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60" windowHeight="8490" activeTab="0"/>
  </bookViews>
  <sheets>
    <sheet name="전시장지킴이" sheetId="1" r:id="rId1"/>
  </sheets>
  <definedNames>
    <definedName name="_xlnm.Print_Area" localSheetId="0">'전시장지킴이'!$A$1:$H$31</definedName>
  </definedNames>
  <calcPr fullCalcOnLoad="1"/>
</workbook>
</file>

<file path=xl/sharedStrings.xml><?xml version="1.0" encoding="utf-8"?>
<sst xmlns="http://schemas.openxmlformats.org/spreadsheetml/2006/main" count="59" uniqueCount="56">
  <si>
    <t>부가가치세법 세율 적용</t>
  </si>
  <si>
    <t>보상분야 각종용역계약 운영지침 개선'
(사장방침-2012.01.11)에 의거 일반관리비는 5%이내</t>
  </si>
  <si>
    <t>보상분야 각종용역계약 운영지침 개선'
(사장방침-2012.01.11)에 의거 이윤은 10%이내</t>
  </si>
  <si>
    <t>기본급</t>
  </si>
  <si>
    <t>년차수당</t>
  </si>
  <si>
    <t>보험료</t>
  </si>
  <si>
    <t>임금채권보장보험료</t>
  </si>
  <si>
    <t>산재보험료</t>
  </si>
  <si>
    <t>복리후생비</t>
  </si>
  <si>
    <t>교육비</t>
  </si>
  <si>
    <t>원가산출내역서</t>
  </si>
  <si>
    <t>근무월수</t>
  </si>
  <si>
    <t>인원(명)</t>
  </si>
  <si>
    <t>(기본급+제수당+상여금)×0.08%</t>
  </si>
  <si>
    <t>(기본급+제수당+상여금)×0.8%
* 산출식 : 0.25%(고용안정.직업능력개발사업요율)+0.55%(실업급여의 보험율)</t>
  </si>
  <si>
    <t>구 분</t>
  </si>
  <si>
    <t>산출내역</t>
  </si>
  <si>
    <t>제수당</t>
  </si>
  <si>
    <t>연장근로수당</t>
  </si>
  <si>
    <t>휴일근로수당</t>
  </si>
  <si>
    <t>소계</t>
  </si>
  <si>
    <t>상여금</t>
  </si>
  <si>
    <t>계</t>
  </si>
  <si>
    <t>국민연금</t>
  </si>
  <si>
    <t>국민건강보험료</t>
  </si>
  <si>
    <t>노인장기요양보험</t>
  </si>
  <si>
    <t>고용보험료</t>
  </si>
  <si>
    <t>식대</t>
  </si>
  <si>
    <t>기타</t>
  </si>
  <si>
    <t>사업소세</t>
  </si>
  <si>
    <t>국민연금법 요율 4.5% 적용
- 국민연금법 제88조</t>
  </si>
  <si>
    <t>건강보험법 요율 2.82% 적용
- 4대사회보험 정보연계센터 보험정보자료</t>
  </si>
  <si>
    <t>노인장기요양법 요율 6.55% 적용
- 4대사회보험 정보연계센터 보험정보자료</t>
  </si>
  <si>
    <t>산재보험 요율 1% 적용
- 고용노동부고시 2011-56호 (2011.12.30) ＊기타의 각종사업: 1%</t>
  </si>
  <si>
    <t>합계+부가가치세</t>
  </si>
  <si>
    <t>7,000원*22일</t>
  </si>
  <si>
    <t>기본급×250%</t>
  </si>
  <si>
    <t>중소기업중앙회에서 조사·공표한 2011년도 시중노임단가 참조</t>
  </si>
  <si>
    <t>이윤
[(인건비+경비+일반관리비)ⅹ7%]</t>
  </si>
  <si>
    <t>직
접
인
건
비</t>
  </si>
  <si>
    <t>순용역원가</t>
  </si>
  <si>
    <t>일반관리비
[순용역원가ⅹ3%]</t>
  </si>
  <si>
    <t>합 계</t>
  </si>
  <si>
    <t>부가가치세[합계ⅹ10%]</t>
  </si>
  <si>
    <t>총 계</t>
  </si>
  <si>
    <t>근로기준법 제60조(6일 부여)</t>
  </si>
  <si>
    <t>급여총액의 0.5%</t>
  </si>
  <si>
    <t>근로기준법 제56조(월간연장근로시간 8.68시간 반영)</t>
  </si>
  <si>
    <t>근로기준법 제56조(월간휴일근로시간 2시간 반영)</t>
  </si>
  <si>
    <t>경
비</t>
  </si>
  <si>
    <t>직접인건비+경비</t>
  </si>
  <si>
    <t>1인당 금액</t>
  </si>
  <si>
    <t>총금액</t>
  </si>
  <si>
    <t xml:space="preserve">                                                        (단위 : 원)</t>
  </si>
  <si>
    <t>51,600,000원</t>
  </si>
  <si>
    <r>
      <rPr>
        <sz val="12"/>
        <rFont val="맑은 고딕"/>
        <family val="3"/>
      </rPr>
      <t>※</t>
    </r>
    <r>
      <rPr>
        <sz val="12"/>
        <rFont val="돋움"/>
        <family val="3"/>
      </rPr>
      <t>직접인건비는 낙찰률 이상으로 적정 임금을 지급하여야 하고, 법정최저임금을 위반하여 지급할 수 없다.</t>
    </r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</si>
</sst>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  <numFmt numFmtId="177" formatCode="_-* #,##0.000_-;\-* #,##0.000_-;_-* &quot;-&quot;???_-;_-@_-"/>
    <numFmt numFmtId="178" formatCode="_-* #,##0.0000_-;\-* #,##0.0000_-;_-* &quot;-&quot;????_-;_-@_-"/>
    <numFmt numFmtId="179" formatCode="_-* #,##0.0_-;\-* #,##0.0_-;_-* &quot;-&quot;?_-;_-@_-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sz val="14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/>
      <top style="medium"/>
      <bottom style="double"/>
    </border>
    <border>
      <left>
        <color indexed="63"/>
      </left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/>
      <right style="thin"/>
      <top style="double"/>
      <bottom style="double"/>
    </border>
    <border>
      <left>
        <color indexed="63"/>
      </left>
      <right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double"/>
      <bottom style="double"/>
    </border>
    <border>
      <left>
        <color indexed="63"/>
      </left>
      <right/>
      <top style="double"/>
      <bottom style="double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41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41" fontId="0" fillId="0" borderId="0" xfId="48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wrapText="1" shrinkToFit="1"/>
    </xf>
    <xf numFmtId="0" fontId="8" fillId="0" borderId="17" xfId="0" applyFont="1" applyBorder="1" applyAlignment="1">
      <alignment vertical="center" wrapText="1" shrinkToFit="1"/>
    </xf>
    <xf numFmtId="0" fontId="8" fillId="0" borderId="17" xfId="0" applyFont="1" applyBorder="1" applyAlignment="1">
      <alignment vertical="center" shrinkToFit="1"/>
    </xf>
    <xf numFmtId="0" fontId="8" fillId="0" borderId="17" xfId="0" applyFont="1" applyBorder="1" applyAlignment="1" quotePrefix="1">
      <alignment horizontal="left" vertical="center" wrapText="1" shrinkToFit="1"/>
    </xf>
    <xf numFmtId="0" fontId="8" fillId="0" borderId="18" xfId="0" applyFont="1" applyBorder="1" applyAlignment="1" quotePrefix="1">
      <alignment horizontal="left" vertical="center" wrapText="1" shrinkToFit="1"/>
    </xf>
    <xf numFmtId="0" fontId="8" fillId="0" borderId="19" xfId="0" applyFont="1" applyBorder="1" applyAlignment="1" quotePrefix="1">
      <alignment horizontal="left" vertical="center" wrapText="1" shrinkToFit="1"/>
    </xf>
    <xf numFmtId="0" fontId="8" fillId="0" borderId="20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vertical="center" wrapText="1" shrinkToFit="1"/>
    </xf>
    <xf numFmtId="0" fontId="8" fillId="0" borderId="19" xfId="0" applyFont="1" applyBorder="1" applyAlignment="1">
      <alignment vertical="center" wrapText="1" shrinkToFit="1"/>
    </xf>
    <xf numFmtId="0" fontId="8" fillId="0" borderId="18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/>
    </xf>
    <xf numFmtId="41" fontId="0" fillId="0" borderId="21" xfId="48" applyFont="1" applyBorder="1" applyAlignment="1">
      <alignment vertical="center"/>
    </xf>
    <xf numFmtId="41" fontId="0" fillId="0" borderId="15" xfId="48" applyFont="1" applyBorder="1" applyAlignment="1">
      <alignment vertical="center"/>
    </xf>
    <xf numFmtId="41" fontId="0" fillId="0" borderId="22" xfId="48" applyFont="1" applyBorder="1" applyAlignment="1">
      <alignment vertical="center"/>
    </xf>
    <xf numFmtId="41" fontId="0" fillId="0" borderId="23" xfId="48" applyFont="1" applyBorder="1" applyAlignment="1">
      <alignment vertical="center"/>
    </xf>
    <xf numFmtId="41" fontId="0" fillId="0" borderId="24" xfId="48" applyFont="1" applyBorder="1" applyAlignment="1">
      <alignment vertical="center"/>
    </xf>
    <xf numFmtId="41" fontId="0" fillId="0" borderId="24" xfId="48" applyNumberFormat="1" applyFont="1" applyBorder="1" applyAlignment="1">
      <alignment vertical="center"/>
    </xf>
    <xf numFmtId="41" fontId="0" fillId="0" borderId="25" xfId="48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41" fontId="0" fillId="0" borderId="26" xfId="48" applyFont="1" applyBorder="1" applyAlignment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3.21484375" style="0" bestFit="1" customWidth="1"/>
    <col min="2" max="2" width="9.88671875" style="0" bestFit="1" customWidth="1"/>
    <col min="3" max="3" width="15.3359375" style="0" bestFit="1" customWidth="1"/>
    <col min="4" max="4" width="12.88671875" style="0" bestFit="1" customWidth="1"/>
    <col min="5" max="5" width="8.6640625" style="0" customWidth="1"/>
    <col min="6" max="6" width="8.4453125" style="0" customWidth="1"/>
    <col min="7" max="7" width="14.10546875" style="0" bestFit="1" customWidth="1"/>
    <col min="8" max="8" width="54.99609375" style="0" bestFit="1" customWidth="1"/>
  </cols>
  <sheetData>
    <row r="1" spans="1:8" ht="25.5">
      <c r="A1" s="82" t="s">
        <v>10</v>
      </c>
      <c r="B1" s="82"/>
      <c r="C1" s="82"/>
      <c r="D1" s="82"/>
      <c r="E1" s="82"/>
      <c r="F1" s="82"/>
      <c r="G1" s="82"/>
      <c r="H1" s="82"/>
    </row>
    <row r="2" spans="1:8" ht="18" customHeight="1">
      <c r="A2" s="89"/>
      <c r="B2" s="90"/>
      <c r="C2" s="90"/>
      <c r="D2" s="90"/>
      <c r="E2" s="90"/>
      <c r="F2" s="90"/>
      <c r="G2" s="90"/>
      <c r="H2" s="90"/>
    </row>
    <row r="3" spans="1:8" s="8" customFormat="1" ht="15" thickBot="1">
      <c r="A3" s="32"/>
      <c r="B3" s="32"/>
      <c r="C3" s="32"/>
      <c r="D3" s="32"/>
      <c r="E3" s="7"/>
      <c r="F3" s="7"/>
      <c r="G3" s="7"/>
      <c r="H3" s="9" t="s">
        <v>53</v>
      </c>
    </row>
    <row r="4" spans="1:8" s="1" customFormat="1" ht="30" customHeight="1" thickBot="1">
      <c r="A4" s="52" t="s">
        <v>15</v>
      </c>
      <c r="B4" s="53"/>
      <c r="C4" s="54"/>
      <c r="D4" s="12" t="s">
        <v>51</v>
      </c>
      <c r="E4" s="13" t="s">
        <v>11</v>
      </c>
      <c r="F4" s="13" t="s">
        <v>12</v>
      </c>
      <c r="G4" s="14" t="s">
        <v>52</v>
      </c>
      <c r="H4" s="15" t="s">
        <v>16</v>
      </c>
    </row>
    <row r="5" spans="1:10" s="1" customFormat="1" ht="30" customHeight="1" thickTop="1">
      <c r="A5" s="85" t="s">
        <v>39</v>
      </c>
      <c r="B5" s="91" t="s">
        <v>3</v>
      </c>
      <c r="C5" s="92"/>
      <c r="D5" s="33"/>
      <c r="E5" s="33">
        <v>6</v>
      </c>
      <c r="F5" s="33">
        <v>4</v>
      </c>
      <c r="G5" s="33">
        <f>D5*E5*F5</f>
        <v>0</v>
      </c>
      <c r="H5" s="20" t="s">
        <v>37</v>
      </c>
      <c r="J5" s="10"/>
    </row>
    <row r="6" spans="1:10" s="1" customFormat="1" ht="30" customHeight="1">
      <c r="A6" s="86"/>
      <c r="B6" s="65" t="s">
        <v>17</v>
      </c>
      <c r="C6" s="16" t="s">
        <v>18</v>
      </c>
      <c r="D6" s="33"/>
      <c r="E6" s="33">
        <v>6</v>
      </c>
      <c r="F6" s="33">
        <v>4</v>
      </c>
      <c r="G6" s="33">
        <f>D6*E6*F6</f>
        <v>0</v>
      </c>
      <c r="H6" s="20" t="s">
        <v>47</v>
      </c>
      <c r="J6" s="10"/>
    </row>
    <row r="7" spans="1:10" s="1" customFormat="1" ht="30" customHeight="1">
      <c r="A7" s="86"/>
      <c r="B7" s="83"/>
      <c r="C7" s="16" t="s">
        <v>19</v>
      </c>
      <c r="D7" s="33"/>
      <c r="E7" s="33">
        <v>6</v>
      </c>
      <c r="F7" s="33">
        <v>4</v>
      </c>
      <c r="G7" s="33">
        <f>D7*E7*F7</f>
        <v>0</v>
      </c>
      <c r="H7" s="20" t="s">
        <v>48</v>
      </c>
      <c r="J7" s="10"/>
    </row>
    <row r="8" spans="1:10" s="1" customFormat="1" ht="30" customHeight="1">
      <c r="A8" s="86"/>
      <c r="B8" s="83"/>
      <c r="C8" s="16" t="s">
        <v>4</v>
      </c>
      <c r="D8" s="33"/>
      <c r="E8" s="33">
        <v>6</v>
      </c>
      <c r="F8" s="33">
        <v>4</v>
      </c>
      <c r="G8" s="33">
        <f>D8*E8*F8</f>
        <v>0</v>
      </c>
      <c r="H8" s="20" t="s">
        <v>45</v>
      </c>
      <c r="J8" s="10"/>
    </row>
    <row r="9" spans="1:10" s="1" customFormat="1" ht="30" customHeight="1">
      <c r="A9" s="86"/>
      <c r="B9" s="84"/>
      <c r="C9" s="16" t="s">
        <v>20</v>
      </c>
      <c r="D9" s="33">
        <f>SUM(D6:D8)</f>
        <v>0</v>
      </c>
      <c r="E9" s="33"/>
      <c r="F9" s="33"/>
      <c r="G9" s="33">
        <f>SUM(G6:G8)</f>
        <v>0</v>
      </c>
      <c r="H9" s="20"/>
      <c r="J9" s="10"/>
    </row>
    <row r="10" spans="1:10" s="1" customFormat="1" ht="30" customHeight="1" thickBot="1">
      <c r="A10" s="86"/>
      <c r="B10" s="60" t="s">
        <v>21</v>
      </c>
      <c r="C10" s="61"/>
      <c r="D10" s="51"/>
      <c r="E10" s="34">
        <v>6</v>
      </c>
      <c r="F10" s="35">
        <v>4</v>
      </c>
      <c r="G10" s="35">
        <f>D10*E10*F10</f>
        <v>0</v>
      </c>
      <c r="H10" s="28" t="s">
        <v>36</v>
      </c>
      <c r="J10" s="10"/>
    </row>
    <row r="11" spans="1:10" s="1" customFormat="1" ht="30" customHeight="1" thickBot="1" thickTop="1">
      <c r="A11" s="86"/>
      <c r="B11" s="62" t="s">
        <v>22</v>
      </c>
      <c r="C11" s="63"/>
      <c r="D11" s="36">
        <f>D5+D9+D10</f>
        <v>0</v>
      </c>
      <c r="E11" s="36"/>
      <c r="F11" s="36"/>
      <c r="G11" s="36">
        <f>G5+G9+G10</f>
        <v>0</v>
      </c>
      <c r="H11" s="29"/>
      <c r="J11" s="10"/>
    </row>
    <row r="12" spans="1:8" s="1" customFormat="1" ht="30" customHeight="1" thickTop="1">
      <c r="A12" s="87" t="s">
        <v>49</v>
      </c>
      <c r="B12" s="84" t="s">
        <v>5</v>
      </c>
      <c r="C12" s="16" t="s">
        <v>23</v>
      </c>
      <c r="D12" s="33">
        <v>66956</v>
      </c>
      <c r="E12" s="33"/>
      <c r="F12" s="33"/>
      <c r="G12" s="33">
        <f>G11*4.5%</f>
        <v>0</v>
      </c>
      <c r="H12" s="20" t="s">
        <v>30</v>
      </c>
    </row>
    <row r="13" spans="1:8" s="1" customFormat="1" ht="30" customHeight="1">
      <c r="A13" s="86"/>
      <c r="B13" s="64"/>
      <c r="C13" s="17" t="s">
        <v>24</v>
      </c>
      <c r="D13" s="37">
        <v>41959</v>
      </c>
      <c r="E13" s="37"/>
      <c r="F13" s="37"/>
      <c r="G13" s="37">
        <f>G11*2.82%</f>
        <v>0</v>
      </c>
      <c r="H13" s="21" t="s">
        <v>31</v>
      </c>
    </row>
    <row r="14" spans="1:8" s="1" customFormat="1" ht="30" customHeight="1">
      <c r="A14" s="86"/>
      <c r="B14" s="64"/>
      <c r="C14" s="17" t="s">
        <v>25</v>
      </c>
      <c r="D14" s="37">
        <v>2748</v>
      </c>
      <c r="E14" s="37"/>
      <c r="F14" s="37"/>
      <c r="G14" s="37">
        <f>G13*6.55%</f>
        <v>0</v>
      </c>
      <c r="H14" s="21" t="s">
        <v>32</v>
      </c>
    </row>
    <row r="15" spans="1:8" s="1" customFormat="1" ht="30" customHeight="1">
      <c r="A15" s="86"/>
      <c r="B15" s="64"/>
      <c r="C15" s="18" t="s">
        <v>7</v>
      </c>
      <c r="D15" s="37">
        <v>14879</v>
      </c>
      <c r="E15" s="37"/>
      <c r="F15" s="37"/>
      <c r="G15" s="37">
        <f>G11*1%</f>
        <v>0</v>
      </c>
      <c r="H15" s="21" t="s">
        <v>33</v>
      </c>
    </row>
    <row r="16" spans="1:8" s="1" customFormat="1" ht="30" customHeight="1">
      <c r="A16" s="86"/>
      <c r="B16" s="64"/>
      <c r="C16" s="18" t="s">
        <v>6</v>
      </c>
      <c r="D16" s="37">
        <v>1190</v>
      </c>
      <c r="E16" s="37"/>
      <c r="F16" s="37"/>
      <c r="G16" s="37">
        <f>G11*0.08%</f>
        <v>0</v>
      </c>
      <c r="H16" s="21" t="s">
        <v>13</v>
      </c>
    </row>
    <row r="17" spans="1:8" s="1" customFormat="1" ht="30" customHeight="1">
      <c r="A17" s="86"/>
      <c r="B17" s="64"/>
      <c r="C17" s="17" t="s">
        <v>26</v>
      </c>
      <c r="D17" s="37">
        <v>11903</v>
      </c>
      <c r="E17" s="37"/>
      <c r="F17" s="37"/>
      <c r="G17" s="38">
        <f>G11*0.8%</f>
        <v>0</v>
      </c>
      <c r="H17" s="21" t="s">
        <v>14</v>
      </c>
    </row>
    <row r="18" spans="1:8" s="1" customFormat="1" ht="30" customHeight="1">
      <c r="A18" s="86"/>
      <c r="B18" s="64"/>
      <c r="C18" s="17" t="s">
        <v>20</v>
      </c>
      <c r="D18" s="37">
        <f>SUM(D12:D17)</f>
        <v>139635</v>
      </c>
      <c r="E18" s="37"/>
      <c r="F18" s="37"/>
      <c r="G18" s="37">
        <f>SUM(G12:G17)</f>
        <v>0</v>
      </c>
      <c r="H18" s="21"/>
    </row>
    <row r="19" spans="1:8" s="1" customFormat="1" ht="30" customHeight="1">
      <c r="A19" s="86"/>
      <c r="B19" s="64" t="s">
        <v>8</v>
      </c>
      <c r="C19" s="17" t="s">
        <v>27</v>
      </c>
      <c r="D19" s="37"/>
      <c r="E19" s="37">
        <v>6</v>
      </c>
      <c r="F19" s="37">
        <v>4</v>
      </c>
      <c r="G19" s="37">
        <f>D19*E19*F19</f>
        <v>0</v>
      </c>
      <c r="H19" s="21" t="s">
        <v>35</v>
      </c>
    </row>
    <row r="20" spans="1:8" s="1" customFormat="1" ht="30" customHeight="1">
      <c r="A20" s="86"/>
      <c r="B20" s="64"/>
      <c r="C20" s="17" t="s">
        <v>20</v>
      </c>
      <c r="D20" s="37">
        <f>SUM(D19:D19)</f>
        <v>0</v>
      </c>
      <c r="E20" s="37"/>
      <c r="F20" s="37"/>
      <c r="G20" s="37">
        <f>SUM(G19:G19)</f>
        <v>0</v>
      </c>
      <c r="H20" s="21"/>
    </row>
    <row r="21" spans="1:8" s="1" customFormat="1" ht="30" customHeight="1">
      <c r="A21" s="86"/>
      <c r="B21" s="64" t="s">
        <v>28</v>
      </c>
      <c r="C21" s="17" t="s">
        <v>29</v>
      </c>
      <c r="D21" s="37"/>
      <c r="E21" s="37"/>
      <c r="F21" s="37"/>
      <c r="G21" s="37">
        <f>G11*0.5%</f>
        <v>0</v>
      </c>
      <c r="H21" s="22" t="s">
        <v>46</v>
      </c>
    </row>
    <row r="22" spans="1:8" s="1" customFormat="1" ht="30" customHeight="1" thickBot="1">
      <c r="A22" s="86"/>
      <c r="B22" s="65"/>
      <c r="C22" s="19" t="s">
        <v>9</v>
      </c>
      <c r="D22" s="39"/>
      <c r="E22" s="39"/>
      <c r="F22" s="39"/>
      <c r="G22" s="39"/>
      <c r="H22" s="30"/>
    </row>
    <row r="23" spans="1:8" s="1" customFormat="1" ht="30" customHeight="1" thickBot="1" thickTop="1">
      <c r="A23" s="88"/>
      <c r="B23" s="62" t="s">
        <v>22</v>
      </c>
      <c r="C23" s="63"/>
      <c r="D23" s="36">
        <f>D18+D20+D21</f>
        <v>139635</v>
      </c>
      <c r="E23" s="36"/>
      <c r="F23" s="36"/>
      <c r="G23" s="36">
        <f>G21+G20+G18</f>
        <v>0</v>
      </c>
      <c r="H23" s="27"/>
    </row>
    <row r="24" spans="1:8" s="1" customFormat="1" ht="30" customHeight="1" thickTop="1">
      <c r="A24" s="55" t="s">
        <v>40</v>
      </c>
      <c r="B24" s="56"/>
      <c r="C24" s="57"/>
      <c r="D24" s="33"/>
      <c r="E24" s="33"/>
      <c r="F24" s="33"/>
      <c r="G24" s="33">
        <f>G23+G11</f>
        <v>0</v>
      </c>
      <c r="H24" s="31" t="s">
        <v>50</v>
      </c>
    </row>
    <row r="25" spans="1:8" s="1" customFormat="1" ht="30" customHeight="1">
      <c r="A25" s="67" t="s">
        <v>41</v>
      </c>
      <c r="B25" s="68"/>
      <c r="C25" s="69"/>
      <c r="D25" s="40">
        <f>D24*3%</f>
        <v>0</v>
      </c>
      <c r="E25" s="40"/>
      <c r="F25" s="41"/>
      <c r="G25" s="42">
        <f>G24*3%</f>
        <v>0</v>
      </c>
      <c r="H25" s="23" t="s">
        <v>1</v>
      </c>
    </row>
    <row r="26" spans="1:8" s="1" customFormat="1" ht="30" customHeight="1" thickBot="1">
      <c r="A26" s="70" t="s">
        <v>38</v>
      </c>
      <c r="B26" s="71"/>
      <c r="C26" s="72"/>
      <c r="D26" s="39">
        <f>(D24+D25)*7%</f>
        <v>0</v>
      </c>
      <c r="E26" s="39"/>
      <c r="F26" s="43"/>
      <c r="G26" s="44">
        <f>(G24+G25)*7%</f>
        <v>0</v>
      </c>
      <c r="H26" s="24" t="s">
        <v>2</v>
      </c>
    </row>
    <row r="27" spans="1:8" s="1" customFormat="1" ht="30" customHeight="1" thickBot="1" thickTop="1">
      <c r="A27" s="79" t="s">
        <v>42</v>
      </c>
      <c r="B27" s="80"/>
      <c r="C27" s="81"/>
      <c r="D27" s="36">
        <f>SUM(D24:D26)</f>
        <v>0</v>
      </c>
      <c r="E27" s="36"/>
      <c r="F27" s="45"/>
      <c r="G27" s="46">
        <f>SUM(G24:G26)</f>
        <v>0</v>
      </c>
      <c r="H27" s="25"/>
    </row>
    <row r="28" spans="1:8" s="1" customFormat="1" ht="30" customHeight="1" thickBot="1" thickTop="1">
      <c r="A28" s="73" t="s">
        <v>43</v>
      </c>
      <c r="B28" s="74"/>
      <c r="C28" s="75"/>
      <c r="D28" s="47">
        <f>D27*10%</f>
        <v>0</v>
      </c>
      <c r="E28" s="47"/>
      <c r="F28" s="48"/>
      <c r="G28" s="49">
        <f>G27*10%</f>
        <v>0</v>
      </c>
      <c r="H28" s="26" t="s">
        <v>0</v>
      </c>
    </row>
    <row r="29" spans="1:8" s="1" customFormat="1" ht="30" customHeight="1" thickBot="1" thickTop="1">
      <c r="A29" s="76" t="s">
        <v>44</v>
      </c>
      <c r="B29" s="77"/>
      <c r="C29" s="78"/>
      <c r="D29" s="50">
        <f>SUM(D27:D28)</f>
        <v>0</v>
      </c>
      <c r="E29" s="46"/>
      <c r="F29" s="45"/>
      <c r="G29" s="50">
        <f>SUM(G27:G28)</f>
        <v>0</v>
      </c>
      <c r="H29" s="27" t="s">
        <v>34</v>
      </c>
    </row>
    <row r="30" spans="2:8" s="1" customFormat="1" ht="18" customHeight="1" thickTop="1">
      <c r="B30" s="58"/>
      <c r="C30" s="59"/>
      <c r="D30" s="59"/>
      <c r="E30" s="4"/>
      <c r="F30" s="5"/>
      <c r="G30" s="4" t="s">
        <v>54</v>
      </c>
      <c r="H30" s="5"/>
    </row>
    <row r="31" spans="1:9" s="3" customFormat="1" ht="30" customHeight="1">
      <c r="A31" s="66" t="s">
        <v>55</v>
      </c>
      <c r="B31" s="58"/>
      <c r="C31" s="58"/>
      <c r="D31" s="58"/>
      <c r="E31" s="58"/>
      <c r="F31" s="58"/>
      <c r="G31" s="58"/>
      <c r="H31" s="58"/>
      <c r="I31" s="11"/>
    </row>
    <row r="32" s="2" customFormat="1" ht="13.5"/>
    <row r="34" s="6" customFormat="1" ht="22.5" customHeight="1"/>
  </sheetData>
  <sheetProtection/>
  <mergeCells count="21">
    <mergeCell ref="A1:H1"/>
    <mergeCell ref="B6:B9"/>
    <mergeCell ref="B12:B18"/>
    <mergeCell ref="A5:A11"/>
    <mergeCell ref="A12:A23"/>
    <mergeCell ref="A2:H2"/>
    <mergeCell ref="B5:C5"/>
    <mergeCell ref="B23:C23"/>
    <mergeCell ref="B19:B20"/>
    <mergeCell ref="A31:H31"/>
    <mergeCell ref="A25:C25"/>
    <mergeCell ref="A26:C26"/>
    <mergeCell ref="A28:C28"/>
    <mergeCell ref="A29:C29"/>
    <mergeCell ref="A27:C27"/>
    <mergeCell ref="A4:C4"/>
    <mergeCell ref="A24:C24"/>
    <mergeCell ref="B30:D30"/>
    <mergeCell ref="B10:C10"/>
    <mergeCell ref="B11:C11"/>
    <mergeCell ref="B21:B22"/>
  </mergeCells>
  <printOptions/>
  <pageMargins left="0.1968503937007874" right="0.15748031496062992" top="0.4330708661417323" bottom="0.35433070866141736" header="0.31496062992125984" footer="0.2362204724409449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서울시도시개발공사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smdc</dc:creator>
  <cp:keywords/>
  <dc:description/>
  <cp:lastModifiedBy>User</cp:lastModifiedBy>
  <cp:lastPrinted>2012-07-08T20:12:56Z</cp:lastPrinted>
  <dcterms:created xsi:type="dcterms:W3CDTF">2006-03-11T20:43:24Z</dcterms:created>
  <dcterms:modified xsi:type="dcterms:W3CDTF">2012-07-11T06:42:06Z</dcterms:modified>
  <cp:category/>
  <cp:version/>
  <cp:contentType/>
  <cp:contentStatus/>
</cp:coreProperties>
</file>