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현재_통합_문서" defaultThemeVersion="124226"/>
  <bookViews>
    <workbookView xWindow="180" yWindow="-120" windowWidth="14520" windowHeight="13290" activeTab="1"/>
  </bookViews>
  <sheets>
    <sheet name="표지" sheetId="35" r:id="rId1"/>
    <sheet name="원가설계서_표지" sheetId="24" r:id="rId2"/>
    <sheet name="설계내역서" sheetId="11" r:id="rId3"/>
    <sheet name="총괄내역서" sheetId="23" r:id="rId4"/>
    <sheet name="정보통신내역서" sheetId="3" r:id="rId5"/>
  </sheets>
  <definedNames>
    <definedName name="_xlnm.Print_Area" localSheetId="1">원가설계서_표지!$A$1:$L$17</definedName>
    <definedName name="_xlnm.Print_Area" localSheetId="0">표지!$A$1:$L$15</definedName>
    <definedName name="_xlnm.Print_Area">#REF!</definedName>
    <definedName name="_xlnm.Print_Titles" localSheetId="1">원가설계서_표지!$J$10</definedName>
    <definedName name="_xlnm.Print_Titles">원가설계서_표지!$J$10</definedName>
  </definedNames>
  <calcPr calcId="145621"/>
</workbook>
</file>

<file path=xl/calcChain.xml><?xml version="1.0" encoding="utf-8"?>
<calcChain xmlns="http://schemas.openxmlformats.org/spreadsheetml/2006/main">
  <c r="D21" i="11" l="1"/>
  <c r="A6" i="23" l="1"/>
  <c r="A5" i="23"/>
  <c r="D12" i="24" l="1"/>
  <c r="G12" i="24" s="1"/>
  <c r="B7" i="24" l="1"/>
  <c r="D7" i="11" l="1"/>
  <c r="A2" i="23"/>
  <c r="A2" i="3" s="1"/>
  <c r="A2" i="11"/>
  <c r="D13" i="11" l="1"/>
  <c r="D12" i="11"/>
  <c r="D14" i="11" s="1"/>
  <c r="D8" i="11"/>
  <c r="D9" i="11" s="1"/>
  <c r="G23" i="23"/>
  <c r="D4" i="11"/>
  <c r="D6" i="11" s="1"/>
  <c r="D11" i="11" l="1"/>
  <c r="D10" i="11"/>
  <c r="D17" i="11" s="1"/>
  <c r="E23" i="23"/>
  <c r="H23" i="23"/>
  <c r="D18" i="11" l="1"/>
  <c r="D19" i="11" l="1"/>
  <c r="D20" i="11" s="1"/>
  <c r="D22" i="11" l="1"/>
  <c r="D23" i="11" l="1"/>
  <c r="D13" i="24" s="1"/>
  <c r="G13" i="24" s="1"/>
  <c r="D11" i="24"/>
  <c r="G11" i="24" s="1"/>
  <c r="D24" i="11" l="1"/>
  <c r="D10" i="24" s="1"/>
  <c r="G10" i="24" s="1"/>
</calcChain>
</file>

<file path=xl/sharedStrings.xml><?xml version="1.0" encoding="utf-8"?>
<sst xmlns="http://schemas.openxmlformats.org/spreadsheetml/2006/main" count="159" uniqueCount="129">
  <si>
    <t>규     격</t>
    <phoneticPr fontId="11" type="noConversion"/>
  </si>
  <si>
    <t>단위</t>
    <phoneticPr fontId="11" type="noConversion"/>
  </si>
  <si>
    <t>수량</t>
    <phoneticPr fontId="11" type="noConversion"/>
  </si>
  <si>
    <t xml:space="preserve">노    무   비 </t>
    <phoneticPr fontId="11" type="noConversion"/>
  </si>
  <si>
    <t>총  계</t>
    <phoneticPr fontId="11" type="noConversion"/>
  </si>
  <si>
    <t>비고</t>
    <phoneticPr fontId="11" type="noConversion"/>
  </si>
  <si>
    <t>단 가</t>
    <phoneticPr fontId="11" type="noConversion"/>
  </si>
  <si>
    <t>금   액</t>
    <phoneticPr fontId="11" type="noConversion"/>
  </si>
  <si>
    <t>재  료  비</t>
    <phoneticPr fontId="11" type="noConversion"/>
  </si>
  <si>
    <t>식</t>
    <phoneticPr fontId="11" type="noConversion"/>
  </si>
  <si>
    <t>구  성  비(%)</t>
    <phoneticPr fontId="11" type="noConversion"/>
  </si>
  <si>
    <t>순
공
사
원
가</t>
    <phoneticPr fontId="11" type="noConversion"/>
  </si>
  <si>
    <t>재
료
비</t>
    <phoneticPr fontId="11" type="noConversion"/>
  </si>
  <si>
    <t>직 접 재 료 비</t>
    <phoneticPr fontId="19" type="noConversion"/>
  </si>
  <si>
    <t>간 접 재 료 비</t>
    <phoneticPr fontId="19" type="noConversion"/>
  </si>
  <si>
    <t>소            계</t>
    <phoneticPr fontId="11" type="noConversion"/>
  </si>
  <si>
    <t>노
무
비</t>
    <phoneticPr fontId="11" type="noConversion"/>
  </si>
  <si>
    <t>직 접  노 무 비</t>
    <phoneticPr fontId="11" type="noConversion"/>
  </si>
  <si>
    <t>간 접  노 무 비</t>
    <phoneticPr fontId="11" type="noConversion"/>
  </si>
  <si>
    <t>경
비</t>
    <phoneticPr fontId="11" type="noConversion"/>
  </si>
  <si>
    <t>산 재 보 험 료</t>
    <phoneticPr fontId="11" type="noConversion"/>
  </si>
  <si>
    <t>고 용 보 험 료</t>
    <phoneticPr fontId="11" type="noConversion"/>
  </si>
  <si>
    <t>건 강 보 험 료</t>
    <phoneticPr fontId="11" type="noConversion"/>
  </si>
  <si>
    <t>연 금 보 험 료</t>
    <phoneticPr fontId="11" type="noConversion"/>
  </si>
  <si>
    <t>노인장기요양보험료</t>
    <phoneticPr fontId="11" type="noConversion"/>
  </si>
  <si>
    <t>계</t>
    <phoneticPr fontId="11" type="noConversion"/>
  </si>
  <si>
    <t>일   반   관   리   비</t>
    <phoneticPr fontId="11" type="noConversion"/>
  </si>
  <si>
    <t>부   가   가   치   세</t>
    <phoneticPr fontId="11" type="noConversion"/>
  </si>
  <si>
    <t>품      명</t>
    <phoneticPr fontId="11" type="noConversion"/>
  </si>
  <si>
    <t>EA</t>
  </si>
  <si>
    <t>M</t>
  </si>
  <si>
    <t>식</t>
  </si>
  <si>
    <t>총    공    사    비</t>
    <phoneticPr fontId="11" type="noConversion"/>
  </si>
  <si>
    <t>이                    윤</t>
    <phoneticPr fontId="11" type="noConversion"/>
  </si>
  <si>
    <t>공     급     가    액</t>
    <phoneticPr fontId="11" type="noConversion"/>
  </si>
  <si>
    <t>총  괄  내  역  서</t>
    <phoneticPr fontId="11" type="noConversion"/>
  </si>
  <si>
    <t>결  재</t>
  </si>
  <si>
    <t>심사</t>
  </si>
  <si>
    <t>월   일</t>
  </si>
  <si>
    <t>구          분</t>
  </si>
  <si>
    <t>비    고</t>
  </si>
  <si>
    <t>정  보  통  신    내  역  서</t>
    <phoneticPr fontId="11" type="noConversion"/>
  </si>
  <si>
    <t>총 사 업 비</t>
    <phoneticPr fontId="11" type="noConversion"/>
  </si>
  <si>
    <t>구분</t>
    <phoneticPr fontId="11" type="noConversion"/>
  </si>
  <si>
    <t>공사비</t>
    <phoneticPr fontId="11" type="noConversion"/>
  </si>
  <si>
    <t>소프트웨어</t>
    <phoneticPr fontId="11" type="noConversion"/>
  </si>
  <si>
    <t>부가세</t>
    <phoneticPr fontId="11" type="noConversion"/>
  </si>
  <si>
    <t>소   프   트   웨   어</t>
    <phoneticPr fontId="11" type="noConversion"/>
  </si>
  <si>
    <t xml:space="preserve"> 1.5C RGBHV</t>
  </si>
  <si>
    <t xml:space="preserve"> CAT.6 4P</t>
    <phoneticPr fontId="11" type="noConversion"/>
  </si>
  <si>
    <t>십만단위절삭</t>
    <phoneticPr fontId="11" type="noConversion"/>
  </si>
  <si>
    <t>감독관</t>
    <phoneticPr fontId="11" type="noConversion"/>
  </si>
  <si>
    <t>팀장
(계장)</t>
    <phoneticPr fontId="11" type="noConversion"/>
  </si>
  <si>
    <t>2 0 1 3 년 도</t>
    <phoneticPr fontId="11" type="noConversion"/>
  </si>
  <si>
    <t xml:space="preserve">  전원 케이블</t>
    <phoneticPr fontId="11" type="noConversion"/>
  </si>
  <si>
    <t xml:space="preserve">                                            구분
  비목                                                    </t>
    <phoneticPr fontId="11" type="noConversion"/>
  </si>
  <si>
    <t>금     액</t>
    <phoneticPr fontId="11" type="noConversion"/>
  </si>
  <si>
    <t>금    액</t>
    <phoneticPr fontId="11" type="noConversion"/>
  </si>
  <si>
    <t>품      명</t>
    <phoneticPr fontId="11" type="noConversion"/>
  </si>
  <si>
    <t>단위</t>
    <phoneticPr fontId="11" type="noConversion"/>
  </si>
  <si>
    <t>수량</t>
    <phoneticPr fontId="11" type="noConversion"/>
  </si>
  <si>
    <t>재  료  비</t>
    <phoneticPr fontId="11" type="noConversion"/>
  </si>
  <si>
    <t xml:space="preserve">노    무   비 </t>
    <phoneticPr fontId="11" type="noConversion"/>
  </si>
  <si>
    <t>총  계</t>
    <phoneticPr fontId="11" type="noConversion"/>
  </si>
  <si>
    <t>비고</t>
    <phoneticPr fontId="11" type="noConversion"/>
  </si>
  <si>
    <t>단 가</t>
    <phoneticPr fontId="11" type="noConversion"/>
  </si>
  <si>
    <t>금   액</t>
    <phoneticPr fontId="11" type="noConversion"/>
  </si>
  <si>
    <t>식</t>
    <phoneticPr fontId="11" type="noConversion"/>
  </si>
  <si>
    <t>비   고</t>
    <phoneticPr fontId="11" type="noConversion"/>
  </si>
  <si>
    <t xml:space="preserve">  소      계</t>
  </si>
  <si>
    <t xml:space="preserve">  UTP 케이블</t>
    <phoneticPr fontId="11" type="noConversion"/>
  </si>
  <si>
    <t xml:space="preserve">  RGB 케이블</t>
    <phoneticPr fontId="11" type="noConversion"/>
  </si>
  <si>
    <t xml:space="preserve">  영상운영 S/W</t>
    <phoneticPr fontId="11" type="noConversion"/>
  </si>
  <si>
    <t xml:space="preserve">  영상운영서버</t>
    <phoneticPr fontId="11" type="noConversion"/>
  </si>
  <si>
    <t>계약</t>
    <phoneticPr fontId="11" type="noConversion"/>
  </si>
  <si>
    <t xml:space="preserve"> RS-232/422/485, Relay, 접점
 Included with Touch Monitor
 S/W포함</t>
    <phoneticPr fontId="11" type="noConversion"/>
  </si>
  <si>
    <t>(   설   계   내   역   서   )</t>
    <phoneticPr fontId="11" type="noConversion"/>
  </si>
  <si>
    <t>2013년  월   일</t>
    <phoneticPr fontId="11" type="noConversion"/>
  </si>
  <si>
    <t>합      계</t>
    <phoneticPr fontId="11" type="noConversion"/>
  </si>
  <si>
    <t xml:space="preserve">  운영자 모니터</t>
    <phoneticPr fontId="11" type="noConversion"/>
  </si>
  <si>
    <t>24" LED MOnitor</t>
    <phoneticPr fontId="11" type="noConversion"/>
  </si>
  <si>
    <t xml:space="preserve">  MCS(통합컨트롤시스템)</t>
    <phoneticPr fontId="11" type="noConversion"/>
  </si>
  <si>
    <t xml:space="preserve">  광컨버터</t>
    <phoneticPr fontId="11" type="noConversion"/>
  </si>
  <si>
    <t xml:space="preserve">  광접속합체</t>
    <phoneticPr fontId="11" type="noConversion"/>
  </si>
  <si>
    <t>50P</t>
    <phoneticPr fontId="11" type="noConversion"/>
  </si>
  <si>
    <t>EA</t>
    <phoneticPr fontId="11" type="noConversion"/>
  </si>
  <si>
    <t xml:space="preserve">  FDF이전 및 접속</t>
    <phoneticPr fontId="11" type="noConversion"/>
  </si>
  <si>
    <t>SM-SC Type</t>
    <phoneticPr fontId="11" type="noConversion"/>
  </si>
  <si>
    <t xml:space="preserve">  Video Server</t>
    <phoneticPr fontId="11" type="noConversion"/>
  </si>
  <si>
    <t>4ch - Video/Audio
RACK Type</t>
    <phoneticPr fontId="11" type="noConversion"/>
  </si>
  <si>
    <t>8in 8out (접접/Serial to Ethernet)</t>
    <phoneticPr fontId="11" type="noConversion"/>
  </si>
  <si>
    <t xml:space="preserve">  Sever Rack</t>
    <phoneticPr fontId="11" type="noConversion"/>
  </si>
  <si>
    <t>19" System RACK</t>
    <phoneticPr fontId="11" type="noConversion"/>
  </si>
  <si>
    <t xml:space="preserve">  점퍼코드</t>
    <phoneticPr fontId="11" type="noConversion"/>
  </si>
  <si>
    <t>SM / 1M</t>
    <phoneticPr fontId="11" type="noConversion"/>
  </si>
  <si>
    <t xml:space="preserve">  종합시운전</t>
    <phoneticPr fontId="11" type="noConversion"/>
  </si>
  <si>
    <t>식</t>
    <phoneticPr fontId="11" type="noConversion"/>
  </si>
  <si>
    <t xml:space="preserve">  Ethernet Switch</t>
    <phoneticPr fontId="11" type="noConversion"/>
  </si>
  <si>
    <t>L2 Switch 40port / 1G</t>
    <phoneticPr fontId="11" type="noConversion"/>
  </si>
  <si>
    <t xml:space="preserve">  Speed Dome 카메라</t>
    <phoneticPr fontId="11" type="noConversion"/>
  </si>
  <si>
    <t>2.0M Network Camera
옥외형 IR내장형 카메라
RTSP 호환</t>
    <phoneticPr fontId="11" type="noConversion"/>
  </si>
  <si>
    <t xml:space="preserve">  - 카메라 브라켓</t>
    <phoneticPr fontId="11" type="noConversion"/>
  </si>
  <si>
    <t>제작사양</t>
    <phoneticPr fontId="11" type="noConversion"/>
  </si>
  <si>
    <t xml:space="preserve">  DATA Interface Module</t>
    <phoneticPr fontId="11" type="noConversion"/>
  </si>
  <si>
    <t xml:space="preserve">  서지보호기</t>
    <phoneticPr fontId="11" type="noConversion"/>
  </si>
  <si>
    <t>All in One</t>
    <phoneticPr fontId="11" type="noConversion"/>
  </si>
  <si>
    <t>M</t>
    <phoneticPr fontId="11" type="noConversion"/>
  </si>
  <si>
    <t>Quad Core CPU / Memory: 2G
HDD : 1T이상 / RACK Type</t>
    <phoneticPr fontId="11" type="noConversion"/>
  </si>
  <si>
    <t xml:space="preserve">  KVM Switch</t>
    <phoneticPr fontId="11" type="noConversion"/>
  </si>
  <si>
    <t>16ch / Network호환</t>
    <phoneticPr fontId="11" type="noConversion"/>
  </si>
  <si>
    <t xml:space="preserve">  수용함체</t>
    <phoneticPr fontId="11" type="noConversion"/>
  </si>
  <si>
    <t>600 x 800 x 800</t>
    <phoneticPr fontId="11" type="noConversion"/>
  </si>
  <si>
    <t xml:space="preserve">  수용함체 베이스</t>
    <phoneticPr fontId="11" type="noConversion"/>
  </si>
  <si>
    <t>300 x 300 x 600</t>
    <phoneticPr fontId="11" type="noConversion"/>
  </si>
  <si>
    <t xml:space="preserve">  ELP관</t>
    <phoneticPr fontId="11" type="noConversion"/>
  </si>
  <si>
    <t>50mm</t>
    <phoneticPr fontId="11" type="noConversion"/>
  </si>
  <si>
    <t xml:space="preserve">  잡재료비</t>
    <phoneticPr fontId="11" type="noConversion"/>
  </si>
  <si>
    <t>배관,배선 재료비의 3%</t>
    <phoneticPr fontId="11" type="noConversion"/>
  </si>
  <si>
    <t xml:space="preserve">  공구손료</t>
    <phoneticPr fontId="11" type="noConversion"/>
  </si>
  <si>
    <t>노무비의 2%</t>
    <phoneticPr fontId="11" type="noConversion"/>
  </si>
  <si>
    <t>RTSP 신호 표출
현장의 저장데이터 검색 및 재생</t>
    <phoneticPr fontId="11" type="noConversion"/>
  </si>
  <si>
    <t>F-CV 3C x 2.5mm²</t>
    <phoneticPr fontId="11" type="noConversion"/>
  </si>
  <si>
    <t>Fiber to Ethernet / 1G</t>
    <phoneticPr fontId="11" type="noConversion"/>
  </si>
  <si>
    <t>1. 행궁카메라 교체 설치</t>
    <phoneticPr fontId="11" type="noConversion"/>
  </si>
  <si>
    <t>2. 소프트웨어</t>
    <phoneticPr fontId="11" type="noConversion"/>
  </si>
  <si>
    <t>남한산성문화관광사업단</t>
    <phoneticPr fontId="11" type="noConversion"/>
  </si>
  <si>
    <t>사업명 : 남한산성행궁 CCTV 교체 및 신규설치</t>
    <phoneticPr fontId="11" type="noConversion"/>
  </si>
  <si>
    <t>원    가    설   계    서</t>
    <phoneticPr fontId="11" type="noConversion"/>
  </si>
  <si>
    <t>원   가   내   역   서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</si>
</sst>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176" formatCode="_(&quot;₩&quot;* #,##0_);_(&quot;₩&quot;* \(#,##0\);_(&quot;₩&quot;* &quot;-&quot;_);_(@_)"/>
    <numFmt numFmtId="177" formatCode="_(* #,##0_);_(* \(#,##0\);_(* &quot;-&quot;_);_(@_)"/>
    <numFmt numFmtId="178" formatCode="_(* #,##0.00_);_(* \(#,##0.00\);_(* &quot;-&quot;??_);_(@_)"/>
    <numFmt numFmtId="179" formatCode="_(&quot;₩&quot;* #,##0.00_);_(&quot;₩&quot;* \(#,##0.00\);_(&quot;₩&quot;* &quot;-&quot;??_);_(@_)"/>
    <numFmt numFmtId="180" formatCode="0_ "/>
    <numFmt numFmtId="181" formatCode="#,##0_ "/>
    <numFmt numFmtId="182" formatCode="_ * #,##0_ ;_ * \-#,##0_ ;_ * &quot;-&quot;_ ;_ @_ "/>
    <numFmt numFmtId="183" formatCode="_-* #,##0_-;\-* #,##0_-;_-* &quot;-&quot;??_-;_-@_-"/>
    <numFmt numFmtId="184" formatCode="#."/>
    <numFmt numFmtId="185" formatCode="_ * #,##0.00_ ;_ * \-#,##0.00_ ;_ * &quot;-&quot;??_ ;_ @_ "/>
    <numFmt numFmtId="186" formatCode="0\!.000000000E+00;&quot;₩&quot;\_x0000_"/>
    <numFmt numFmtId="187" formatCode="yy/m"/>
    <numFmt numFmtId="188" formatCode="0\!.0000000000E+00;&quot;₩&quot;\_x0000_"/>
    <numFmt numFmtId="189" formatCode="_ &quot;₩&quot;* #,##0.00_ ;_ &quot;₩&quot;* \-#,##0.00_ ;_ &quot;₩&quot;* &quot;-&quot;??_ ;_ @_ "/>
    <numFmt numFmtId="190" formatCode="_ &quot;₩&quot;* #,##0_ ;_ &quot;₩&quot;* \-#,##0_ ;_ &quot;₩&quot;* &quot;-&quot;_ ;_ @_ "/>
    <numFmt numFmtId="191" formatCode="&quot;₩&quot;#,##0.00;[Red]&quot;₩&quot;\-#,##0.00"/>
    <numFmt numFmtId="192" formatCode="&quot;₩&quot;#,##0;[Red]&quot;₩&quot;\-#,##0"/>
    <numFmt numFmtId="193" formatCode="[DBNum4][$-412]&quot;금&quot;General&quot;원정&quot;"/>
    <numFmt numFmtId="194" formatCode="\(&quot;₩&quot;#,##0\)"/>
    <numFmt numFmtId="195" formatCode="&quot;$&quot;#,##0.00_);[Red]\(&quot;$&quot;#,##0.00\)"/>
    <numFmt numFmtId="196" formatCode="#,##0.0"/>
    <numFmt numFmtId="197" formatCode="&quot;₩&quot;#,##0"/>
  </numFmts>
  <fonts count="74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2"/>
      <name val="바탕체"/>
      <family val="1"/>
      <charset val="129"/>
    </font>
    <font>
      <sz val="9"/>
      <name val="굴림"/>
      <family val="3"/>
      <charset val="129"/>
    </font>
    <font>
      <sz val="11"/>
      <name val="굴림"/>
      <family val="3"/>
      <charset val="129"/>
    </font>
    <font>
      <sz val="10"/>
      <name val="굴림체"/>
      <family val="3"/>
      <charset val="129"/>
    </font>
    <font>
      <b/>
      <sz val="9"/>
      <name val="굴림"/>
      <family val="3"/>
      <charset val="129"/>
    </font>
    <font>
      <sz val="36"/>
      <name val="굴림체"/>
      <family val="3"/>
      <charset val="129"/>
    </font>
    <font>
      <sz val="14"/>
      <name val="굴림체"/>
      <family val="3"/>
      <charset val="129"/>
    </font>
    <font>
      <sz val="10"/>
      <name val="Arial"/>
      <family val="2"/>
    </font>
    <font>
      <sz val="1"/>
      <color indexed="8"/>
      <name val="Courier"/>
      <family val="3"/>
    </font>
    <font>
      <sz val="10"/>
      <name val="바탕체"/>
      <family val="1"/>
      <charset val="129"/>
    </font>
    <font>
      <sz val="10"/>
      <name val="Helv"/>
      <family val="2"/>
    </font>
    <font>
      <sz val="12"/>
      <name val="Times New Roman"/>
      <family val="1"/>
    </font>
    <font>
      <sz val="10"/>
      <name val="MS Sans Serif"/>
      <family val="2"/>
    </font>
    <font>
      <u/>
      <sz val="10"/>
      <color indexed="14"/>
      <name val="MS Sans Serif"/>
      <family val="2"/>
    </font>
    <font>
      <sz val="12"/>
      <name val="ⓒoUAAA¨u"/>
      <family val="1"/>
      <charset val="129"/>
    </font>
    <font>
      <sz val="12"/>
      <name val="System"/>
      <family val="2"/>
      <charset val="129"/>
    </font>
    <font>
      <sz val="11"/>
      <name val="바탕체"/>
      <family val="1"/>
      <charset val="129"/>
    </font>
    <font>
      <sz val="9"/>
      <color rgb="FFFF0000"/>
      <name val="굴림"/>
      <family val="3"/>
      <charset val="129"/>
    </font>
    <font>
      <sz val="9"/>
      <name val="굴림체"/>
      <family val="3"/>
      <charset val="129"/>
    </font>
    <font>
      <sz val="10"/>
      <color indexed="10"/>
      <name val="바탕체"/>
      <family val="1"/>
      <charset val="129"/>
    </font>
    <font>
      <sz val="12"/>
      <name val="¹????¼"/>
      <family val="1"/>
      <charset val="129"/>
    </font>
    <font>
      <b/>
      <sz val="12"/>
      <name val="???"/>
      <family val="1"/>
    </font>
    <font>
      <sz val="12"/>
      <name val="COUR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2"/>
      <name val="¨ÏoUAAA¡§u"/>
      <family val="1"/>
    </font>
    <font>
      <sz val="11"/>
      <name val="μ¸¿o"/>
      <family val="3"/>
      <charset val="129"/>
    </font>
    <font>
      <sz val="11"/>
      <name val="µ¸¿ò"/>
      <family val="3"/>
      <charset val="129"/>
    </font>
    <font>
      <sz val="12"/>
      <name val="¹ÙÅÁÃ¼"/>
      <family val="3"/>
      <charset val="129"/>
    </font>
    <font>
      <sz val="12"/>
      <name val="¹UAAA¼"/>
      <family val="1"/>
    </font>
    <font>
      <sz val="12"/>
      <name val="μ¸¿oA¼"/>
      <family val="3"/>
      <charset val="129"/>
    </font>
    <font>
      <sz val="10"/>
      <name val="¹ÙÅÁÃ¼"/>
      <family val="1"/>
    </font>
    <font>
      <sz val="10"/>
      <name val="±¼¸²A¼"/>
      <family val="3"/>
      <charset val="129"/>
    </font>
    <font>
      <sz val="10"/>
      <name val="¹UAAA¼"/>
      <family val="1"/>
      <charset val="129"/>
    </font>
    <font>
      <u/>
      <sz val="10"/>
      <color indexed="12"/>
      <name val="MS Sans Serif"/>
      <family val="2"/>
    </font>
    <font>
      <sz val="11"/>
      <name val=" "/>
      <family val="1"/>
    </font>
    <font>
      <b/>
      <u/>
      <sz val="28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u/>
      <sz val="10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u/>
      <sz val="16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8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1"/>
      <name val="HY신명조"/>
      <family val="1"/>
      <charset val="129"/>
    </font>
    <font>
      <b/>
      <sz val="10"/>
      <name val="맑은 고딕"/>
      <family val="3"/>
      <charset val="129"/>
      <scheme val="minor"/>
    </font>
    <font>
      <sz val="9"/>
      <color theme="1"/>
      <name val="굴림"/>
      <family val="3"/>
      <charset val="129"/>
    </font>
    <font>
      <b/>
      <sz val="14"/>
      <name val="맑은 고딕"/>
      <family val="3"/>
      <charset val="129"/>
      <scheme val="minor"/>
    </font>
    <font>
      <b/>
      <sz val="22"/>
      <name val="맑은 고딕"/>
      <family val="3"/>
      <charset val="129"/>
      <scheme val="minor"/>
    </font>
    <font>
      <b/>
      <u/>
      <sz val="24"/>
      <name val="맑은 고딕"/>
      <family val="3"/>
      <charset val="129"/>
      <scheme val="minor"/>
    </font>
    <font>
      <b/>
      <sz val="24"/>
      <name val="맑은 고딕"/>
      <family val="3"/>
      <charset val="129"/>
      <scheme val="minor"/>
    </font>
    <font>
      <b/>
      <sz val="16"/>
      <name val="맑은 고딕"/>
      <family val="3"/>
      <charset val="129"/>
      <scheme val="minor"/>
    </font>
    <font>
      <b/>
      <u/>
      <sz val="11"/>
      <name val="맑은 고딕"/>
      <family val="3"/>
      <charset val="129"/>
      <scheme val="minor"/>
    </font>
    <font>
      <b/>
      <u/>
      <sz val="18"/>
      <name val="맑은 고딕"/>
      <family val="3"/>
      <charset val="129"/>
      <scheme val="minor"/>
    </font>
    <font>
      <b/>
      <sz val="18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46">
    <xf numFmtId="0" fontId="0" fillId="0" borderId="0">
      <alignment vertical="center"/>
    </xf>
    <xf numFmtId="177" fontId="9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0" fontId="12" fillId="0" borderId="0" applyFont="0" applyFill="0" applyBorder="0" applyAlignment="0" applyProtection="0"/>
    <xf numFmtId="0" fontId="27" fillId="0" borderId="0"/>
    <xf numFmtId="4" fontId="20" fillId="0" borderId="0">
      <protection locked="0"/>
    </xf>
    <xf numFmtId="0" fontId="24" fillId="0" borderId="0" applyFont="0" applyFill="0" applyBorder="0" applyAlignment="0" applyProtection="0"/>
    <xf numFmtId="186" fontId="10" fillId="0" borderId="0">
      <protection locked="0"/>
    </xf>
    <xf numFmtId="0" fontId="24" fillId="0" borderId="0" applyFont="0" applyFill="0" applyBorder="0" applyAlignment="0" applyProtection="0"/>
    <xf numFmtId="187" fontId="28" fillId="0" borderId="0"/>
    <xf numFmtId="188" fontId="10" fillId="0" borderId="0">
      <protection locked="0"/>
    </xf>
    <xf numFmtId="0" fontId="21" fillId="0" borderId="0"/>
    <xf numFmtId="0" fontId="14" fillId="0" borderId="1">
      <alignment horizontal="centerContinuous" vertical="center"/>
    </xf>
    <xf numFmtId="176" fontId="9" fillId="0" borderId="0" applyFont="0" applyFill="0" applyBorder="0" applyAlignment="0" applyProtection="0">
      <alignment vertical="center"/>
    </xf>
    <xf numFmtId="177" fontId="9" fillId="0" borderId="0" applyFont="0" applyFill="0" applyBorder="0" applyAlignment="0" applyProtection="0">
      <alignment vertical="center"/>
    </xf>
    <xf numFmtId="0" fontId="14" fillId="0" borderId="1">
      <alignment horizontal="centerContinuous" vertical="center"/>
    </xf>
    <xf numFmtId="0" fontId="14" fillId="0" borderId="1">
      <alignment horizontal="centerContinuous" vertical="center"/>
    </xf>
    <xf numFmtId="0" fontId="14" fillId="0" borderId="1">
      <alignment horizontal="centerContinuous" vertical="center"/>
    </xf>
    <xf numFmtId="0" fontId="14" fillId="0" borderId="1">
      <alignment horizontal="centerContinuous" vertical="center"/>
    </xf>
    <xf numFmtId="0" fontId="31" fillId="0" borderId="1">
      <alignment horizontal="centerContinuous" vertical="center"/>
    </xf>
    <xf numFmtId="0" fontId="14" fillId="0" borderId="1">
      <alignment horizontal="centerContinuous" vertical="center"/>
    </xf>
    <xf numFmtId="176" fontId="9" fillId="0" borderId="0" applyFont="0" applyFill="0" applyBorder="0" applyAlignment="0" applyProtection="0">
      <alignment vertical="center"/>
    </xf>
    <xf numFmtId="177" fontId="9" fillId="0" borderId="0" applyFont="0" applyFill="0" applyBorder="0" applyAlignment="0" applyProtection="0">
      <alignment vertical="center"/>
    </xf>
    <xf numFmtId="0" fontId="21" fillId="0" borderId="1">
      <alignment horizontal="centerContinuous" vertical="center"/>
    </xf>
    <xf numFmtId="0" fontId="14" fillId="0" borderId="1">
      <alignment horizontal="centerContinuous" vertical="center"/>
    </xf>
    <xf numFmtId="176" fontId="9" fillId="0" borderId="0" applyFont="0" applyFill="0" applyBorder="0" applyAlignment="0" applyProtection="0">
      <alignment vertical="center"/>
    </xf>
    <xf numFmtId="0" fontId="10" fillId="0" borderId="0" applyFont="0" applyFill="0" applyBorder="0" applyAlignment="0" applyProtection="0"/>
    <xf numFmtId="0" fontId="32" fillId="0" borderId="0"/>
    <xf numFmtId="0" fontId="33" fillId="0" borderId="0" applyFont="0" applyFill="0" applyBorder="0" applyAlignment="0" applyProtection="0"/>
    <xf numFmtId="40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34" fillId="3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30" fillId="0" borderId="0">
      <protection locked="0"/>
    </xf>
    <xf numFmtId="0" fontId="38" fillId="0" borderId="0" applyFont="0" applyFill="0" applyBorder="0" applyAlignment="0" applyProtection="0"/>
    <xf numFmtId="19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41" fillId="0" borderId="0" applyFont="0" applyFill="0" applyBorder="0" applyAlignment="0" applyProtection="0"/>
    <xf numFmtId="189" fontId="36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35" fillId="0" borderId="0" applyFont="0" applyFill="0" applyBorder="0" applyAlignment="0" applyProtection="0"/>
    <xf numFmtId="184" fontId="20" fillId="0" borderId="0">
      <protection locked="0"/>
    </xf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8" fillId="0" borderId="0" applyFont="0" applyFill="0" applyBorder="0" applyAlignment="0" applyProtection="0"/>
    <xf numFmtId="182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40" fillId="0" borderId="0" applyFont="0" applyFill="0" applyBorder="0" applyAlignment="0" applyProtection="0"/>
    <xf numFmtId="182" fontId="35" fillId="0" borderId="0" applyFont="0" applyFill="0" applyBorder="0" applyAlignment="0" applyProtection="0"/>
    <xf numFmtId="0" fontId="41" fillId="0" borderId="0" applyFont="0" applyFill="0" applyBorder="0" applyAlignment="0" applyProtection="0"/>
    <xf numFmtId="185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40" fillId="0" borderId="0" applyFont="0" applyFill="0" applyBorder="0" applyAlignment="0" applyProtection="0"/>
    <xf numFmtId="185" fontId="35" fillId="0" borderId="0" applyFont="0" applyFill="0" applyBorder="0" applyAlignment="0" applyProtection="0"/>
    <xf numFmtId="0" fontId="37" fillId="0" borderId="0">
      <alignment vertical="center"/>
    </xf>
    <xf numFmtId="0" fontId="41" fillId="0" borderId="0"/>
    <xf numFmtId="0" fontId="36" fillId="0" borderId="0"/>
    <xf numFmtId="0" fontId="42" fillId="0" borderId="0"/>
    <xf numFmtId="0" fontId="43" fillId="0" borderId="0"/>
    <xf numFmtId="0" fontId="44" fillId="0" borderId="0"/>
    <xf numFmtId="0" fontId="36" fillId="0" borderId="0"/>
    <xf numFmtId="0" fontId="35" fillId="0" borderId="0"/>
    <xf numFmtId="0" fontId="36" fillId="0" borderId="0"/>
    <xf numFmtId="0" fontId="38" fillId="0" borderId="0"/>
    <xf numFmtId="0" fontId="39" fillId="0" borderId="0"/>
    <xf numFmtId="0" fontId="45" fillId="0" borderId="0"/>
    <xf numFmtId="0" fontId="2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" fontId="23" fillId="0" borderId="0" applyFill="0" applyBorder="0" applyAlignment="0" applyProtection="0"/>
    <xf numFmtId="191" fontId="47" fillId="0" borderId="0" applyFont="0" applyFill="0" applyBorder="0" applyAlignment="0" applyProtection="0"/>
    <xf numFmtId="192" fontId="47" fillId="0" borderId="0" applyFont="0" applyFill="0" applyBorder="0" applyAlignment="0" applyProtection="0"/>
    <xf numFmtId="0" fontId="47" fillId="0" borderId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176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176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176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6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7" fontId="72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177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6" fontId="10" fillId="0" borderId="1">
      <alignment horizontal="centerContinuous" vertical="center"/>
    </xf>
    <xf numFmtId="196" fontId="10" fillId="0" borderId="1">
      <alignment horizontal="centerContinuous" vertical="center"/>
    </xf>
    <xf numFmtId="0" fontId="10" fillId="0" borderId="0"/>
    <xf numFmtId="0" fontId="36" fillId="0" borderId="0" applyFont="0" applyFill="0" applyBorder="0" applyAlignment="0" applyProtection="0"/>
    <xf numFmtId="0" fontId="38" fillId="0" borderId="0" applyFont="0" applyFill="0" applyBorder="0" applyAlignment="0" applyProtection="0"/>
    <xf numFmtId="40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0" fontId="2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16">
      <protection locked="0"/>
    </xf>
  </cellStyleXfs>
  <cellXfs count="166">
    <xf numFmtId="0" fontId="0" fillId="0" borderId="0" xfId="0">
      <alignment vertical="center"/>
    </xf>
    <xf numFmtId="0" fontId="17" fillId="0" borderId="0" xfId="0" applyFont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183" fontId="18" fillId="0" borderId="0" xfId="0" applyNumberFormat="1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2" fillId="5" borderId="2" xfId="0" applyFont="1" applyFill="1" applyBorder="1" applyAlignment="1">
      <alignment horizontal="center" vertical="center"/>
    </xf>
    <xf numFmtId="0" fontId="53" fillId="0" borderId="9" xfId="0" applyFont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2" fillId="5" borderId="9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9" fillId="0" borderId="0" xfId="0" applyFont="1">
      <alignment vertical="center"/>
    </xf>
    <xf numFmtId="0" fontId="60" fillId="0" borderId="2" xfId="0" applyFont="1" applyBorder="1" applyAlignment="1">
      <alignment horizontal="center" vertical="center" shrinkToFit="1"/>
    </xf>
    <xf numFmtId="0" fontId="64" fillId="0" borderId="0" xfId="0" applyFont="1" applyBorder="1" applyAlignment="1">
      <alignment horizontal="center" vertical="center" shrinkToFit="1"/>
    </xf>
    <xf numFmtId="0" fontId="59" fillId="0" borderId="0" xfId="0" applyFont="1" applyBorder="1" applyAlignment="1"/>
    <xf numFmtId="0" fontId="64" fillId="0" borderId="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59" fillId="0" borderId="0" xfId="0" applyFont="1" applyBorder="1">
      <alignment vertical="center"/>
    </xf>
    <xf numFmtId="0" fontId="66" fillId="0" borderId="0" xfId="0" applyFont="1" applyBorder="1" applyAlignment="1">
      <alignment horizontal="center" vertical="center"/>
    </xf>
    <xf numFmtId="0" fontId="69" fillId="0" borderId="0" xfId="0" applyFont="1" applyBorder="1">
      <alignment vertical="center"/>
    </xf>
    <xf numFmtId="0" fontId="57" fillId="0" borderId="0" xfId="0" applyFont="1" applyBorder="1">
      <alignment vertical="center"/>
    </xf>
    <xf numFmtId="182" fontId="49" fillId="0" borderId="0" xfId="0" applyNumberFormat="1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38" fontId="57" fillId="4" borderId="2" xfId="0" applyNumberFormat="1" applyFont="1" applyFill="1" applyBorder="1" applyAlignment="1">
      <alignment horizontal="centerContinuous" vertical="center"/>
    </xf>
    <xf numFmtId="38" fontId="55" fillId="0" borderId="2" xfId="0" applyNumberFormat="1" applyFont="1" applyFill="1" applyBorder="1" applyAlignment="1">
      <alignment horizontal="center" vertical="center"/>
    </xf>
    <xf numFmtId="38" fontId="55" fillId="0" borderId="2" xfId="0" applyNumberFormat="1" applyFont="1" applyFill="1" applyBorder="1" applyAlignment="1">
      <alignment horizontal="left" vertical="center"/>
    </xf>
    <xf numFmtId="38" fontId="57" fillId="0" borderId="2" xfId="0" applyNumberFormat="1" applyFont="1" applyFill="1" applyBorder="1" applyAlignment="1">
      <alignment horizontal="left" vertical="center"/>
    </xf>
    <xf numFmtId="181" fontId="53" fillId="0" borderId="9" xfId="0" applyNumberFormat="1" applyFont="1" applyBorder="1" applyAlignment="1">
      <alignment horizontal="right" vertical="center" indent="1"/>
    </xf>
    <xf numFmtId="181" fontId="53" fillId="0" borderId="10" xfId="0" applyNumberFormat="1" applyFont="1" applyBorder="1" applyAlignment="1">
      <alignment horizontal="right" vertical="center" indent="1"/>
    </xf>
    <xf numFmtId="181" fontId="52" fillId="5" borderId="2" xfId="0" applyNumberFormat="1" applyFont="1" applyFill="1" applyBorder="1" applyAlignment="1">
      <alignment horizontal="right" vertical="center" indent="1"/>
    </xf>
    <xf numFmtId="181" fontId="53" fillId="0" borderId="10" xfId="0" applyNumberFormat="1" applyFont="1" applyFill="1" applyBorder="1" applyAlignment="1">
      <alignment horizontal="right" vertical="center" indent="1"/>
    </xf>
    <xf numFmtId="181" fontId="52" fillId="4" borderId="10" xfId="0" applyNumberFormat="1" applyFont="1" applyFill="1" applyBorder="1" applyAlignment="1">
      <alignment horizontal="right" vertical="center" indent="1"/>
    </xf>
    <xf numFmtId="181" fontId="51" fillId="6" borderId="2" xfId="0" applyNumberFormat="1" applyFont="1" applyFill="1" applyBorder="1" applyAlignment="1">
      <alignment horizontal="right" vertical="center" indent="1"/>
    </xf>
    <xf numFmtId="38" fontId="55" fillId="0" borderId="2" xfId="0" applyNumberFormat="1" applyFont="1" applyFill="1" applyBorder="1" applyAlignment="1">
      <alignment horizontal="right" vertical="center"/>
    </xf>
    <xf numFmtId="0" fontId="59" fillId="0" borderId="13" xfId="0" applyFont="1" applyBorder="1">
      <alignment vertical="center"/>
    </xf>
    <xf numFmtId="0" fontId="59" fillId="0" borderId="15" xfId="0" applyFont="1" applyBorder="1" applyAlignment="1">
      <alignment horizontal="center" vertical="center"/>
    </xf>
    <xf numFmtId="0" fontId="57" fillId="0" borderId="13" xfId="0" applyFont="1" applyBorder="1">
      <alignment vertical="center"/>
    </xf>
    <xf numFmtId="0" fontId="67" fillId="0" borderId="0" xfId="0" applyFont="1" applyBorder="1" applyAlignment="1">
      <alignment horizontal="center" vertical="center"/>
    </xf>
    <xf numFmtId="0" fontId="67" fillId="0" borderId="15" xfId="0" applyFont="1" applyBorder="1" applyAlignment="1">
      <alignment horizontal="center" vertical="center"/>
    </xf>
    <xf numFmtId="0" fontId="57" fillId="0" borderId="15" xfId="0" applyFont="1" applyBorder="1">
      <alignment vertical="center"/>
    </xf>
    <xf numFmtId="0" fontId="61" fillId="0" borderId="0" xfId="0" applyFont="1" applyBorder="1">
      <alignment vertical="center"/>
    </xf>
    <xf numFmtId="0" fontId="70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181" fontId="52" fillId="4" borderId="8" xfId="0" applyNumberFormat="1" applyFont="1" applyFill="1" applyBorder="1" applyAlignment="1">
      <alignment horizontal="right" vertical="center" indent="1"/>
    </xf>
    <xf numFmtId="181" fontId="53" fillId="0" borderId="11" xfId="0" applyNumberFormat="1" applyFont="1" applyFill="1" applyBorder="1" applyAlignment="1">
      <alignment horizontal="right" vertical="center" indent="1"/>
    </xf>
    <xf numFmtId="181" fontId="53" fillId="0" borderId="13" xfId="0" applyNumberFormat="1" applyFont="1" applyFill="1" applyBorder="1" applyAlignment="1">
      <alignment horizontal="right" vertical="center" indent="1"/>
    </xf>
    <xf numFmtId="181" fontId="53" fillId="0" borderId="12" xfId="0" applyNumberFormat="1" applyFont="1" applyFill="1" applyBorder="1" applyAlignment="1">
      <alignment horizontal="right" vertical="center" indent="1"/>
    </xf>
    <xf numFmtId="38" fontId="55" fillId="0" borderId="2" xfId="0" applyNumberFormat="1" applyFont="1" applyFill="1" applyBorder="1" applyAlignment="1">
      <alignment horizontal="left" vertical="center" wrapText="1"/>
    </xf>
    <xf numFmtId="38" fontId="13" fillId="0" borderId="0" xfId="0" applyNumberFormat="1" applyFont="1" applyFill="1" applyAlignment="1">
      <alignment vertical="center"/>
    </xf>
    <xf numFmtId="38" fontId="13" fillId="0" borderId="0" xfId="0" applyNumberFormat="1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/>
    </xf>
    <xf numFmtId="38" fontId="13" fillId="2" borderId="0" xfId="0" applyNumberFormat="1" applyFont="1" applyFill="1" applyAlignment="1">
      <alignment vertical="center"/>
    </xf>
    <xf numFmtId="38" fontId="16" fillId="2" borderId="0" xfId="0" applyNumberFormat="1" applyFont="1" applyFill="1" applyAlignment="1">
      <alignment vertical="center"/>
    </xf>
    <xf numFmtId="38" fontId="16" fillId="0" borderId="0" xfId="0" applyNumberFormat="1" applyFont="1" applyFill="1" applyAlignment="1">
      <alignment vertical="center"/>
    </xf>
    <xf numFmtId="38" fontId="29" fillId="2" borderId="0" xfId="0" applyNumberFormat="1" applyFont="1" applyFill="1" applyAlignment="1">
      <alignment vertical="center"/>
    </xf>
    <xf numFmtId="38" fontId="56" fillId="6" borderId="2" xfId="0" applyNumberFormat="1" applyFont="1" applyFill="1" applyBorder="1" applyAlignment="1">
      <alignment horizontal="center" vertical="center"/>
    </xf>
    <xf numFmtId="38" fontId="56" fillId="6" borderId="2" xfId="0" applyNumberFormat="1" applyFont="1" applyFill="1" applyBorder="1" applyAlignment="1">
      <alignment horizontal="left" vertical="center"/>
    </xf>
    <xf numFmtId="38" fontId="58" fillId="6" borderId="2" xfId="0" applyNumberFormat="1" applyFont="1" applyFill="1" applyBorder="1" applyAlignment="1">
      <alignment horizontal="right" vertical="center"/>
    </xf>
    <xf numFmtId="38" fontId="56" fillId="6" borderId="2" xfId="0" applyNumberFormat="1" applyFont="1" applyFill="1" applyBorder="1" applyAlignment="1">
      <alignment horizontal="right" vertical="center"/>
    </xf>
    <xf numFmtId="38" fontId="63" fillId="2" borderId="0" xfId="0" applyNumberFormat="1" applyFont="1" applyFill="1" applyAlignment="1">
      <alignment vertical="center"/>
    </xf>
    <xf numFmtId="41" fontId="53" fillId="0" borderId="9" xfId="0" applyNumberFormat="1" applyFont="1" applyFill="1" applyBorder="1" applyAlignment="1">
      <alignment horizontal="left" vertical="center" indent="2"/>
    </xf>
    <xf numFmtId="41" fontId="53" fillId="0" borderId="9" xfId="0" applyNumberFormat="1" applyFont="1" applyFill="1" applyBorder="1" applyAlignment="1">
      <alignment horizontal="center" vertical="center"/>
    </xf>
    <xf numFmtId="41" fontId="53" fillId="0" borderId="10" xfId="0" applyNumberFormat="1" applyFont="1" applyFill="1" applyBorder="1" applyAlignment="1">
      <alignment horizontal="left" vertical="center" indent="2"/>
    </xf>
    <xf numFmtId="41" fontId="53" fillId="0" borderId="10" xfId="0" applyNumberFormat="1" applyFont="1" applyFill="1" applyBorder="1" applyAlignment="1">
      <alignment horizontal="center" vertical="center"/>
    </xf>
    <xf numFmtId="41" fontId="52" fillId="0" borderId="8" xfId="0" applyNumberFormat="1" applyFont="1" applyFill="1" applyBorder="1" applyAlignment="1">
      <alignment horizontal="left" vertical="center" indent="2"/>
    </xf>
    <xf numFmtId="41" fontId="52" fillId="0" borderId="8" xfId="0" applyNumberFormat="1" applyFont="1" applyFill="1" applyBorder="1" applyAlignment="1">
      <alignment horizontal="center" vertical="center"/>
    </xf>
    <xf numFmtId="41" fontId="53" fillId="0" borderId="11" xfId="0" applyNumberFormat="1" applyFont="1" applyFill="1" applyBorder="1" applyAlignment="1">
      <alignment horizontal="left" vertical="center" indent="2"/>
    </xf>
    <xf numFmtId="41" fontId="53" fillId="0" borderId="13" xfId="0" applyNumberFormat="1" applyFont="1" applyFill="1" applyBorder="1" applyAlignment="1">
      <alignment horizontal="left" vertical="center" indent="2"/>
    </xf>
    <xf numFmtId="41" fontId="53" fillId="0" borderId="12" xfId="0" applyNumberFormat="1" applyFont="1" applyFill="1" applyBorder="1" applyAlignment="1">
      <alignment horizontal="left" vertical="center" indent="2"/>
    </xf>
    <xf numFmtId="41" fontId="53" fillId="0" borderId="8" xfId="0" applyNumberFormat="1" applyFont="1" applyFill="1" applyBorder="1" applyAlignment="1">
      <alignment horizontal="center" vertical="center"/>
    </xf>
    <xf numFmtId="41" fontId="52" fillId="4" borderId="8" xfId="0" applyNumberFormat="1" applyFont="1" applyFill="1" applyBorder="1" applyAlignment="1">
      <alignment horizontal="left" vertical="center" indent="2"/>
    </xf>
    <xf numFmtId="41" fontId="52" fillId="4" borderId="8" xfId="0" applyNumberFormat="1" applyFont="1" applyFill="1" applyBorder="1" applyAlignment="1">
      <alignment horizontal="center" vertical="center"/>
    </xf>
    <xf numFmtId="41" fontId="53" fillId="0" borderId="8" xfId="0" applyNumberFormat="1" applyFont="1" applyFill="1" applyBorder="1" applyAlignment="1">
      <alignment horizontal="left" vertical="center" indent="2"/>
    </xf>
    <xf numFmtId="41" fontId="73" fillId="6" borderId="2" xfId="0" applyNumberFormat="1" applyFont="1" applyFill="1" applyBorder="1" applyAlignment="1">
      <alignment horizontal="left" vertical="center" indent="2"/>
    </xf>
    <xf numFmtId="41" fontId="73" fillId="6" borderId="2" xfId="0" applyNumberFormat="1" applyFont="1" applyFill="1" applyBorder="1" applyAlignment="1">
      <alignment horizontal="center" vertical="center"/>
    </xf>
    <xf numFmtId="49" fontId="55" fillId="0" borderId="2" xfId="0" applyNumberFormat="1" applyFont="1" applyFill="1" applyBorder="1" applyAlignment="1">
      <alignment horizontal="left" vertical="center" wrapText="1"/>
    </xf>
    <xf numFmtId="0" fontId="0" fillId="0" borderId="0" xfId="0">
      <alignment vertical="center"/>
    </xf>
    <xf numFmtId="0" fontId="52" fillId="4" borderId="9" xfId="0" applyFont="1" applyFill="1" applyBorder="1" applyAlignment="1">
      <alignment horizontal="center" vertical="center"/>
    </xf>
    <xf numFmtId="0" fontId="52" fillId="4" borderId="5" xfId="0" applyFont="1" applyFill="1" applyBorder="1" applyAlignment="1">
      <alignment horizontal="center" vertical="center"/>
    </xf>
    <xf numFmtId="38" fontId="49" fillId="4" borderId="2" xfId="0" applyNumberFormat="1" applyFont="1" applyFill="1" applyBorder="1" applyAlignment="1">
      <alignment horizontal="centerContinuous" vertical="center"/>
    </xf>
    <xf numFmtId="38" fontId="72" fillId="0" borderId="2" xfId="0" applyNumberFormat="1" applyFont="1" applyFill="1" applyBorder="1" applyAlignment="1">
      <alignment horizontal="center" vertical="center"/>
    </xf>
    <xf numFmtId="38" fontId="72" fillId="0" borderId="2" xfId="0" applyNumberFormat="1" applyFont="1" applyFill="1" applyBorder="1" applyAlignment="1">
      <alignment horizontal="right" vertical="center"/>
    </xf>
    <xf numFmtId="38" fontId="57" fillId="4" borderId="2" xfId="0" applyNumberFormat="1" applyFont="1" applyFill="1" applyBorder="1" applyAlignment="1">
      <alignment horizontal="left" vertical="center"/>
    </xf>
    <xf numFmtId="38" fontId="57" fillId="4" borderId="2" xfId="0" applyNumberFormat="1" applyFont="1" applyFill="1" applyBorder="1" applyAlignment="1">
      <alignment horizontal="right" vertical="center"/>
    </xf>
    <xf numFmtId="41" fontId="57" fillId="4" borderId="2" xfId="0" applyNumberFormat="1" applyFont="1" applyFill="1" applyBorder="1" applyAlignment="1">
      <alignment horizontal="center" vertical="center"/>
    </xf>
    <xf numFmtId="38" fontId="59" fillId="0" borderId="2" xfId="0" applyNumberFormat="1" applyFont="1" applyFill="1" applyBorder="1" applyAlignment="1">
      <alignment horizontal="right" vertical="center"/>
    </xf>
    <xf numFmtId="0" fontId="62" fillId="0" borderId="2" xfId="0" applyFont="1" applyBorder="1" applyAlignment="1">
      <alignment horizontal="center" vertical="center"/>
    </xf>
    <xf numFmtId="38" fontId="72" fillId="0" borderId="2" xfId="0" applyNumberFormat="1" applyFont="1" applyFill="1" applyBorder="1" applyAlignment="1">
      <alignment horizontal="left" vertical="center" indent="1"/>
    </xf>
    <xf numFmtId="0" fontId="49" fillId="0" borderId="2" xfId="0" applyFont="1" applyBorder="1" applyAlignment="1">
      <alignment horizontal="center" vertical="center"/>
    </xf>
    <xf numFmtId="0" fontId="57" fillId="0" borderId="2" xfId="0" applyFont="1" applyBorder="1" applyAlignment="1">
      <alignment horizontal="center" vertical="center" shrinkToFit="1"/>
    </xf>
    <xf numFmtId="0" fontId="53" fillId="0" borderId="10" xfId="0" applyFont="1" applyBorder="1" applyAlignment="1">
      <alignment horizontal="center" vertical="center"/>
    </xf>
    <xf numFmtId="38" fontId="49" fillId="4" borderId="2" xfId="0" applyNumberFormat="1" applyFont="1" applyFill="1" applyBorder="1" applyAlignment="1">
      <alignment horizontal="center" vertical="center"/>
    </xf>
    <xf numFmtId="38" fontId="57" fillId="4" borderId="2" xfId="0" applyNumberFormat="1" applyFont="1" applyFill="1" applyBorder="1" applyAlignment="1">
      <alignment horizontal="center" vertical="center"/>
    </xf>
    <xf numFmtId="38" fontId="59" fillId="0" borderId="2" xfId="0" applyNumberFormat="1" applyFont="1" applyFill="1" applyBorder="1" applyAlignment="1">
      <alignment horizontal="center" vertical="center"/>
    </xf>
    <xf numFmtId="38" fontId="59" fillId="0" borderId="2" xfId="0" applyNumberFormat="1" applyFont="1" applyFill="1" applyBorder="1" applyAlignment="1">
      <alignment horizontal="left" vertical="center"/>
    </xf>
    <xf numFmtId="0" fontId="71" fillId="0" borderId="0" xfId="0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65" fillId="0" borderId="13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65" fillId="0" borderId="15" xfId="0" applyFont="1" applyBorder="1" applyAlignment="1">
      <alignment horizontal="center" vertical="center"/>
    </xf>
    <xf numFmtId="0" fontId="54" fillId="0" borderId="0" xfId="0" applyFont="1" applyBorder="1" applyAlignment="1">
      <alignment horizontal="left" vertical="center" shrinkToFit="1"/>
    </xf>
    <xf numFmtId="0" fontId="68" fillId="0" borderId="0" xfId="0" applyFont="1" applyBorder="1" applyAlignment="1">
      <alignment horizontal="left" vertical="center" shrinkToFit="1"/>
    </xf>
    <xf numFmtId="0" fontId="68" fillId="0" borderId="15" xfId="0" applyFont="1" applyBorder="1" applyAlignment="1">
      <alignment horizontal="left" vertical="center" shrinkToFit="1"/>
    </xf>
    <xf numFmtId="0" fontId="59" fillId="0" borderId="11" xfId="0" applyFont="1" applyBorder="1" applyAlignment="1"/>
    <xf numFmtId="0" fontId="59" fillId="0" borderId="14" xfId="0" applyFont="1" applyBorder="1" applyAlignment="1"/>
    <xf numFmtId="0" fontId="59" fillId="0" borderId="12" xfId="0" applyFont="1" applyBorder="1" applyAlignment="1"/>
    <xf numFmtId="0" fontId="59" fillId="0" borderId="3" xfId="0" applyFont="1" applyBorder="1" applyAlignment="1"/>
    <xf numFmtId="0" fontId="57" fillId="0" borderId="9" xfId="0" applyFont="1" applyBorder="1" applyAlignment="1">
      <alignment horizontal="center" vertical="center" wrapText="1"/>
    </xf>
    <xf numFmtId="0" fontId="57" fillId="0" borderId="8" xfId="0" applyFont="1" applyBorder="1" applyAlignment="1">
      <alignment horizontal="center" vertical="center" wrapText="1"/>
    </xf>
    <xf numFmtId="0" fontId="57" fillId="0" borderId="2" xfId="0" applyFont="1" applyBorder="1" applyAlignment="1">
      <alignment horizontal="center" vertical="center" wrapText="1"/>
    </xf>
    <xf numFmtId="0" fontId="57" fillId="0" borderId="2" xfId="0" applyFont="1" applyBorder="1" applyAlignment="1">
      <alignment horizontal="center" vertical="center"/>
    </xf>
    <xf numFmtId="0" fontId="57" fillId="0" borderId="2" xfId="0" applyFont="1" applyBorder="1" applyAlignment="1">
      <alignment horizontal="center" vertical="center" wrapText="1" shrinkToFit="1"/>
    </xf>
    <xf numFmtId="0" fontId="57" fillId="0" borderId="2" xfId="0" applyFont="1" applyBorder="1" applyAlignment="1">
      <alignment horizontal="center" vertical="center" shrinkToFit="1"/>
    </xf>
    <xf numFmtId="0" fontId="57" fillId="0" borderId="11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7" fillId="0" borderId="3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7" fillId="0" borderId="3" xfId="0" applyFont="1" applyBorder="1" applyAlignment="1">
      <alignment horizontal="center" vertical="center" wrapText="1"/>
    </xf>
    <xf numFmtId="0" fontId="49" fillId="0" borderId="2" xfId="0" applyFont="1" applyBorder="1" applyAlignment="1">
      <alignment horizontal="center" vertical="center"/>
    </xf>
    <xf numFmtId="0" fontId="62" fillId="0" borderId="2" xfId="0" applyNumberFormat="1" applyFont="1" applyBorder="1" applyAlignment="1">
      <alignment horizontal="center" vertical="center" shrinkToFit="1"/>
    </xf>
    <xf numFmtId="0" fontId="57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horizontal="center" vertical="center"/>
    </xf>
    <xf numFmtId="193" fontId="57" fillId="0" borderId="0" xfId="0" applyNumberFormat="1" applyFont="1" applyBorder="1" applyAlignment="1">
      <alignment horizontal="right" vertical="center" shrinkToFit="1"/>
    </xf>
    <xf numFmtId="194" fontId="57" fillId="0" borderId="0" xfId="0" applyNumberFormat="1" applyFont="1" applyBorder="1" applyAlignment="1">
      <alignment horizontal="left" vertical="center" shrinkToFit="1"/>
    </xf>
    <xf numFmtId="0" fontId="62" fillId="0" borderId="5" xfId="0" applyNumberFormat="1" applyFont="1" applyBorder="1" applyAlignment="1">
      <alignment horizontal="left" vertical="center"/>
    </xf>
    <xf numFmtId="0" fontId="62" fillId="0" borderId="7" xfId="0" applyNumberFormat="1" applyFont="1" applyBorder="1" applyAlignment="1">
      <alignment horizontal="left" vertical="center"/>
    </xf>
    <xf numFmtId="197" fontId="49" fillId="0" borderId="1" xfId="0" applyNumberFormat="1" applyFont="1" applyBorder="1" applyAlignment="1">
      <alignment horizontal="right" vertical="center"/>
    </xf>
    <xf numFmtId="197" fontId="49" fillId="0" borderId="5" xfId="0" applyNumberFormat="1" applyFont="1" applyBorder="1" applyAlignment="1">
      <alignment horizontal="right" vertical="center"/>
    </xf>
    <xf numFmtId="0" fontId="48" fillId="0" borderId="0" xfId="0" applyFont="1" applyAlignment="1">
      <alignment horizontal="center" vertical="center"/>
    </xf>
    <xf numFmtId="0" fontId="53" fillId="0" borderId="13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8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/>
    </xf>
    <xf numFmtId="0" fontId="53" fillId="0" borderId="9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2" fillId="4" borderId="11" xfId="0" applyFont="1" applyFill="1" applyBorder="1" applyAlignment="1">
      <alignment horizontal="left" vertical="center" wrapText="1"/>
    </xf>
    <xf numFmtId="0" fontId="52" fillId="4" borderId="4" xfId="0" applyFont="1" applyFill="1" applyBorder="1" applyAlignment="1">
      <alignment horizontal="left" vertical="center" wrapText="1"/>
    </xf>
    <xf numFmtId="0" fontId="52" fillId="4" borderId="14" xfId="0" applyFont="1" applyFill="1" applyBorder="1" applyAlignment="1">
      <alignment horizontal="left" vertical="center" wrapText="1"/>
    </xf>
    <xf numFmtId="0" fontId="51" fillId="6" borderId="1" xfId="0" applyFont="1" applyFill="1" applyBorder="1" applyAlignment="1">
      <alignment horizontal="center" vertical="center"/>
    </xf>
    <xf numFmtId="0" fontId="51" fillId="6" borderId="5" xfId="0" applyFont="1" applyFill="1" applyBorder="1" applyAlignment="1">
      <alignment horizontal="center" vertical="center"/>
    </xf>
    <xf numFmtId="0" fontId="51" fillId="6" borderId="7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0" fontId="53" fillId="0" borderId="6" xfId="0" applyFont="1" applyFill="1" applyBorder="1" applyAlignment="1">
      <alignment horizontal="center" vertical="center"/>
    </xf>
    <xf numFmtId="0" fontId="52" fillId="4" borderId="12" xfId="0" applyFont="1" applyFill="1" applyBorder="1" applyAlignment="1">
      <alignment horizontal="center" vertical="center"/>
    </xf>
    <xf numFmtId="0" fontId="52" fillId="4" borderId="6" xfId="0" applyFont="1" applyFill="1" applyBorder="1" applyAlignment="1">
      <alignment horizontal="center" vertical="center"/>
    </xf>
    <xf numFmtId="0" fontId="52" fillId="4" borderId="3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15" xfId="0" applyFont="1" applyFill="1" applyBorder="1" applyAlignment="1">
      <alignment horizontal="center" vertical="center"/>
    </xf>
    <xf numFmtId="0" fontId="52" fillId="4" borderId="11" xfId="0" applyFont="1" applyFill="1" applyBorder="1" applyAlignment="1">
      <alignment horizontal="center" vertical="center"/>
    </xf>
    <xf numFmtId="0" fontId="52" fillId="4" borderId="4" xfId="0" applyFont="1" applyFill="1" applyBorder="1" applyAlignment="1">
      <alignment horizontal="center" vertical="center"/>
    </xf>
    <xf numFmtId="0" fontId="52" fillId="4" borderId="14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53" fillId="0" borderId="4" xfId="0" applyFont="1" applyFill="1" applyBorder="1" applyAlignment="1">
      <alignment horizontal="center" vertical="center"/>
    </xf>
    <xf numFmtId="38" fontId="49" fillId="4" borderId="2" xfId="0" applyNumberFormat="1" applyFont="1" applyFill="1" applyBorder="1" applyAlignment="1">
      <alignment horizontal="center" vertical="center"/>
    </xf>
    <xf numFmtId="180" fontId="54" fillId="0" borderId="0" xfId="0" applyNumberFormat="1" applyFont="1" applyFill="1" applyAlignment="1" applyProtection="1">
      <alignment horizontal="center" vertical="center"/>
    </xf>
    <xf numFmtId="0" fontId="55" fillId="0" borderId="6" xfId="0" applyFont="1" applyFill="1" applyBorder="1" applyAlignment="1">
      <alignment horizontal="left" vertical="center"/>
    </xf>
    <xf numFmtId="38" fontId="57" fillId="4" borderId="1" xfId="0" applyNumberFormat="1" applyFont="1" applyFill="1" applyBorder="1" applyAlignment="1">
      <alignment horizontal="center" vertical="center"/>
    </xf>
    <xf numFmtId="38" fontId="57" fillId="4" borderId="5" xfId="0" applyNumberFormat="1" applyFont="1" applyFill="1" applyBorder="1" applyAlignment="1">
      <alignment horizontal="center" vertical="center"/>
    </xf>
    <xf numFmtId="38" fontId="57" fillId="4" borderId="2" xfId="0" applyNumberFormat="1" applyFont="1" applyFill="1" applyBorder="1" applyAlignment="1">
      <alignment horizontal="center" vertical="center"/>
    </xf>
  </cellXfs>
  <cellStyles count="146">
    <cellStyle name="          _x000d__x000a_386grabber=vga.3gr_x000d__x000a_" xfId="11"/>
    <cellStyle name="#_목차 " xfId="19"/>
    <cellStyle name="#_본사내역서 송부_한전제출자료_원가조사 - 최종(2006상반기) - 20060515(2005년하반기와 비교) - 인터넷가격(106프로로 최종수정) " xfId="135"/>
    <cellStyle name="#_예정공정표_계통도 " xfId="20"/>
    <cellStyle name="#_인터넷가와 비교자료(한전) - 인터넷가적용(견적-발주-인터넷) - 낙찰율 적용_한전제출자료_원가조사 - 최종(2006상반기) - 20060515(2005년하반기와 비교) - 인터넷가격(106프로로 최종수정) " xfId="136"/>
    <cellStyle name="#_품셈 " xfId="23"/>
    <cellStyle name="#_품셈_계통도 " xfId="24"/>
    <cellStyle name="#_cost9702 (2)_계통도 (2)_계통도 " xfId="12"/>
    <cellStyle name="#_cost9702 (2)_공사비예산서 (2)_계통도 " xfId="15"/>
    <cellStyle name="#_cost9702 (2)_공사비예산서_계통도 " xfId="16"/>
    <cellStyle name="#_cost9702 (2)_예정공정표 (2)_계통도 " xfId="17"/>
    <cellStyle name="#_cost9702 (2)_주요자재_계통도 " xfId="18"/>
    <cellStyle name="?? [0]_????? " xfId="26"/>
    <cellStyle name="???Ø_??°???(2¿?) " xfId="27"/>
    <cellStyle name="??_????? " xfId="28"/>
    <cellStyle name="?珠??? " xfId="31"/>
    <cellStyle name="? [0.00]_sm1(smc021) " xfId="29"/>
    <cellStyle name="?_sm1(smc021) " xfId="30"/>
    <cellStyle name="_백령덕적무전기_한전제출자료_원가조사 - 최종(2006상반기) - 20060515(2005년하반기와 비교) - 인터넷가격(106프로로 최종수정) " xfId="137"/>
    <cellStyle name="_센터설비(장비) " xfId="32"/>
    <cellStyle name="_인원계획표 " xfId="33"/>
    <cellStyle name="_인원계획표 _적격 " xfId="34"/>
    <cellStyle name="_입찰표지 " xfId="35"/>
    <cellStyle name="_적격 " xfId="36"/>
    <cellStyle name="_적격(화산) " xfId="37"/>
    <cellStyle name="백분율" xfId="90" builtinId="5" hidden="1"/>
    <cellStyle name="백분율" xfId="107" builtinId="5" hidden="1"/>
    <cellStyle name="백분율" xfId="111" builtinId="5" hidden="1"/>
    <cellStyle name="백분율" xfId="116" builtinId="5" hidden="1"/>
    <cellStyle name="백분율" xfId="120" builtinId="5" hidden="1"/>
    <cellStyle name="백분율" xfId="126" builtinId="5" hidden="1"/>
    <cellStyle name="쉼표" xfId="88" builtinId="3" hidden="1"/>
    <cellStyle name="쉼표" xfId="105" builtinId="3" hidden="1"/>
    <cellStyle name="쉼표" xfId="109" builtinId="3" hidden="1"/>
    <cellStyle name="쉼표" xfId="114" builtinId="3" hidden="1"/>
    <cellStyle name="쉼표" xfId="118" builtinId="3" hidden="1"/>
    <cellStyle name="쉼표" xfId="124" builtinId="3" hidden="1"/>
    <cellStyle name="쉼표 [0]" xfId="2" builtinId="6" hidden="1"/>
    <cellStyle name="쉼표 [0]" xfId="14" builtinId="6" hidden="1"/>
    <cellStyle name="쉼표 [0]" xfId="22" builtinId="6" hidden="1"/>
    <cellStyle name="쉼표 [0]" xfId="1" builtinId="6" hidden="1"/>
    <cellStyle name="쉼표 [0]" xfId="92" builtinId="6" hidden="1"/>
    <cellStyle name="쉼표 [0]" xfId="94" builtinId="6" hidden="1"/>
    <cellStyle name="쉼표 [0]" xfId="96" builtinId="6" hidden="1"/>
    <cellStyle name="쉼표 [0]" xfId="98" builtinId="6" hidden="1"/>
    <cellStyle name="쉼표 [0]" xfId="100" builtinId="6" hidden="1"/>
    <cellStyle name="쉼표 [0]" xfId="101" builtinId="6" hidden="1"/>
    <cellStyle name="쉼표 [0]" xfId="103" builtinId="6" hidden="1"/>
    <cellStyle name="쉼표 [0]" xfId="102" builtinId="6" hidden="1"/>
    <cellStyle name="쉼표 [0]" xfId="112" builtinId="6" hidden="1"/>
    <cellStyle name="쉼표 [0]" xfId="121" builtinId="6" hidden="1"/>
    <cellStyle name="쉼표 [0]" xfId="122" builtinId="6" hidden="1"/>
    <cellStyle name="쉼표 [0]" xfId="127" builtinId="6" hidden="1"/>
    <cellStyle name="쉼표 [0]" xfId="128" builtinId="6" hidden="1"/>
    <cellStyle name="쉼표 [0]" xfId="129" builtinId="6" hidden="1"/>
    <cellStyle name="쉼표 [0]" xfId="130" builtinId="6" hidden="1"/>
    <cellStyle name="쉼표 [0]" xfId="131" builtinId="6" hidden="1"/>
    <cellStyle name="쉼표 [0]" xfId="132" builtinId="6" hidden="1"/>
    <cellStyle name="쉼표 [0]" xfId="133" builtinId="6" hidden="1"/>
    <cellStyle name="쉼표 [0]" xfId="134" builtinId="6" hidden="1"/>
    <cellStyle name="콤냡?&lt;_x000f_$??: `1_1 " xfId="85"/>
    <cellStyle name="콤마 [0]_  종  합  " xfId="86"/>
    <cellStyle name="콤마_  RANGE " xfId="3"/>
    <cellStyle name="통화" xfId="89" builtinId="4" hidden="1"/>
    <cellStyle name="통화" xfId="106" builtinId="4" hidden="1"/>
    <cellStyle name="통화" xfId="110" builtinId="4" hidden="1"/>
    <cellStyle name="통화" xfId="115" builtinId="4" hidden="1"/>
    <cellStyle name="통화" xfId="119" builtinId="4" hidden="1"/>
    <cellStyle name="통화" xfId="125" builtinId="4" hidden="1"/>
    <cellStyle name="통화 [0]" xfId="87" builtinId="7" hidden="1"/>
    <cellStyle name="통화 [0]" xfId="13" builtinId="7" hidden="1"/>
    <cellStyle name="통화 [0]" xfId="21" builtinId="7" hidden="1"/>
    <cellStyle name="통화 [0]" xfId="25" builtinId="7" hidden="1"/>
    <cellStyle name="통화 [0]" xfId="91" builtinId="7" hidden="1"/>
    <cellStyle name="통화 [0]" xfId="93" builtinId="7" hidden="1"/>
    <cellStyle name="통화 [0]" xfId="95" builtinId="7" hidden="1"/>
    <cellStyle name="통화 [0]" xfId="97" builtinId="7" hidden="1"/>
    <cellStyle name="통화 [0]" xfId="99" builtinId="7" hidden="1"/>
    <cellStyle name="통화 [0]" xfId="104" builtinId="7" hidden="1"/>
    <cellStyle name="통화 [0]" xfId="108" builtinId="7" hidden="1"/>
    <cellStyle name="통화 [0]" xfId="113" builtinId="7" hidden="1"/>
    <cellStyle name="통화 [0]" xfId="117" builtinId="7" hidden="1"/>
    <cellStyle name="통화 [0]" xfId="123" builtinId="7" hidden="1"/>
    <cellStyle name="표준" xfId="0" builtinId="0"/>
    <cellStyle name=" [0.00]_sm001(kashiwa) " xfId="82"/>
    <cellStyle name="_sm001(kashiwa) " xfId="83"/>
    <cellStyle name="?_sm001(kashiwa) " xfId="84"/>
    <cellStyle name="A¡§¡©¡Ë¡þ¡ËO_AO¡§uRCN¢®¨úU " xfId="38"/>
    <cellStyle name="A¨­￠￢￠O [0]_AO¨uRCN¡¾U " xfId="39"/>
    <cellStyle name="A¨­￠￢￠O_AO¨uRCN¡¾U " xfId="40"/>
    <cellStyle name="Aee­ " xfId="41"/>
    <cellStyle name="AeE­ [0]_  A¾  CO  " xfId="42"/>
    <cellStyle name="ÅëÈ­ [0]_±â°è¼³ºñ-ÀÏÀ§¸ñ·Ï " xfId="43"/>
    <cellStyle name="AeE­ [0]_¼oAI¼º " xfId="44"/>
    <cellStyle name="ÅëÈ­ [0]_Á¾ÇÕ½Å¼³ " xfId="45"/>
    <cellStyle name="AeE­ [0]_AMT " xfId="46"/>
    <cellStyle name="AeE­_  A¾  CO  " xfId="47"/>
    <cellStyle name="ÅëÈ­_±â°è¼³ºñ-ÀÏÀ§¸ñ·Ï " xfId="48"/>
    <cellStyle name="AeE­_¼oAI¼º " xfId="49"/>
    <cellStyle name="ÅëÈ­_Á¾ÇÕ½Å¼³ " xfId="50"/>
    <cellStyle name="AeE­_AMT " xfId="51"/>
    <cellStyle name="Aee¡ⓒ " xfId="52"/>
    <cellStyle name="AeE¡ⓒ [0]_AO¨uRCN¡¾U " xfId="53"/>
    <cellStyle name="AeE¡ⓒ_AO¨uRCN¡¾U " xfId="54"/>
    <cellStyle name="AeE¢®¨Ï [0]_AO¡§uRCN¢®¨úU " xfId="55"/>
    <cellStyle name="AeE¢®¨Ï_AO¡§uRCN¢®¨úU " xfId="56"/>
    <cellStyle name="AÞ¸¶ [0]_  A¾  CO  " xfId="57"/>
    <cellStyle name="ÄÞ¸¶ [0]_±â°è¼³ºñ-ÀÏÀ§¸ñ·Ï " xfId="58"/>
    <cellStyle name="AÞ¸¶ [0]_°¡³ª´U " xfId="59"/>
    <cellStyle name="ÄÞ¸¶ [0]_°£Á¢ºñ " xfId="138"/>
    <cellStyle name="AÞ¸¶ [0]_¼oAI¼º " xfId="139"/>
    <cellStyle name="ÄÞ¸¶ [0]_Á¾ÇÕ½Å¼³ " xfId="60"/>
    <cellStyle name="AÞ¸¶ [0]_AN°y(1.25) " xfId="61"/>
    <cellStyle name="AÞ¸¶_  A¾  CO  " xfId="62"/>
    <cellStyle name="ÄÞ¸¶_±â°è¼³ºñ-ÀÏÀ§¸ñ·Ï " xfId="63"/>
    <cellStyle name="AÞ¸¶_¼oAI¼º " xfId="64"/>
    <cellStyle name="ÄÞ¸¶_Á¾ÇÕ½Å¼³ " xfId="65"/>
    <cellStyle name="AÞ¸¶_AN°y(1.25) " xfId="66"/>
    <cellStyle name="C¡IA¨ª_¡ic¨u¡A¨￢I¨￢¡Æ AN¡Æe " xfId="4"/>
    <cellStyle name="C¢®IA¡§¨£_AO¡§uRCN¢®¨úU " xfId="67"/>
    <cellStyle name="C￥AØ_  A¾  CO  " xfId="68"/>
    <cellStyle name="Ç¥ÁØ_±â°è¼³ºñ-ÀÏÀ§¸ñ·Ï " xfId="69"/>
    <cellStyle name="C￥AØ_°³AI OXIDE " xfId="70"/>
    <cellStyle name="Ç¥ÁØ_°ø¹®5 " xfId="71"/>
    <cellStyle name="C￥AØ_12AO " xfId="72"/>
    <cellStyle name="Ç¥ÁØ_5-1±¤°í " xfId="73"/>
    <cellStyle name="C￥AØ_Ay°eC￥(2¿u) " xfId="74"/>
    <cellStyle name="Ç¥ÁØ_Áý°èÇ¥(2¿ù) " xfId="75"/>
    <cellStyle name="C￥AØ_laroux_A¾COA¶°AºÐ " xfId="76"/>
    <cellStyle name="Ç¥ÁØ_laroux_Á¾ÇÕÃ¶°ÅºÐ " xfId="77"/>
    <cellStyle name="C￥AØ_Sheet1_4PART " xfId="78"/>
    <cellStyle name="Comma" xfId="5"/>
    <cellStyle name="Comma [0]" xfId="6"/>
    <cellStyle name="Comma_ " xfId="140"/>
    <cellStyle name="Currency" xfId="7"/>
    <cellStyle name="Currency [0]" xfId="8"/>
    <cellStyle name="Currency_ " xfId="141"/>
    <cellStyle name="Currency1" xfId="9"/>
    <cellStyle name="Fixed_부대공산근집계표 " xfId="142"/>
    <cellStyle name="Followed Hyperlink" xfId="79"/>
    <cellStyle name="Heading1_부대공산근집계표 " xfId="143"/>
    <cellStyle name="Heading2_부대공산근집계표 " xfId="144"/>
    <cellStyle name="Hyperlink" xfId="80"/>
    <cellStyle name="normal" xfId="81"/>
    <cellStyle name="Percent" xfId="10"/>
    <cellStyle name="Total_부대공산근집계표 " xfId="145"/>
  </cellStyles>
  <dxfs count="0"/>
  <tableStyles count="0" defaultTableStyle="TableStyleMedium9" defaultPivotStyle="PivotStyleLight16"/>
  <colors>
    <mruColors>
      <color rgb="FFE7E5E9"/>
      <color rgb="FFDFEDEF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56029</xdr:colOff>
      <xdr:row>2</xdr:row>
      <xdr:rowOff>100853</xdr:rowOff>
    </xdr:from>
    <xdr:to>
      <xdr:col>3</xdr:col>
      <xdr:colOff>0</xdr:colOff>
      <xdr:row>3</xdr:row>
      <xdr:rowOff>0</xdr:rowOff>
    </xdr:to>
    <xdr:cxnSp macro="">
      <xdr:nvCxnSpPr>
        <xdr:cNvPr id="3" name="직선 연결선 2"/>
        <xdr:cNvCxnSpPr/>
      </xdr:nvCxnSpPr>
      <xdr:spPr>
        <a:xfrm>
          <a:off x="56029" y="1075765"/>
          <a:ext cx="3206884" cy="492258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view="pageBreakPreview" zoomScale="85" zoomScaleNormal="100" zoomScaleSheetLayoutView="85" workbookViewId="0">
      <selection activeCell="G5" sqref="G5"/>
    </sheetView>
  </sheetViews>
  <sheetFormatPr defaultRowHeight="13.5"/>
  <cols>
    <col min="1" max="12" width="9.33203125" style="77" customWidth="1"/>
    <col min="13" max="16384" width="8.88671875" style="77"/>
  </cols>
  <sheetData>
    <row r="1" spans="1:14" ht="16.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42"/>
      <c r="N1" s="42"/>
    </row>
    <row r="2" spans="1:14" ht="28.5" customHeight="1">
      <c r="A2" s="20"/>
      <c r="B2" s="41" t="s">
        <v>53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42"/>
      <c r="N2" s="42"/>
    </row>
    <row r="3" spans="1:14" ht="28.5" customHeight="1">
      <c r="A3" s="20"/>
      <c r="B3" s="18"/>
      <c r="C3" s="37"/>
      <c r="D3" s="37"/>
      <c r="E3" s="37"/>
      <c r="F3" s="37"/>
      <c r="G3" s="37"/>
      <c r="H3" s="37"/>
      <c r="I3" s="37"/>
      <c r="J3" s="37"/>
      <c r="K3" s="37"/>
      <c r="L3" s="37"/>
      <c r="M3" s="42"/>
      <c r="N3" s="42"/>
    </row>
    <row r="4" spans="1:14" ht="28.5" customHeight="1">
      <c r="A4" s="20"/>
      <c r="B4" s="18"/>
      <c r="C4" s="37"/>
      <c r="D4" s="37"/>
      <c r="E4" s="37"/>
      <c r="F4" s="37"/>
      <c r="G4" s="37"/>
      <c r="H4" s="37"/>
      <c r="I4" s="37"/>
      <c r="J4" s="37"/>
      <c r="K4" s="37"/>
      <c r="L4" s="37"/>
      <c r="M4" s="42"/>
      <c r="N4" s="42"/>
    </row>
    <row r="5" spans="1:14" ht="28.5" customHeight="1">
      <c r="A5" s="20"/>
      <c r="B5" s="18"/>
      <c r="C5" s="37"/>
      <c r="D5" s="37"/>
      <c r="E5" s="37"/>
      <c r="F5" s="37"/>
      <c r="G5" s="37"/>
      <c r="H5" s="37"/>
      <c r="I5" s="37"/>
      <c r="J5" s="37"/>
      <c r="K5" s="37"/>
      <c r="L5" s="37"/>
      <c r="M5" s="42"/>
      <c r="N5" s="42"/>
    </row>
    <row r="6" spans="1:14" ht="28.5" customHeight="1">
      <c r="A6" s="20"/>
      <c r="B6" s="18"/>
      <c r="C6" s="37"/>
      <c r="D6" s="37"/>
      <c r="E6" s="37"/>
      <c r="F6" s="37"/>
      <c r="G6" s="37"/>
      <c r="H6" s="37"/>
      <c r="I6" s="37"/>
      <c r="J6" s="37"/>
      <c r="K6" s="37"/>
      <c r="L6" s="37"/>
      <c r="M6" s="42"/>
      <c r="N6" s="42"/>
    </row>
    <row r="7" spans="1:14" ht="37.5" customHeight="1">
      <c r="A7" s="97" t="s">
        <v>126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42"/>
      <c r="N7" s="42"/>
    </row>
    <row r="8" spans="1:14" ht="32.25" customHeight="1">
      <c r="A8" s="96" t="s">
        <v>76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42"/>
      <c r="N8" s="42"/>
    </row>
    <row r="9" spans="1:14" ht="32.25" customHeight="1">
      <c r="A9" s="20"/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42"/>
      <c r="N9" s="42"/>
    </row>
    <row r="10" spans="1:14" ht="32.25" customHeight="1">
      <c r="A10" s="20"/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42"/>
      <c r="N10" s="42"/>
    </row>
    <row r="11" spans="1:14" ht="32.25" customHeight="1">
      <c r="A11" s="20"/>
      <c r="B11" s="19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42"/>
      <c r="N11" s="42"/>
    </row>
    <row r="12" spans="1:14" ht="32.25" customHeight="1">
      <c r="A12" s="20"/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42"/>
      <c r="N12" s="42"/>
    </row>
    <row r="13" spans="1:14" ht="32.25" customHeight="1">
      <c r="A13" s="20"/>
      <c r="B13" s="19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42"/>
      <c r="N13" s="42"/>
    </row>
    <row r="14" spans="1:14" ht="32.25" customHeight="1">
      <c r="A14" s="20"/>
      <c r="B14" s="19"/>
      <c r="C14" s="20"/>
      <c r="D14" s="20"/>
      <c r="E14" s="96" t="s">
        <v>125</v>
      </c>
      <c r="F14" s="96"/>
      <c r="G14" s="96"/>
      <c r="H14" s="96"/>
      <c r="I14" s="20"/>
      <c r="J14" s="20"/>
      <c r="K14" s="20"/>
      <c r="L14" s="20"/>
      <c r="M14" s="42"/>
      <c r="N14" s="42"/>
    </row>
    <row r="15" spans="1:14" ht="32.25" customHeight="1">
      <c r="A15" s="20"/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42"/>
      <c r="N15" s="42"/>
    </row>
    <row r="16" spans="1:14" ht="32.25" customHeight="1">
      <c r="A16" s="20"/>
      <c r="B16" s="19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42"/>
      <c r="N16" s="42"/>
    </row>
    <row r="17" spans="1:14" ht="32.25" customHeight="1">
      <c r="A17" s="20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42"/>
      <c r="N17" s="42"/>
    </row>
    <row r="18" spans="1:14" ht="32.25" customHeight="1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2"/>
      <c r="N18" s="42"/>
    </row>
    <row r="19" spans="1:14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</row>
    <row r="20" spans="1:14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</row>
    <row r="21" spans="1:14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</row>
  </sheetData>
  <mergeCells count="3">
    <mergeCell ref="E14:H14"/>
    <mergeCell ref="A7:L7"/>
    <mergeCell ref="A8:L8"/>
  </mergeCells>
  <phoneticPr fontId="11" type="noConversion"/>
  <pageMargins left="0.7" right="0.7" top="0.75" bottom="0.75" header="0.3" footer="0.3"/>
  <pageSetup paperSize="9" fitToHeight="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17"/>
  <sheetViews>
    <sheetView tabSelected="1" view="pageBreakPreview" zoomScaleNormal="100" zoomScaleSheetLayoutView="100" workbookViewId="0">
      <selection activeCell="F19" sqref="F19"/>
    </sheetView>
  </sheetViews>
  <sheetFormatPr defaultRowHeight="13.5"/>
  <cols>
    <col min="1" max="12" width="9.33203125" style="77" customWidth="1"/>
    <col min="13" max="16384" width="8.88671875" style="77"/>
  </cols>
  <sheetData>
    <row r="1" spans="1:12" ht="16.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24.95" customHeight="1">
      <c r="A2" s="112" t="s">
        <v>52</v>
      </c>
      <c r="B2" s="104"/>
      <c r="C2" s="105"/>
      <c r="D2" s="108" t="s">
        <v>51</v>
      </c>
      <c r="E2" s="114"/>
      <c r="F2" s="115"/>
      <c r="G2" s="110"/>
      <c r="H2" s="118"/>
      <c r="I2" s="119"/>
      <c r="J2" s="89" t="s">
        <v>74</v>
      </c>
      <c r="K2" s="11" t="s">
        <v>77</v>
      </c>
      <c r="L2" s="87" t="s">
        <v>36</v>
      </c>
    </row>
    <row r="3" spans="1:12" ht="24.95" customHeight="1">
      <c r="A3" s="113"/>
      <c r="B3" s="106"/>
      <c r="C3" s="107"/>
      <c r="D3" s="109"/>
      <c r="E3" s="116"/>
      <c r="F3" s="117"/>
      <c r="G3" s="111"/>
      <c r="H3" s="120"/>
      <c r="I3" s="121"/>
      <c r="J3" s="89" t="s">
        <v>37</v>
      </c>
      <c r="K3" s="11" t="s">
        <v>77</v>
      </c>
      <c r="L3" s="87" t="s">
        <v>38</v>
      </c>
    </row>
    <row r="4" spans="1:12" ht="24.95" customHeight="1">
      <c r="A4" s="34"/>
      <c r="B4" s="12"/>
      <c r="C4" s="13"/>
      <c r="D4" s="14"/>
      <c r="E4" s="15"/>
      <c r="F4" s="16"/>
      <c r="G4" s="15"/>
      <c r="H4" s="16"/>
      <c r="I4" s="15"/>
      <c r="J4" s="16"/>
      <c r="K4" s="17"/>
      <c r="L4" s="35"/>
    </row>
    <row r="5" spans="1:12" ht="22.5" customHeight="1">
      <c r="A5" s="98" t="s">
        <v>127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100"/>
    </row>
    <row r="6" spans="1:12" ht="28.5" customHeight="1">
      <c r="A6" s="36"/>
      <c r="B6" s="18"/>
      <c r="C6" s="37"/>
      <c r="D6" s="37"/>
      <c r="E6" s="37"/>
      <c r="F6" s="37"/>
      <c r="G6" s="37"/>
      <c r="H6" s="37"/>
      <c r="I6" s="37"/>
      <c r="J6" s="37"/>
      <c r="K6" s="37"/>
      <c r="L6" s="38"/>
    </row>
    <row r="7" spans="1:12" ht="18.75" customHeight="1">
      <c r="A7" s="36"/>
      <c r="B7" s="101" t="str">
        <f>표지!A7</f>
        <v>사업명 : 남한산성행궁 CCTV 교체 및 신규설치</v>
      </c>
      <c r="C7" s="102"/>
      <c r="D7" s="102"/>
      <c r="E7" s="102"/>
      <c r="F7" s="102"/>
      <c r="G7" s="102"/>
      <c r="H7" s="102"/>
      <c r="I7" s="102"/>
      <c r="J7" s="102"/>
      <c r="K7" s="102"/>
      <c r="L7" s="103"/>
    </row>
    <row r="8" spans="1:12" ht="17.25" customHeight="1">
      <c r="A8" s="36"/>
      <c r="B8" s="19"/>
      <c r="C8" s="20"/>
      <c r="D8" s="20"/>
      <c r="E8" s="20"/>
      <c r="F8" s="20"/>
      <c r="G8" s="20"/>
      <c r="H8" s="20"/>
      <c r="I8" s="20"/>
      <c r="J8" s="20"/>
      <c r="K8" s="20"/>
      <c r="L8" s="39"/>
    </row>
    <row r="9" spans="1:12" ht="39.950000000000003" customHeight="1">
      <c r="A9" s="36"/>
      <c r="B9" s="122" t="s">
        <v>39</v>
      </c>
      <c r="C9" s="122"/>
      <c r="D9" s="122" t="s">
        <v>56</v>
      </c>
      <c r="E9" s="122"/>
      <c r="F9" s="122"/>
      <c r="G9" s="122"/>
      <c r="H9" s="122"/>
      <c r="I9" s="122"/>
      <c r="J9" s="122" t="s">
        <v>40</v>
      </c>
      <c r="K9" s="122"/>
      <c r="L9" s="39"/>
    </row>
    <row r="10" spans="1:12" ht="35.1" customHeight="1">
      <c r="A10" s="36"/>
      <c r="B10" s="111" t="s">
        <v>42</v>
      </c>
      <c r="C10" s="111"/>
      <c r="D10" s="130">
        <f>설계내역서!D24</f>
        <v>0</v>
      </c>
      <c r="E10" s="131"/>
      <c r="F10" s="131"/>
      <c r="G10" s="128" t="str">
        <f>"(일금."&amp;NUMBERSTRING(D10,1)&amp;"원)"</f>
        <v>(일금.영원)</v>
      </c>
      <c r="H10" s="128"/>
      <c r="I10" s="129"/>
      <c r="J10" s="123"/>
      <c r="K10" s="123"/>
      <c r="L10" s="39"/>
    </row>
    <row r="11" spans="1:12" ht="35.1" customHeight="1">
      <c r="A11" s="36"/>
      <c r="B11" s="110" t="s">
        <v>43</v>
      </c>
      <c r="C11" s="90" t="s">
        <v>44</v>
      </c>
      <c r="D11" s="130">
        <f>설계내역서!D22-설계내역서!D21</f>
        <v>0</v>
      </c>
      <c r="E11" s="131"/>
      <c r="F11" s="131"/>
      <c r="G11" s="128" t="str">
        <f t="shared" ref="G11:G13" si="0">"(일금."&amp;NUMBERSTRING(D11,1)&amp;"원)"</f>
        <v>(일금.영원)</v>
      </c>
      <c r="H11" s="128"/>
      <c r="I11" s="129"/>
      <c r="J11" s="123"/>
      <c r="K11" s="123"/>
      <c r="L11" s="39"/>
    </row>
    <row r="12" spans="1:12" ht="35.1" customHeight="1">
      <c r="A12" s="36"/>
      <c r="B12" s="110"/>
      <c r="C12" s="90" t="s">
        <v>45</v>
      </c>
      <c r="D12" s="130">
        <f>설계내역서!D21</f>
        <v>0</v>
      </c>
      <c r="E12" s="131"/>
      <c r="F12" s="131"/>
      <c r="G12" s="128" t="str">
        <f t="shared" si="0"/>
        <v>(일금.영원)</v>
      </c>
      <c r="H12" s="128"/>
      <c r="I12" s="129"/>
      <c r="J12" s="123"/>
      <c r="K12" s="123"/>
      <c r="L12" s="39"/>
    </row>
    <row r="13" spans="1:12" ht="35.1" customHeight="1">
      <c r="A13" s="36"/>
      <c r="B13" s="110"/>
      <c r="C13" s="90" t="s">
        <v>46</v>
      </c>
      <c r="D13" s="130">
        <f>설계내역서!D23</f>
        <v>0</v>
      </c>
      <c r="E13" s="131"/>
      <c r="F13" s="131"/>
      <c r="G13" s="128" t="str">
        <f t="shared" si="0"/>
        <v>(일금.영원)</v>
      </c>
      <c r="H13" s="128"/>
      <c r="I13" s="129"/>
      <c r="J13" s="123"/>
      <c r="K13" s="123"/>
      <c r="L13" s="39"/>
    </row>
    <row r="14" spans="1:12" ht="19.5" customHeight="1">
      <c r="A14" s="36"/>
      <c r="B14" s="125"/>
      <c r="C14" s="125"/>
      <c r="D14" s="126"/>
      <c r="E14" s="126"/>
      <c r="F14" s="126"/>
      <c r="G14" s="126"/>
      <c r="H14" s="127"/>
      <c r="I14" s="127"/>
      <c r="J14" s="127"/>
      <c r="K14" s="20"/>
      <c r="L14" s="39"/>
    </row>
    <row r="15" spans="1:12" ht="29.1" customHeight="1">
      <c r="A15" s="36"/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39"/>
    </row>
    <row r="16" spans="1:12" ht="29.1" customHeight="1">
      <c r="A16" s="36"/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39"/>
    </row>
    <row r="17" spans="1:12" ht="29.1" customHeight="1">
      <c r="A17" s="36"/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39"/>
    </row>
  </sheetData>
  <mergeCells count="31">
    <mergeCell ref="G11:I11"/>
    <mergeCell ref="G12:I12"/>
    <mergeCell ref="G13:I13"/>
    <mergeCell ref="D10:F10"/>
    <mergeCell ref="D11:F11"/>
    <mergeCell ref="D12:F12"/>
    <mergeCell ref="D13:F13"/>
    <mergeCell ref="J9:K9"/>
    <mergeCell ref="D9:I9"/>
    <mergeCell ref="J10:K10"/>
    <mergeCell ref="J11:K11"/>
    <mergeCell ref="B17:K17"/>
    <mergeCell ref="B11:B13"/>
    <mergeCell ref="B14:C14"/>
    <mergeCell ref="D14:G14"/>
    <mergeCell ref="B10:C10"/>
    <mergeCell ref="H14:J14"/>
    <mergeCell ref="B15:K15"/>
    <mergeCell ref="B16:K16"/>
    <mergeCell ref="J12:K12"/>
    <mergeCell ref="J13:K13"/>
    <mergeCell ref="B9:C9"/>
    <mergeCell ref="G10:I10"/>
    <mergeCell ref="A5:L5"/>
    <mergeCell ref="B7:L7"/>
    <mergeCell ref="B2:C3"/>
    <mergeCell ref="D2:D3"/>
    <mergeCell ref="G2:G3"/>
    <mergeCell ref="A2:A3"/>
    <mergeCell ref="E2:F3"/>
    <mergeCell ref="H2:I3"/>
  </mergeCells>
  <phoneticPr fontId="11" type="noConversion"/>
  <pageMargins left="0.7" right="0.7" top="0.75" bottom="0.75" header="0.3" footer="0.3"/>
  <pageSetup paperSize="9" fitToHeight="0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25"/>
  <sheetViews>
    <sheetView view="pageBreakPreview" zoomScale="70" zoomScaleNormal="70" zoomScaleSheetLayoutView="70" workbookViewId="0">
      <selection activeCell="E28" sqref="E28"/>
    </sheetView>
  </sheetViews>
  <sheetFormatPr defaultColWidth="26.21875" defaultRowHeight="18.75"/>
  <cols>
    <col min="1" max="1" width="7.5546875" style="22" customWidth="1"/>
    <col min="2" max="2" width="6.33203125" style="22" customWidth="1"/>
    <col min="3" max="3" width="24.21875" style="22" customWidth="1"/>
    <col min="4" max="4" width="36" style="22" customWidth="1"/>
    <col min="5" max="5" width="64.44140625" style="22" customWidth="1"/>
    <col min="6" max="6" width="22.109375" style="22" customWidth="1"/>
    <col min="7" max="16384" width="26.21875" style="22"/>
  </cols>
  <sheetData>
    <row r="1" spans="1:8" s="1" customFormat="1" ht="46.5">
      <c r="A1" s="132" t="s">
        <v>128</v>
      </c>
      <c r="B1" s="132"/>
      <c r="C1" s="132"/>
      <c r="D1" s="132"/>
      <c r="E1" s="132"/>
      <c r="F1" s="132"/>
    </row>
    <row r="2" spans="1:8" s="9" customFormat="1" ht="30" customHeight="1">
      <c r="A2" s="21" t="str">
        <f>원가설계서_표지!B7</f>
        <v>사업명 : 남한산성행궁 CCTV 교체 및 신규설치</v>
      </c>
      <c r="B2" s="21"/>
      <c r="C2" s="21"/>
      <c r="D2" s="4"/>
      <c r="E2" s="4"/>
      <c r="F2" s="4"/>
    </row>
    <row r="3" spans="1:8" ht="38.25" customHeight="1">
      <c r="A3" s="141" t="s">
        <v>55</v>
      </c>
      <c r="B3" s="142"/>
      <c r="C3" s="143"/>
      <c r="D3" s="79" t="s">
        <v>57</v>
      </c>
      <c r="E3" s="78" t="s">
        <v>10</v>
      </c>
      <c r="F3" s="78" t="s">
        <v>5</v>
      </c>
    </row>
    <row r="4" spans="1:8" ht="27" customHeight="1">
      <c r="A4" s="133" t="s">
        <v>11</v>
      </c>
      <c r="B4" s="135" t="s">
        <v>12</v>
      </c>
      <c r="C4" s="91" t="s">
        <v>13</v>
      </c>
      <c r="D4" s="27">
        <f>총괄내역서!E5</f>
        <v>0</v>
      </c>
      <c r="E4" s="61"/>
      <c r="F4" s="62"/>
    </row>
    <row r="5" spans="1:8" ht="27" customHeight="1">
      <c r="A5" s="133"/>
      <c r="B5" s="135"/>
      <c r="C5" s="91" t="s">
        <v>14</v>
      </c>
      <c r="D5" s="28"/>
      <c r="E5" s="63"/>
      <c r="F5" s="64"/>
    </row>
    <row r="6" spans="1:8" ht="27" customHeight="1">
      <c r="A6" s="133"/>
      <c r="B6" s="136"/>
      <c r="C6" s="5" t="s">
        <v>15</v>
      </c>
      <c r="D6" s="29">
        <f>SUM(D4:D5)</f>
        <v>0</v>
      </c>
      <c r="E6" s="65"/>
      <c r="F6" s="66"/>
    </row>
    <row r="7" spans="1:8" ht="27" customHeight="1">
      <c r="A7" s="134"/>
      <c r="B7" s="137" t="s">
        <v>16</v>
      </c>
      <c r="C7" s="6" t="s">
        <v>17</v>
      </c>
      <c r="D7" s="27">
        <f>총괄내역서!G5</f>
        <v>0</v>
      </c>
      <c r="E7" s="61"/>
      <c r="F7" s="62"/>
      <c r="H7" s="2"/>
    </row>
    <row r="8" spans="1:8" ht="27" customHeight="1">
      <c r="A8" s="134"/>
      <c r="B8" s="133"/>
      <c r="C8" s="91" t="s">
        <v>18</v>
      </c>
      <c r="D8" s="28">
        <f>D7*9.5%</f>
        <v>0</v>
      </c>
      <c r="E8" s="63"/>
      <c r="F8" s="64"/>
    </row>
    <row r="9" spans="1:8" ht="27" customHeight="1">
      <c r="A9" s="134"/>
      <c r="B9" s="138"/>
      <c r="C9" s="5" t="s">
        <v>15</v>
      </c>
      <c r="D9" s="29">
        <f>SUM(D7:D8)</f>
        <v>0</v>
      </c>
      <c r="E9" s="65"/>
      <c r="F9" s="66"/>
    </row>
    <row r="10" spans="1:8" ht="27" customHeight="1">
      <c r="A10" s="134"/>
      <c r="B10" s="139" t="s">
        <v>19</v>
      </c>
      <c r="C10" s="6" t="s">
        <v>20</v>
      </c>
      <c r="D10" s="27">
        <f>D9*3.7%</f>
        <v>0</v>
      </c>
      <c r="E10" s="61"/>
      <c r="F10" s="62"/>
    </row>
    <row r="11" spans="1:8" ht="27" customHeight="1">
      <c r="A11" s="134"/>
      <c r="B11" s="140"/>
      <c r="C11" s="91" t="s">
        <v>21</v>
      </c>
      <c r="D11" s="28">
        <f>D9*0.79%</f>
        <v>0</v>
      </c>
      <c r="E11" s="63"/>
      <c r="F11" s="64"/>
    </row>
    <row r="12" spans="1:8" ht="27" customHeight="1">
      <c r="A12" s="134"/>
      <c r="B12" s="140"/>
      <c r="C12" s="7" t="s">
        <v>22</v>
      </c>
      <c r="D12" s="30">
        <f>D7*1.7%</f>
        <v>0</v>
      </c>
      <c r="E12" s="63"/>
      <c r="F12" s="64"/>
    </row>
    <row r="13" spans="1:8" ht="27" customHeight="1">
      <c r="A13" s="134"/>
      <c r="B13" s="140"/>
      <c r="C13" s="7" t="s">
        <v>23</v>
      </c>
      <c r="D13" s="30">
        <f>D7*2.49%</f>
        <v>0</v>
      </c>
      <c r="E13" s="63"/>
      <c r="F13" s="64"/>
    </row>
    <row r="14" spans="1:8" ht="27" customHeight="1">
      <c r="A14" s="134"/>
      <c r="B14" s="140"/>
      <c r="C14" s="7" t="s">
        <v>24</v>
      </c>
      <c r="D14" s="30">
        <f>D12*6.55%</f>
        <v>0</v>
      </c>
      <c r="E14" s="63"/>
      <c r="F14" s="64"/>
    </row>
    <row r="15" spans="1:8" ht="27" customHeight="1">
      <c r="A15" s="134"/>
      <c r="B15" s="140"/>
      <c r="C15" s="91"/>
      <c r="D15" s="28"/>
      <c r="E15" s="63"/>
      <c r="F15" s="64"/>
    </row>
    <row r="16" spans="1:8" ht="27" customHeight="1">
      <c r="A16" s="134"/>
      <c r="B16" s="140"/>
      <c r="C16" s="91"/>
      <c r="D16" s="28"/>
      <c r="E16" s="63"/>
      <c r="F16" s="64"/>
    </row>
    <row r="17" spans="1:6" ht="27" customHeight="1">
      <c r="A17" s="134"/>
      <c r="B17" s="140"/>
      <c r="C17" s="8" t="s">
        <v>15</v>
      </c>
      <c r="D17" s="29">
        <f>SUM(D10:D16)</f>
        <v>0</v>
      </c>
      <c r="E17" s="65"/>
      <c r="F17" s="66"/>
    </row>
    <row r="18" spans="1:6" ht="27.95" customHeight="1">
      <c r="A18" s="155" t="s">
        <v>25</v>
      </c>
      <c r="B18" s="156"/>
      <c r="C18" s="157"/>
      <c r="D18" s="31">
        <f>D6+D9+D17</f>
        <v>0</v>
      </c>
      <c r="E18" s="63"/>
      <c r="F18" s="64"/>
    </row>
    <row r="19" spans="1:6" ht="27.95" customHeight="1">
      <c r="A19" s="158" t="s">
        <v>26</v>
      </c>
      <c r="B19" s="159"/>
      <c r="C19" s="159"/>
      <c r="D19" s="44">
        <f>D18*5.42%</f>
        <v>0</v>
      </c>
      <c r="E19" s="67"/>
      <c r="F19" s="62"/>
    </row>
    <row r="20" spans="1:6" ht="27.95" customHeight="1">
      <c r="A20" s="152" t="s">
        <v>33</v>
      </c>
      <c r="B20" s="153"/>
      <c r="C20" s="153"/>
      <c r="D20" s="45">
        <f>(D9+D17+D19)*10%</f>
        <v>0</v>
      </c>
      <c r="E20" s="68"/>
      <c r="F20" s="64"/>
    </row>
    <row r="21" spans="1:6" ht="27.95" customHeight="1">
      <c r="A21" s="147" t="s">
        <v>47</v>
      </c>
      <c r="B21" s="148"/>
      <c r="C21" s="148"/>
      <c r="D21" s="46">
        <f>총괄내역서!E6</f>
        <v>0</v>
      </c>
      <c r="E21" s="69"/>
      <c r="F21" s="70"/>
    </row>
    <row r="22" spans="1:6" ht="27.95" customHeight="1">
      <c r="A22" s="149" t="s">
        <v>34</v>
      </c>
      <c r="B22" s="150"/>
      <c r="C22" s="151"/>
      <c r="D22" s="43">
        <f>D18+D19+D20+D21</f>
        <v>0</v>
      </c>
      <c r="E22" s="71"/>
      <c r="F22" s="72"/>
    </row>
    <row r="23" spans="1:6" ht="27.95" customHeight="1">
      <c r="A23" s="152" t="s">
        <v>27</v>
      </c>
      <c r="B23" s="153"/>
      <c r="C23" s="154"/>
      <c r="D23" s="30">
        <f>D22*10%</f>
        <v>0</v>
      </c>
      <c r="E23" s="73"/>
      <c r="F23" s="64"/>
    </row>
    <row r="24" spans="1:6" ht="28.5" customHeight="1">
      <c r="A24" s="144" t="s">
        <v>32</v>
      </c>
      <c r="B24" s="145"/>
      <c r="C24" s="146"/>
      <c r="D24" s="32">
        <f>ROUNDDOWN(SUM(D22+D23),-4)</f>
        <v>0</v>
      </c>
      <c r="E24" s="74"/>
      <c r="F24" s="75" t="s">
        <v>50</v>
      </c>
    </row>
    <row r="25" spans="1:6">
      <c r="D25" s="3"/>
    </row>
  </sheetData>
  <mergeCells count="13">
    <mergeCell ref="A24:C24"/>
    <mergeCell ref="A21:C21"/>
    <mergeCell ref="A22:C22"/>
    <mergeCell ref="A23:C23"/>
    <mergeCell ref="A18:C18"/>
    <mergeCell ref="A19:C19"/>
    <mergeCell ref="A20:C20"/>
    <mergeCell ref="A1:F1"/>
    <mergeCell ref="A4:A17"/>
    <mergeCell ref="B4:B6"/>
    <mergeCell ref="B7:B9"/>
    <mergeCell ref="B10:B17"/>
    <mergeCell ref="A3:C3"/>
  </mergeCells>
  <phoneticPr fontId="11" type="noConversion"/>
  <pageMargins left="0.70866141732283472" right="0.70866141732283472" top="0.74803149606299213" bottom="0.32" header="0.31496062992125984" footer="0.31496062992125984"/>
  <pageSetup paperSize="9" scale="7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23"/>
  <sheetViews>
    <sheetView view="pageBreakPreview" zoomScale="60" zoomScaleNormal="70" workbookViewId="0">
      <selection activeCell="H8" sqref="H8"/>
    </sheetView>
  </sheetViews>
  <sheetFormatPr defaultColWidth="7.109375" defaultRowHeight="11.25"/>
  <cols>
    <col min="1" max="1" width="34.44140625" style="48" customWidth="1"/>
    <col min="2" max="3" width="7.109375" style="49" customWidth="1"/>
    <col min="4" max="7" width="20.77734375" style="48" customWidth="1"/>
    <col min="8" max="8" width="29.5546875" style="48" customWidth="1"/>
    <col min="9" max="9" width="20.77734375" style="48" customWidth="1"/>
    <col min="10" max="16384" width="7.109375" style="48"/>
  </cols>
  <sheetData>
    <row r="1" spans="1:9" s="50" customFormat="1" ht="21" customHeight="1">
      <c r="A1" s="161" t="s">
        <v>35</v>
      </c>
      <c r="B1" s="161"/>
      <c r="C1" s="161"/>
      <c r="D1" s="161"/>
      <c r="E1" s="161"/>
      <c r="F1" s="161"/>
      <c r="G1" s="161"/>
      <c r="H1" s="161"/>
      <c r="I1" s="161"/>
    </row>
    <row r="2" spans="1:9" s="51" customFormat="1" ht="21" customHeight="1">
      <c r="A2" s="162" t="str">
        <f>원가설계서_표지!B7</f>
        <v>사업명 : 남한산성행궁 CCTV 교체 및 신규설치</v>
      </c>
      <c r="B2" s="162"/>
      <c r="C2" s="162"/>
      <c r="D2" s="162"/>
      <c r="E2" s="162"/>
      <c r="F2" s="162"/>
      <c r="G2" s="162"/>
      <c r="H2" s="162"/>
      <c r="I2" s="162"/>
    </row>
    <row r="3" spans="1:9" s="54" customFormat="1" ht="30" customHeight="1">
      <c r="A3" s="160" t="s">
        <v>58</v>
      </c>
      <c r="B3" s="160" t="s">
        <v>59</v>
      </c>
      <c r="C3" s="160" t="s">
        <v>60</v>
      </c>
      <c r="D3" s="80" t="s">
        <v>61</v>
      </c>
      <c r="E3" s="80"/>
      <c r="F3" s="80" t="s">
        <v>62</v>
      </c>
      <c r="G3" s="80"/>
      <c r="H3" s="160" t="s">
        <v>63</v>
      </c>
      <c r="I3" s="160" t="s">
        <v>64</v>
      </c>
    </row>
    <row r="4" spans="1:9" s="54" customFormat="1" ht="30" customHeight="1">
      <c r="A4" s="160"/>
      <c r="B4" s="160"/>
      <c r="C4" s="160"/>
      <c r="D4" s="92" t="s">
        <v>65</v>
      </c>
      <c r="E4" s="92" t="s">
        <v>66</v>
      </c>
      <c r="F4" s="92" t="s">
        <v>65</v>
      </c>
      <c r="G4" s="92" t="s">
        <v>66</v>
      </c>
      <c r="H4" s="160"/>
      <c r="I4" s="160"/>
    </row>
    <row r="5" spans="1:9" s="60" customFormat="1" ht="35.1" customHeight="1">
      <c r="A5" s="88" t="str">
        <f>정보통신내역서!A5</f>
        <v>1. 행궁카메라 교체 설치</v>
      </c>
      <c r="B5" s="81" t="s">
        <v>67</v>
      </c>
      <c r="C5" s="81">
        <v>1</v>
      </c>
      <c r="D5" s="82"/>
      <c r="E5" s="82"/>
      <c r="F5" s="82"/>
      <c r="G5" s="82"/>
      <c r="H5" s="82"/>
      <c r="I5" s="81"/>
    </row>
    <row r="6" spans="1:9" s="60" customFormat="1" ht="35.1" customHeight="1">
      <c r="A6" s="88" t="str">
        <f>정보통신내역서!A31</f>
        <v>2. 소프트웨어</v>
      </c>
      <c r="B6" s="81" t="s">
        <v>67</v>
      </c>
      <c r="C6" s="81">
        <v>1</v>
      </c>
      <c r="D6" s="82"/>
      <c r="E6" s="82"/>
      <c r="F6" s="82"/>
      <c r="G6" s="82"/>
      <c r="H6" s="82"/>
      <c r="I6" s="81"/>
    </row>
    <row r="7" spans="1:9" s="55" customFormat="1" ht="35.1" customHeight="1">
      <c r="A7" s="95"/>
      <c r="B7" s="94"/>
      <c r="C7" s="94"/>
      <c r="D7" s="86"/>
      <c r="E7" s="86"/>
      <c r="F7" s="86"/>
      <c r="G7" s="86"/>
      <c r="H7" s="86"/>
      <c r="I7" s="94"/>
    </row>
    <row r="8" spans="1:9" s="55" customFormat="1" ht="35.1" customHeight="1">
      <c r="A8" s="95"/>
      <c r="B8" s="94"/>
      <c r="C8" s="94"/>
      <c r="D8" s="86"/>
      <c r="E8" s="86"/>
      <c r="F8" s="86"/>
      <c r="G8" s="86"/>
      <c r="H8" s="86"/>
      <c r="I8" s="94"/>
    </row>
    <row r="9" spans="1:9" s="55" customFormat="1" ht="35.1" customHeight="1">
      <c r="A9" s="95"/>
      <c r="B9" s="94"/>
      <c r="C9" s="94"/>
      <c r="D9" s="86"/>
      <c r="E9" s="86"/>
      <c r="F9" s="86"/>
      <c r="G9" s="86"/>
      <c r="H9" s="86"/>
      <c r="I9" s="94"/>
    </row>
    <row r="10" spans="1:9" s="55" customFormat="1" ht="35.1" customHeight="1">
      <c r="A10" s="95"/>
      <c r="B10" s="94"/>
      <c r="C10" s="94"/>
      <c r="D10" s="86"/>
      <c r="E10" s="86"/>
      <c r="F10" s="86"/>
      <c r="G10" s="86"/>
      <c r="H10" s="86"/>
      <c r="I10" s="94"/>
    </row>
    <row r="11" spans="1:9" s="55" customFormat="1" ht="35.1" customHeight="1">
      <c r="A11" s="95"/>
      <c r="B11" s="94"/>
      <c r="C11" s="94"/>
      <c r="D11" s="86"/>
      <c r="E11" s="86"/>
      <c r="F11" s="86"/>
      <c r="G11" s="86"/>
      <c r="H11" s="86"/>
      <c r="I11" s="94"/>
    </row>
    <row r="12" spans="1:9" s="55" customFormat="1" ht="35.1" customHeight="1">
      <c r="A12" s="95"/>
      <c r="B12" s="94"/>
      <c r="C12" s="94"/>
      <c r="D12" s="86"/>
      <c r="E12" s="86"/>
      <c r="F12" s="86"/>
      <c r="G12" s="86"/>
      <c r="H12" s="86"/>
      <c r="I12" s="94"/>
    </row>
    <row r="13" spans="1:9" s="55" customFormat="1" ht="35.1" customHeight="1">
      <c r="A13" s="95"/>
      <c r="B13" s="94"/>
      <c r="C13" s="94"/>
      <c r="D13" s="86"/>
      <c r="E13" s="86"/>
      <c r="F13" s="86"/>
      <c r="G13" s="86"/>
      <c r="H13" s="86"/>
      <c r="I13" s="94"/>
    </row>
    <row r="14" spans="1:9" s="55" customFormat="1" ht="35.1" customHeight="1">
      <c r="A14" s="95"/>
      <c r="B14" s="94"/>
      <c r="C14" s="94"/>
      <c r="D14" s="86"/>
      <c r="E14" s="86"/>
      <c r="F14" s="86"/>
      <c r="G14" s="86"/>
      <c r="H14" s="86"/>
      <c r="I14" s="94"/>
    </row>
    <row r="15" spans="1:9" s="55" customFormat="1" ht="35.1" customHeight="1">
      <c r="A15" s="95"/>
      <c r="B15" s="94"/>
      <c r="C15" s="94"/>
      <c r="D15" s="86"/>
      <c r="E15" s="86"/>
      <c r="F15" s="86"/>
      <c r="G15" s="86"/>
      <c r="H15" s="86"/>
      <c r="I15" s="94"/>
    </row>
    <row r="16" spans="1:9" s="55" customFormat="1" ht="35.1" customHeight="1">
      <c r="A16" s="95"/>
      <c r="B16" s="94"/>
      <c r="C16" s="94"/>
      <c r="D16" s="86"/>
      <c r="E16" s="86"/>
      <c r="F16" s="86"/>
      <c r="G16" s="86"/>
      <c r="H16" s="86"/>
      <c r="I16" s="94"/>
    </row>
    <row r="17" spans="1:9" s="55" customFormat="1" ht="35.1" customHeight="1">
      <c r="A17" s="95"/>
      <c r="B17" s="94"/>
      <c r="C17" s="94"/>
      <c r="D17" s="86"/>
      <c r="E17" s="86"/>
      <c r="F17" s="86"/>
      <c r="G17" s="86"/>
      <c r="H17" s="86"/>
      <c r="I17" s="94"/>
    </row>
    <row r="18" spans="1:9" s="55" customFormat="1" ht="35.1" customHeight="1">
      <c r="A18" s="95"/>
      <c r="B18" s="94"/>
      <c r="C18" s="94"/>
      <c r="D18" s="86"/>
      <c r="E18" s="86"/>
      <c r="F18" s="86"/>
      <c r="G18" s="86"/>
      <c r="H18" s="86"/>
      <c r="I18" s="94"/>
    </row>
    <row r="19" spans="1:9" s="55" customFormat="1" ht="35.1" customHeight="1">
      <c r="A19" s="95"/>
      <c r="B19" s="94"/>
      <c r="C19" s="94"/>
      <c r="D19" s="86"/>
      <c r="E19" s="86"/>
      <c r="F19" s="86"/>
      <c r="G19" s="86"/>
      <c r="H19" s="86"/>
      <c r="I19" s="94"/>
    </row>
    <row r="20" spans="1:9" s="55" customFormat="1" ht="35.1" customHeight="1">
      <c r="A20" s="95"/>
      <c r="B20" s="94"/>
      <c r="C20" s="94"/>
      <c r="D20" s="86"/>
      <c r="E20" s="86"/>
      <c r="F20" s="86"/>
      <c r="G20" s="86"/>
      <c r="H20" s="86"/>
      <c r="I20" s="94"/>
    </row>
    <row r="21" spans="1:9" s="55" customFormat="1" ht="35.1" customHeight="1">
      <c r="A21" s="95"/>
      <c r="B21" s="94"/>
      <c r="C21" s="94"/>
      <c r="D21" s="86"/>
      <c r="E21" s="86"/>
      <c r="F21" s="86"/>
      <c r="G21" s="86"/>
      <c r="H21" s="86"/>
      <c r="I21" s="94"/>
    </row>
    <row r="22" spans="1:9" s="55" customFormat="1" ht="35.1" customHeight="1">
      <c r="A22" s="95"/>
      <c r="B22" s="94"/>
      <c r="C22" s="94"/>
      <c r="D22" s="86"/>
      <c r="E22" s="86"/>
      <c r="F22" s="86"/>
      <c r="G22" s="86"/>
      <c r="H22" s="86"/>
      <c r="I22" s="94"/>
    </row>
    <row r="23" spans="1:9" s="52" customFormat="1" ht="35.1" customHeight="1">
      <c r="A23" s="93" t="s">
        <v>78</v>
      </c>
      <c r="B23" s="83"/>
      <c r="C23" s="93"/>
      <c r="D23" s="84"/>
      <c r="E23" s="84">
        <f>SUM(E5:E22)</f>
        <v>0</v>
      </c>
      <c r="F23" s="84"/>
      <c r="G23" s="84">
        <f>SUM(G5:G22)</f>
        <v>0</v>
      </c>
      <c r="H23" s="84">
        <f>SUM(H5:H22)</f>
        <v>0</v>
      </c>
      <c r="I23" s="85"/>
    </row>
  </sheetData>
  <mergeCells count="7">
    <mergeCell ref="I3:I4"/>
    <mergeCell ref="A3:A4"/>
    <mergeCell ref="B3:B4"/>
    <mergeCell ref="A1:I1"/>
    <mergeCell ref="A2:I2"/>
    <mergeCell ref="C3:C4"/>
    <mergeCell ref="H3:H4"/>
  </mergeCells>
  <phoneticPr fontId="11" type="noConversion"/>
  <pageMargins left="0.7" right="0.7" top="0.75" bottom="0.75" header="0.3" footer="0.3"/>
  <pageSetup paperSize="9" scale="63" fitToHeight="0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J33"/>
  <sheetViews>
    <sheetView view="pageBreakPreview" zoomScale="70" zoomScaleNormal="85" zoomScaleSheetLayoutView="70" workbookViewId="0">
      <selection activeCell="K26" sqref="K26"/>
    </sheetView>
  </sheetViews>
  <sheetFormatPr defaultColWidth="7.109375" defaultRowHeight="11.25"/>
  <cols>
    <col min="1" max="1" width="20.44140625" style="48" customWidth="1"/>
    <col min="2" max="2" width="26.88671875" style="48" customWidth="1"/>
    <col min="3" max="4" width="7.109375" style="49" customWidth="1"/>
    <col min="5" max="8" width="17.77734375" style="48" customWidth="1"/>
    <col min="9" max="9" width="20.77734375" style="48" customWidth="1"/>
    <col min="10" max="10" width="18" style="48" customWidth="1"/>
    <col min="11" max="16384" width="7.109375" style="48"/>
  </cols>
  <sheetData>
    <row r="1" spans="1:10" s="50" customFormat="1" ht="21" customHeight="1">
      <c r="A1" s="161" t="s">
        <v>41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0" s="51" customFormat="1" ht="21" customHeight="1">
      <c r="A2" s="162" t="str">
        <f>총괄내역서!A2</f>
        <v>사업명 : 남한산성행궁 CCTV 교체 및 신규설치</v>
      </c>
      <c r="B2" s="162"/>
      <c r="C2" s="162"/>
      <c r="D2" s="162"/>
      <c r="E2" s="162"/>
      <c r="F2" s="162"/>
      <c r="G2" s="162"/>
      <c r="H2" s="162"/>
      <c r="I2" s="162"/>
      <c r="J2" s="162"/>
    </row>
    <row r="3" spans="1:10" s="54" customFormat="1" ht="21.95" customHeight="1">
      <c r="A3" s="165" t="s">
        <v>28</v>
      </c>
      <c r="B3" s="165" t="s">
        <v>0</v>
      </c>
      <c r="C3" s="165" t="s">
        <v>1</v>
      </c>
      <c r="D3" s="165" t="s">
        <v>2</v>
      </c>
      <c r="E3" s="23" t="s">
        <v>8</v>
      </c>
      <c r="F3" s="23"/>
      <c r="G3" s="163" t="s">
        <v>3</v>
      </c>
      <c r="H3" s="164"/>
      <c r="I3" s="23" t="s">
        <v>4</v>
      </c>
      <c r="J3" s="165" t="s">
        <v>68</v>
      </c>
    </row>
    <row r="4" spans="1:10" s="54" customFormat="1" ht="21.95" customHeight="1">
      <c r="A4" s="165"/>
      <c r="B4" s="165"/>
      <c r="C4" s="165"/>
      <c r="D4" s="165"/>
      <c r="E4" s="93" t="s">
        <v>6</v>
      </c>
      <c r="F4" s="93" t="s">
        <v>7</v>
      </c>
      <c r="G4" s="93" t="s">
        <v>6</v>
      </c>
      <c r="H4" s="93" t="s">
        <v>7</v>
      </c>
      <c r="I4" s="93" t="s">
        <v>7</v>
      </c>
      <c r="J4" s="165"/>
    </row>
    <row r="5" spans="1:10" s="52" customFormat="1" ht="24.95" customHeight="1">
      <c r="A5" s="26" t="s">
        <v>123</v>
      </c>
      <c r="B5" s="24"/>
      <c r="C5" s="24"/>
      <c r="D5" s="24"/>
      <c r="E5" s="24"/>
      <c r="F5" s="24"/>
      <c r="G5" s="24"/>
      <c r="H5" s="33"/>
      <c r="I5" s="24"/>
      <c r="J5" s="24"/>
    </row>
    <row r="6" spans="1:10" ht="48" customHeight="1">
      <c r="A6" s="25" t="s">
        <v>81</v>
      </c>
      <c r="B6" s="47" t="s">
        <v>75</v>
      </c>
      <c r="C6" s="24" t="s">
        <v>31</v>
      </c>
      <c r="D6" s="24">
        <v>1</v>
      </c>
      <c r="E6" s="33"/>
      <c r="F6" s="33"/>
      <c r="G6" s="33"/>
      <c r="H6" s="33"/>
      <c r="I6" s="33"/>
      <c r="J6" s="24"/>
    </row>
    <row r="7" spans="1:10" s="54" customFormat="1" ht="24" customHeight="1">
      <c r="A7" s="25" t="s">
        <v>97</v>
      </c>
      <c r="B7" s="47" t="s">
        <v>98</v>
      </c>
      <c r="C7" s="24" t="s">
        <v>29</v>
      </c>
      <c r="D7" s="24">
        <v>1</v>
      </c>
      <c r="E7" s="33"/>
      <c r="F7" s="33"/>
      <c r="G7" s="33"/>
      <c r="H7" s="33"/>
      <c r="I7" s="33"/>
      <c r="J7" s="24"/>
    </row>
    <row r="8" spans="1:10" s="54" customFormat="1" ht="42.75" customHeight="1">
      <c r="A8" s="25" t="s">
        <v>73</v>
      </c>
      <c r="B8" s="47" t="s">
        <v>107</v>
      </c>
      <c r="C8" s="24" t="s">
        <v>29</v>
      </c>
      <c r="D8" s="24">
        <v>8</v>
      </c>
      <c r="E8" s="33"/>
      <c r="F8" s="33"/>
      <c r="G8" s="33"/>
      <c r="H8" s="33"/>
      <c r="I8" s="33"/>
      <c r="J8" s="24"/>
    </row>
    <row r="9" spans="1:10" s="54" customFormat="1" ht="24" customHeight="1">
      <c r="A9" s="25" t="s">
        <v>79</v>
      </c>
      <c r="B9" s="47" t="s">
        <v>80</v>
      </c>
      <c r="C9" s="24" t="s">
        <v>29</v>
      </c>
      <c r="D9" s="24">
        <v>3</v>
      </c>
      <c r="E9" s="33"/>
      <c r="F9" s="33"/>
      <c r="G9" s="33"/>
      <c r="H9" s="33"/>
      <c r="I9" s="33"/>
      <c r="J9" s="24"/>
    </row>
    <row r="10" spans="1:10" s="54" customFormat="1" ht="24" customHeight="1">
      <c r="A10" s="25" t="s">
        <v>108</v>
      </c>
      <c r="B10" s="47" t="s">
        <v>109</v>
      </c>
      <c r="C10" s="24" t="s">
        <v>29</v>
      </c>
      <c r="D10" s="24">
        <v>1</v>
      </c>
      <c r="E10" s="33"/>
      <c r="F10" s="33"/>
      <c r="G10" s="33"/>
      <c r="H10" s="33"/>
      <c r="I10" s="33"/>
      <c r="J10" s="24"/>
    </row>
    <row r="11" spans="1:10" s="54" customFormat="1" ht="32.25" customHeight="1">
      <c r="A11" s="25" t="s">
        <v>88</v>
      </c>
      <c r="B11" s="47" t="s">
        <v>89</v>
      </c>
      <c r="C11" s="24" t="s">
        <v>29</v>
      </c>
      <c r="D11" s="24">
        <v>10</v>
      </c>
      <c r="E11" s="33"/>
      <c r="F11" s="33"/>
      <c r="G11" s="33"/>
      <c r="H11" s="33"/>
      <c r="I11" s="33"/>
      <c r="J11" s="24"/>
    </row>
    <row r="12" spans="1:10" s="54" customFormat="1" ht="43.5" customHeight="1">
      <c r="A12" s="25" t="s">
        <v>99</v>
      </c>
      <c r="B12" s="47" t="s">
        <v>100</v>
      </c>
      <c r="C12" s="24" t="s">
        <v>29</v>
      </c>
      <c r="D12" s="24">
        <v>8</v>
      </c>
      <c r="E12" s="33"/>
      <c r="F12" s="33"/>
      <c r="G12" s="33"/>
      <c r="H12" s="33"/>
      <c r="I12" s="33"/>
      <c r="J12" s="24"/>
    </row>
    <row r="13" spans="1:10" s="54" customFormat="1" ht="24" customHeight="1">
      <c r="A13" s="25" t="s">
        <v>101</v>
      </c>
      <c r="B13" s="47" t="s">
        <v>102</v>
      </c>
      <c r="C13" s="24" t="s">
        <v>29</v>
      </c>
      <c r="D13" s="24">
        <v>8</v>
      </c>
      <c r="E13" s="33"/>
      <c r="F13" s="33"/>
      <c r="G13" s="33"/>
      <c r="H13" s="33"/>
      <c r="I13" s="33"/>
      <c r="J13" s="24"/>
    </row>
    <row r="14" spans="1:10" s="54" customFormat="1" ht="24" customHeight="1">
      <c r="A14" s="25" t="s">
        <v>103</v>
      </c>
      <c r="B14" s="47" t="s">
        <v>90</v>
      </c>
      <c r="C14" s="24" t="s">
        <v>29</v>
      </c>
      <c r="D14" s="24">
        <v>4</v>
      </c>
      <c r="E14" s="33"/>
      <c r="F14" s="33"/>
      <c r="G14" s="33"/>
      <c r="H14" s="33"/>
      <c r="I14" s="33"/>
      <c r="J14" s="24"/>
    </row>
    <row r="15" spans="1:10" s="54" customFormat="1" ht="27.95" customHeight="1">
      <c r="A15" s="25" t="s">
        <v>104</v>
      </c>
      <c r="B15" s="47" t="s">
        <v>105</v>
      </c>
      <c r="C15" s="24" t="s">
        <v>29</v>
      </c>
      <c r="D15" s="24">
        <v>8</v>
      </c>
      <c r="E15" s="33"/>
      <c r="F15" s="33"/>
      <c r="G15" s="33"/>
      <c r="H15" s="33"/>
      <c r="I15" s="33"/>
      <c r="J15" s="24"/>
    </row>
    <row r="16" spans="1:10" s="54" customFormat="1" ht="27.95" customHeight="1">
      <c r="A16" s="25" t="s">
        <v>110</v>
      </c>
      <c r="B16" s="76" t="s">
        <v>111</v>
      </c>
      <c r="C16" s="24" t="s">
        <v>29</v>
      </c>
      <c r="D16" s="24">
        <v>1</v>
      </c>
      <c r="E16" s="33"/>
      <c r="F16" s="33"/>
      <c r="G16" s="33"/>
      <c r="H16" s="33"/>
      <c r="I16" s="33"/>
      <c r="J16" s="24"/>
    </row>
    <row r="17" spans="1:10" s="54" customFormat="1" ht="27" customHeight="1">
      <c r="A17" s="25" t="s">
        <v>112</v>
      </c>
      <c r="B17" s="76" t="s">
        <v>113</v>
      </c>
      <c r="C17" s="24" t="s">
        <v>29</v>
      </c>
      <c r="D17" s="24">
        <v>1</v>
      </c>
      <c r="E17" s="33"/>
      <c r="F17" s="33"/>
      <c r="G17" s="33"/>
      <c r="H17" s="33"/>
      <c r="I17" s="33"/>
      <c r="J17" s="24"/>
    </row>
    <row r="18" spans="1:10" s="54" customFormat="1" ht="24" customHeight="1">
      <c r="A18" s="25" t="s">
        <v>82</v>
      </c>
      <c r="B18" s="47" t="s">
        <v>122</v>
      </c>
      <c r="C18" s="24" t="s">
        <v>29</v>
      </c>
      <c r="D18" s="24">
        <v>43</v>
      </c>
      <c r="E18" s="33"/>
      <c r="F18" s="33"/>
      <c r="G18" s="33"/>
      <c r="H18" s="33"/>
      <c r="I18" s="33"/>
      <c r="J18" s="24"/>
    </row>
    <row r="19" spans="1:10" s="54" customFormat="1" ht="24" customHeight="1">
      <c r="A19" s="25" t="s">
        <v>83</v>
      </c>
      <c r="B19" s="47" t="s">
        <v>84</v>
      </c>
      <c r="C19" s="24" t="s">
        <v>85</v>
      </c>
      <c r="D19" s="24">
        <v>1</v>
      </c>
      <c r="E19" s="33"/>
      <c r="F19" s="33"/>
      <c r="G19" s="33"/>
      <c r="H19" s="33"/>
      <c r="I19" s="33"/>
      <c r="J19" s="24"/>
    </row>
    <row r="20" spans="1:10" s="54" customFormat="1" ht="24" customHeight="1">
      <c r="A20" s="25" t="s">
        <v>93</v>
      </c>
      <c r="B20" s="47" t="s">
        <v>94</v>
      </c>
      <c r="C20" s="24" t="s">
        <v>85</v>
      </c>
      <c r="D20" s="24">
        <v>100</v>
      </c>
      <c r="E20" s="33"/>
      <c r="F20" s="33"/>
      <c r="G20" s="33"/>
      <c r="H20" s="33"/>
      <c r="I20" s="33"/>
      <c r="J20" s="24"/>
    </row>
    <row r="21" spans="1:10" s="54" customFormat="1" ht="24" customHeight="1">
      <c r="A21" s="25" t="s">
        <v>86</v>
      </c>
      <c r="B21" s="47" t="s">
        <v>87</v>
      </c>
      <c r="C21" s="24" t="s">
        <v>85</v>
      </c>
      <c r="D21" s="24">
        <v>144</v>
      </c>
      <c r="E21" s="33"/>
      <c r="F21" s="33"/>
      <c r="G21" s="33"/>
      <c r="H21" s="33"/>
      <c r="I21" s="33"/>
      <c r="J21" s="24"/>
    </row>
    <row r="22" spans="1:10" s="54" customFormat="1" ht="24" customHeight="1">
      <c r="A22" s="25" t="s">
        <v>91</v>
      </c>
      <c r="B22" s="47" t="s">
        <v>92</v>
      </c>
      <c r="C22" s="24" t="s">
        <v>85</v>
      </c>
      <c r="D22" s="24">
        <v>3</v>
      </c>
      <c r="E22" s="33"/>
      <c r="F22" s="33"/>
      <c r="G22" s="33"/>
      <c r="H22" s="33"/>
      <c r="I22" s="33"/>
      <c r="J22" s="24"/>
    </row>
    <row r="23" spans="1:10" ht="22.5" customHeight="1">
      <c r="A23" s="25" t="s">
        <v>70</v>
      </c>
      <c r="B23" s="25" t="s">
        <v>49</v>
      </c>
      <c r="C23" s="24" t="s">
        <v>30</v>
      </c>
      <c r="D23" s="24">
        <v>1000</v>
      </c>
      <c r="E23" s="33"/>
      <c r="F23" s="33"/>
      <c r="G23" s="33"/>
      <c r="H23" s="33"/>
      <c r="I23" s="33"/>
      <c r="J23" s="24"/>
    </row>
    <row r="24" spans="1:10" ht="24.95" customHeight="1">
      <c r="A24" s="25" t="s">
        <v>71</v>
      </c>
      <c r="B24" s="25" t="s">
        <v>48</v>
      </c>
      <c r="C24" s="24" t="s">
        <v>30</v>
      </c>
      <c r="D24" s="24">
        <v>400</v>
      </c>
      <c r="E24" s="33"/>
      <c r="F24" s="33"/>
      <c r="G24" s="33"/>
      <c r="H24" s="33"/>
      <c r="I24" s="33"/>
      <c r="J24" s="24"/>
    </row>
    <row r="25" spans="1:10" ht="24.95" customHeight="1">
      <c r="A25" s="25" t="s">
        <v>54</v>
      </c>
      <c r="B25" s="25" t="s">
        <v>121</v>
      </c>
      <c r="C25" s="24" t="s">
        <v>30</v>
      </c>
      <c r="D25" s="24">
        <v>400</v>
      </c>
      <c r="E25" s="33"/>
      <c r="F25" s="33"/>
      <c r="G25" s="33"/>
      <c r="H25" s="33"/>
      <c r="I25" s="33"/>
      <c r="J25" s="24"/>
    </row>
    <row r="26" spans="1:10" s="54" customFormat="1" ht="27.95" customHeight="1">
      <c r="A26" s="25" t="s">
        <v>114</v>
      </c>
      <c r="B26" s="47" t="s">
        <v>115</v>
      </c>
      <c r="C26" s="24" t="s">
        <v>106</v>
      </c>
      <c r="D26" s="24">
        <v>200</v>
      </c>
      <c r="E26" s="33"/>
      <c r="F26" s="33"/>
      <c r="G26" s="33"/>
      <c r="H26" s="33"/>
      <c r="I26" s="33"/>
      <c r="J26" s="24"/>
    </row>
    <row r="27" spans="1:10" ht="27.95" customHeight="1">
      <c r="A27" s="25" t="s">
        <v>116</v>
      </c>
      <c r="B27" s="25" t="s">
        <v>117</v>
      </c>
      <c r="C27" s="24" t="s">
        <v>96</v>
      </c>
      <c r="D27" s="24">
        <v>1</v>
      </c>
      <c r="E27" s="33"/>
      <c r="F27" s="33"/>
      <c r="G27" s="33"/>
      <c r="H27" s="33"/>
      <c r="I27" s="33"/>
      <c r="J27" s="24"/>
    </row>
    <row r="28" spans="1:10" ht="27.95" customHeight="1">
      <c r="A28" s="25" t="s">
        <v>118</v>
      </c>
      <c r="B28" s="25" t="s">
        <v>119</v>
      </c>
      <c r="C28" s="24" t="s">
        <v>96</v>
      </c>
      <c r="D28" s="24">
        <v>1</v>
      </c>
      <c r="E28" s="33"/>
      <c r="F28" s="33"/>
      <c r="G28" s="33"/>
      <c r="H28" s="33"/>
      <c r="I28" s="33"/>
      <c r="J28" s="24"/>
    </row>
    <row r="29" spans="1:10" ht="24.95" customHeight="1">
      <c r="A29" s="25" t="s">
        <v>95</v>
      </c>
      <c r="B29" s="25"/>
      <c r="C29" s="24" t="s">
        <v>96</v>
      </c>
      <c r="D29" s="24">
        <v>1</v>
      </c>
      <c r="E29" s="33"/>
      <c r="F29" s="33"/>
      <c r="G29" s="33"/>
      <c r="H29" s="33"/>
      <c r="I29" s="33"/>
      <c r="J29" s="24"/>
    </row>
    <row r="30" spans="1:10" s="52" customFormat="1" ht="35.1" customHeight="1">
      <c r="A30" s="56" t="s">
        <v>69</v>
      </c>
      <c r="B30" s="57"/>
      <c r="C30" s="56" t="s">
        <v>9</v>
      </c>
      <c r="D30" s="56">
        <v>1</v>
      </c>
      <c r="E30" s="58"/>
      <c r="F30" s="59"/>
      <c r="G30" s="59"/>
      <c r="H30" s="59"/>
      <c r="I30" s="59"/>
      <c r="J30" s="56"/>
    </row>
    <row r="31" spans="1:10" s="53" customFormat="1" ht="24.95" customHeight="1">
      <c r="A31" s="26" t="s">
        <v>124</v>
      </c>
      <c r="B31" s="25"/>
      <c r="C31" s="24"/>
      <c r="D31" s="24"/>
      <c r="E31" s="33"/>
      <c r="F31" s="33"/>
      <c r="G31" s="33"/>
      <c r="H31" s="33"/>
      <c r="I31" s="33"/>
      <c r="J31" s="24"/>
    </row>
    <row r="32" spans="1:10" s="54" customFormat="1" ht="32.1" customHeight="1">
      <c r="A32" s="25" t="s">
        <v>72</v>
      </c>
      <c r="B32" s="47" t="s">
        <v>120</v>
      </c>
      <c r="C32" s="24" t="s">
        <v>31</v>
      </c>
      <c r="D32" s="24">
        <v>1</v>
      </c>
      <c r="E32" s="33"/>
      <c r="F32" s="33"/>
      <c r="G32" s="33"/>
      <c r="H32" s="33"/>
      <c r="I32" s="33"/>
      <c r="J32" s="24"/>
    </row>
    <row r="33" spans="1:10" s="52" customFormat="1" ht="35.1" customHeight="1">
      <c r="A33" s="56" t="s">
        <v>69</v>
      </c>
      <c r="B33" s="57"/>
      <c r="C33" s="56" t="s">
        <v>9</v>
      </c>
      <c r="D33" s="56">
        <v>1</v>
      </c>
      <c r="E33" s="58"/>
      <c r="F33" s="59"/>
      <c r="G33" s="59"/>
      <c r="H33" s="59"/>
      <c r="I33" s="59"/>
      <c r="J33" s="56"/>
    </row>
  </sheetData>
  <mergeCells count="8">
    <mergeCell ref="G3:H3"/>
    <mergeCell ref="A1:J1"/>
    <mergeCell ref="A2:J2"/>
    <mergeCell ref="A3:A4"/>
    <mergeCell ref="B3:B4"/>
    <mergeCell ref="C3:C4"/>
    <mergeCell ref="D3:D4"/>
    <mergeCell ref="J3:J4"/>
  </mergeCells>
  <phoneticPr fontId="11" type="noConversion"/>
  <printOptions horizontalCentered="1"/>
  <pageMargins left="0.7" right="0.7" top="0.75" bottom="0.75" header="0.3" footer="0.3"/>
  <pageSetup paperSize="9" scale="6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4</vt:i4>
      </vt:variant>
    </vt:vector>
  </HeadingPairs>
  <TitlesOfParts>
    <vt:vector size="9" baseType="lpstr">
      <vt:lpstr>표지</vt:lpstr>
      <vt:lpstr>원가설계서_표지</vt:lpstr>
      <vt:lpstr>설계내역서</vt:lpstr>
      <vt:lpstr>총괄내역서</vt:lpstr>
      <vt:lpstr>정보통신내역서</vt:lpstr>
      <vt:lpstr>원가설계서_표지!Print_Area</vt:lpstr>
      <vt:lpstr>표지!Print_Area</vt:lpstr>
      <vt:lpstr>원가설계서_표지!Print_Titles</vt:lpstr>
      <vt:lpstr>Print_Titles</vt:lpstr>
    </vt:vector>
  </TitlesOfParts>
  <Company>XP SP3 FINAL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snoopy</dc:creator>
  <cp:lastModifiedBy>owner</cp:lastModifiedBy>
  <cp:lastPrinted>2013-08-09T13:45:31Z</cp:lastPrinted>
  <dcterms:created xsi:type="dcterms:W3CDTF">2010-01-27T00:33:23Z</dcterms:created>
  <dcterms:modified xsi:type="dcterms:W3CDTF">2013-08-13T05:28:01Z</dcterms:modified>
</cp:coreProperties>
</file>