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8445" tabRatio="833" activeTab="0"/>
  </bookViews>
  <sheets>
    <sheet name="산출내역 총괄표" sheetId="1" r:id="rId1"/>
    <sheet name="공공 DB구축부문" sheetId="2" r:id="rId2"/>
    <sheet name="사진 DB구축부문" sheetId="3" r:id="rId3"/>
    <sheet name="e-추억상자 DB구축부문" sheetId="4" r:id="rId4"/>
    <sheet name="재분류작업" sheetId="5" r:id="rId5"/>
  </sheets>
  <definedNames>
    <definedName name="_xlnm.Print_Area" localSheetId="1">'공공 DB구축부문'!$A$1:$J$17</definedName>
    <definedName name="_xlnm.Print_Area" localSheetId="2">'사진 DB구축부문'!$A$1:$J$11</definedName>
    <definedName name="_xlnm.Print_Area" localSheetId="0">'산출내역 총괄표'!$A$1:$O$39</definedName>
    <definedName name="_xlnm.Print_Area" localSheetId="4">'재분류작업'!$A$1:$J$26</definedName>
    <definedName name="_xlnm.Print_Area" localSheetId="3">'e-추억상자 DB구축부문'!$A$1:$J$15</definedName>
  </definedNames>
  <calcPr fullCalcOnLoad="1"/>
</workbook>
</file>

<file path=xl/sharedStrings.xml><?xml version="1.0" encoding="utf-8"?>
<sst xmlns="http://schemas.openxmlformats.org/spreadsheetml/2006/main" count="202" uniqueCount="118">
  <si>
    <t>비고</t>
  </si>
  <si>
    <t>인건비</t>
  </si>
  <si>
    <t>합계</t>
  </si>
  <si>
    <t>1일작업량</t>
  </si>
  <si>
    <t>보정계수</t>
  </si>
  <si>
    <t>작업요소그룹</t>
  </si>
  <si>
    <t>최종 점검</t>
  </si>
  <si>
    <t>작 업 요 소</t>
  </si>
  <si>
    <t>구축대상건수</t>
  </si>
  <si>
    <t>기초공수</t>
  </si>
  <si>
    <t>소요공수</t>
  </si>
  <si>
    <t>1일 임금</t>
  </si>
  <si>
    <t>인건비</t>
  </si>
  <si>
    <t>비고</t>
  </si>
  <si>
    <t>합계</t>
  </si>
  <si>
    <t>1. 인건비</t>
  </si>
  <si>
    <t>1. 인건비</t>
  </si>
  <si>
    <t>2. 일일 인건비 산출 방식</t>
  </si>
  <si>
    <t>구분</t>
  </si>
  <si>
    <t>산출내역</t>
  </si>
  <si>
    <t>산출방식</t>
  </si>
  <si>
    <t>자료입력원</t>
  </si>
  <si>
    <t>1. 총괄표</t>
  </si>
  <si>
    <t>금액</t>
  </si>
  <si>
    <t>산술방식</t>
  </si>
  <si>
    <t>제경비</t>
  </si>
  <si>
    <t>부가세</t>
  </si>
  <si>
    <t>총계</t>
  </si>
  <si>
    <t>계</t>
  </si>
  <si>
    <t>2. 세부산출내역</t>
  </si>
  <si>
    <t>사업별</t>
  </si>
  <si>
    <t>DB별</t>
  </si>
  <si>
    <t>부과세</t>
  </si>
  <si>
    <t>※산출방식※</t>
  </si>
  <si>
    <t>직접경비</t>
  </si>
  <si>
    <t>인건비의 76% 범위내</t>
  </si>
  <si>
    <t>1. 아래 세부 산출내역은 한국정보화진흥원, '데이터베이스구축비 대가기준 가이드'(2013.02) 및 참조</t>
  </si>
  <si>
    <t>용역원가계산서- 홈페이지 수정부문</t>
  </si>
  <si>
    <t>기술 등급</t>
  </si>
  <si>
    <t>M/M</t>
  </si>
  <si>
    <t>기간</t>
  </si>
  <si>
    <t>형식 및 연계 점검(웹검증)</t>
  </si>
  <si>
    <t>메타데이터 제작</t>
  </si>
  <si>
    <t>스캔 및 보정</t>
  </si>
  <si>
    <t>구분</t>
  </si>
  <si>
    <t>투입 기간</t>
  </si>
  <si>
    <t>인원</t>
  </si>
  <si>
    <t>기술 등급</t>
  </si>
  <si>
    <t>2013년도 경기문화재단 지급용역 사업 산출내역서</t>
  </si>
  <si>
    <t>지급용역</t>
  </si>
  <si>
    <t>공공 DB구축 부분</t>
  </si>
  <si>
    <t>사진 DB구축 부분</t>
  </si>
  <si>
    <t>e-추억상자 DB구축 부분</t>
  </si>
  <si>
    <t>재 분류 작업 부문</t>
  </si>
  <si>
    <t>자료 반출/입 및 관리</t>
  </si>
  <si>
    <t>자료준비</t>
  </si>
  <si>
    <t>자료스캔</t>
  </si>
  <si>
    <t>흑백 이미지 보정 및 검증</t>
  </si>
  <si>
    <t>칼라 이미지 보정 및 검증</t>
  </si>
  <si>
    <t>목차제작</t>
  </si>
  <si>
    <t>목차 입력</t>
  </si>
  <si>
    <t>목차 링크</t>
  </si>
  <si>
    <t>목차 검증</t>
  </si>
  <si>
    <t>이미지 보정 및 검증</t>
  </si>
  <si>
    <t>목차 제작</t>
  </si>
  <si>
    <t>자료 선정</t>
  </si>
  <si>
    <t>용역원가계산서-공공 DB 구축 부문</t>
  </si>
  <si>
    <t>용역원가계산서- 사진 DB 구축 부문</t>
  </si>
  <si>
    <t>용역원가계산서- e-추억상자 DB 구축 부문</t>
  </si>
  <si>
    <t>&lt; 2013년 학술연구용역 인건비 기준단가&gt;</t>
  </si>
  <si>
    <t>등급</t>
  </si>
  <si>
    <t>책임 연구원</t>
  </si>
  <si>
    <t>연구원</t>
  </si>
  <si>
    <t>연구 보조원</t>
  </si>
  <si>
    <t>보조원</t>
  </si>
  <si>
    <t>보조원</t>
  </si>
  <si>
    <t>비고</t>
  </si>
  <si>
    <t>전문작업자(가)</t>
  </si>
  <si>
    <t>전문작업자(가)</t>
  </si>
  <si>
    <t>전문작업자('가'급)</t>
  </si>
  <si>
    <t>전문작업자('나'급)</t>
  </si>
  <si>
    <t>월 임금(원)</t>
  </si>
  <si>
    <t>일 임금(원)</t>
  </si>
  <si>
    <t>책임연구원 임금 50%</t>
  </si>
  <si>
    <t>연구원 임금 50%</t>
  </si>
  <si>
    <t>자료 분류</t>
  </si>
  <si>
    <t>코드 입력</t>
  </si>
  <si>
    <t>※ 본 인건비 기준단가는 1개월을 22일로 하여 용역 참여율 50%로 산정한 것이며, 용역 참여율을 달리하는 경우에는 기준단가를 증감시킬 수 있음</t>
  </si>
  <si>
    <t>※ 상기단가는 2012년도 기준단가로 계약예규 「예정가격 작성기준」 제26조 제2항에 따라 소비 자물가 상승률(2012년 2.2%)을 반영한 단가이며, 소수점 첫째자리에서 반올림한 금액임</t>
  </si>
  <si>
    <r>
      <t xml:space="preserve">※ 학술연구용역의 인건비 지급 등급 기준은 회계예규 </t>
    </r>
    <r>
      <rPr>
        <sz val="11"/>
        <rFont val="MS Gothic"/>
        <family val="3"/>
      </rPr>
      <t>｢</t>
    </r>
    <r>
      <rPr>
        <sz val="11"/>
        <rFont val="돋움"/>
        <family val="3"/>
      </rPr>
      <t>예정가격 작성기준</t>
    </r>
    <r>
      <rPr>
        <sz val="11"/>
        <rFont val="MS Gothic"/>
        <family val="3"/>
      </rPr>
      <t>｣</t>
    </r>
    <r>
      <rPr>
        <sz val="11"/>
        <rFont val="돋움"/>
        <family val="3"/>
      </rPr>
      <t xml:space="preserve"> 제23조 제2항, 제3항, 제4항, 제5항에 의거하여 다음과 같다</t>
    </r>
  </si>
  <si>
    <t>1. “책임연구원”이라 함은 당해 용역수행을 지휘ㆍ감독하며 결론을 도출하는 역할을 수행하는 자를 말하며, 대학 부교수 수준의 기능을 보유하고 있어야 한다. 이 경우 책임연구원은 1인을 원칙으로 하되, 당해 용역의 성격상 다수의 책임자가 필요한 경우에는 그러하지 아니하다.</t>
  </si>
  <si>
    <t>2. “연구원”이라 함은 책임연구원을 보조하는 자로서 대학 조교수 수준의 기능을 보유하고 있어야 한다.</t>
  </si>
  <si>
    <t>3. “연구보조원”이라 함은 통계처리ㆍ번역 등의 역할을 수행하는 자로서 당해 연구분야에 대해 조교정도의 전문지식을 가진 자를 말한다.</t>
  </si>
  <si>
    <t>4. “보조원”이라 함은 타자, 계산, 원고정리 등 단순한 업무처리를 수행하는 자를 말한다.</t>
  </si>
  <si>
    <t>※ 전문공정의 작업자 등급은 전문작업자(‘가’급), 전문작업자(‘나’급)으로 나누고 전문작업자(‘가’급)은 공정 전문가 경력이 6년 이상인 작업자를 말하고 전문작업자(‘나’급)은 3년 이상 6년 미만인 작업자를 말한다.</t>
  </si>
  <si>
    <t>※ 적용될 인건비 기준은 학술연구용역 인건비 기준단가에서 전문작업자(‘가’급)는 책임연구원 인건비(용역참여율 50%기준)를 전문작업자(‘나’급)는 연구원 인건비(용역참여율 50%기준)를 적용함</t>
  </si>
  <si>
    <t>※ 자료분류는 경기도 DB 자료 재분류 작업을 함</t>
  </si>
  <si>
    <t>※ 자료분류 건수는 8,200건을 기준으로 작업</t>
  </si>
  <si>
    <t>※ 전체 건수는 500건 기준으로 자료 선정 및 이미지명 변경</t>
  </si>
  <si>
    <t>※ 자료는 135,000면/300면 = 450책 예상</t>
  </si>
  <si>
    <t>※ 자료 수집은 각 지자체 관련 기관에서 예정 목록을 기준으로 수집</t>
  </si>
  <si>
    <t>※ 전체 이미지는 24,000면 기준</t>
  </si>
  <si>
    <t>※ 각 자료는 경기도민 개인별 자료에 따른 별도 수집 및 목록 작성</t>
  </si>
  <si>
    <t>※ 각 자료는 평균 150면 기준으로 산정</t>
  </si>
  <si>
    <t>※ 전체 건수는 24,000면/150면 = 160건 예정</t>
  </si>
  <si>
    <t>※ 전체 이미지는 135,000면 기준임</t>
  </si>
  <si>
    <t>※ 각 자료는 300면/책 기준 산정됨</t>
  </si>
  <si>
    <t>※ 자료 선정 및 구성은 연구보조원 이상 자격 보유자가 선정 및 확인 함</t>
  </si>
  <si>
    <t>연구보조원</t>
  </si>
  <si>
    <t>자료 선정 및 정리</t>
  </si>
  <si>
    <t>중급 기술자</t>
  </si>
  <si>
    <t>이미지 작업</t>
  </si>
  <si>
    <t>자료입력원</t>
  </si>
  <si>
    <t>메타데이터  입력 및 검증</t>
  </si>
  <si>
    <t>글자</t>
  </si>
  <si>
    <t>라인</t>
  </si>
  <si>
    <t>인건비 + 제경비 + 직접경비의 10%</t>
  </si>
  <si>
    <t>4대 보험료(9.0%)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</si>
</sst>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면&quot;"/>
    <numFmt numFmtId="177" formatCode="_-&quot;₩&quot;* #,##0_-;\-&quot;₩&quot;* #,##0_-;_-&quot;₩&quot;* &quot;-&quot;??_-;_-@_-"/>
    <numFmt numFmtId="178" formatCode="#,###&quot;책&quot;"/>
    <numFmt numFmtId="179" formatCode="#,###&quot;건&quot;"/>
    <numFmt numFmtId="180" formatCode="_-* #,##0.0_-;\-* #,##0.0_-;_-* &quot;-&quot;??_-;_-@_-"/>
    <numFmt numFmtId="181" formatCode="#,###&quot;일&quot;"/>
    <numFmt numFmtId="182" formatCode="#,###&quot;M/M&quot;"/>
    <numFmt numFmtId="183" formatCode="0.0%"/>
    <numFmt numFmtId="184" formatCode="#,###&quot;개&quot;&quot;월&quot;"/>
    <numFmt numFmtId="185" formatCode="_-* #,##0.00_-;\-* #,##0.00_-;_-* &quot;-&quot;_-;_-@_-"/>
    <numFmt numFmtId="186" formatCode="#,##0&quot; 책&quot;"/>
    <numFmt numFmtId="187" formatCode="0.000_ "/>
    <numFmt numFmtId="188" formatCode="#,##0&quot;면&quot;"/>
    <numFmt numFmtId="189" formatCode="#,##0&quot;건&quot;"/>
    <numFmt numFmtId="190" formatCode="#,##0&quot;편&quot;"/>
    <numFmt numFmtId="191" formatCode="#,##0&quot;자&quot;"/>
    <numFmt numFmtId="192" formatCode="#,##0&quot;라&quot;&quot;인&quot;"/>
    <numFmt numFmtId="193" formatCode="_-* #,##0.0_-;\-* #,##0.0_-;_-* &quot;-&quot;_-;_-@_-"/>
    <numFmt numFmtId="194" formatCode="#,##0&quot;컷&quot;"/>
    <numFmt numFmtId="195" formatCode="#,##0&quot;건/회&quot;"/>
    <numFmt numFmtId="196" formatCode="#,##0&quot;종&quot;"/>
    <numFmt numFmtId="197" formatCode="0_);[Red]\(0\)"/>
    <numFmt numFmtId="198" formatCode="_-&quot;₩&quot;* #,##0.0_-;\-&quot;₩&quot;* #,##0.0_-;_-&quot;₩&quot;* &quot;-&quot;_-;_-@_-"/>
    <numFmt numFmtId="199" formatCode="_-* #,##0.000_-;\-* #,##0.000_-;_-* &quot;-&quot;???_-;_-@_-"/>
    <numFmt numFmtId="200" formatCode="#,##0&quot; 편&quot;"/>
    <numFmt numFmtId="201" formatCode="#,##0&quot; 건&quot;"/>
    <numFmt numFmtId="202" formatCode="#,##0.##&quot; 편&quot;"/>
    <numFmt numFmtId="203" formatCode="#,##0_);[Red]\(#,##0\)"/>
    <numFmt numFmtId="204" formatCode="#,##0_ "/>
    <numFmt numFmtId="205" formatCode="&quot;₩&quot;#,##0"/>
    <numFmt numFmtId="206" formatCode="0.0"/>
    <numFmt numFmtId="207" formatCode="0.00_ "/>
    <numFmt numFmtId="208" formatCode="0.0_ "/>
    <numFmt numFmtId="209" formatCode="#,###\ &quot;면&quot;"/>
    <numFmt numFmtId="210" formatCode="#,###\ &quot;면 &quot;"/>
    <numFmt numFmtId="211" formatCode="0.000%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_-* #,##0.000000_-;\-* #,##0.000000_-;_-* &quot;-&quot;??_-;_-@_-"/>
    <numFmt numFmtId="216" formatCode="#,###\ &quot;책 &quot;"/>
    <numFmt numFmtId="217" formatCode="_-* #,##0.0_-;\-* #,##0.0_-;_-* &quot;-&quot;?_-;_-@_-"/>
    <numFmt numFmtId="218" formatCode="#,###\ &quot;자 &quot;"/>
    <numFmt numFmtId="219" formatCode="#,###\ &quot;건&quot;"/>
    <numFmt numFmtId="220" formatCode="#,###\ &quot;건 &quot;"/>
    <numFmt numFmtId="221" formatCode="#,###\ &quot;원&quot;"/>
    <numFmt numFmtId="222" formatCode="0.0000000"/>
  </numFmts>
  <fonts count="5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name val="굴림"/>
      <family val="3"/>
    </font>
    <font>
      <sz val="11"/>
      <name val="돋움체"/>
      <family val="3"/>
    </font>
    <font>
      <sz val="10"/>
      <color indexed="8"/>
      <name val="굴림"/>
      <family val="3"/>
    </font>
    <font>
      <sz val="12"/>
      <name val="바탕체"/>
      <family val="1"/>
    </font>
    <font>
      <sz val="8"/>
      <name val="굴림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b/>
      <u val="single"/>
      <sz val="18"/>
      <name val="돋움"/>
      <family val="3"/>
    </font>
    <font>
      <sz val="11"/>
      <name val="MS 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32" borderId="10" xfId="64" applyNumberFormat="1" applyFont="1" applyFill="1" applyBorder="1" applyAlignment="1">
      <alignment horizontal="center" vertical="center" wrapText="1"/>
      <protection/>
    </xf>
    <xf numFmtId="0" fontId="6" fillId="32" borderId="10" xfId="49" applyNumberFormat="1" applyFont="1" applyFill="1" applyBorder="1" applyAlignment="1">
      <alignment horizontal="center" vertical="center" wrapText="1"/>
    </xf>
    <xf numFmtId="0" fontId="6" fillId="32" borderId="10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10" fillId="0" borderId="13" xfId="0" applyFont="1" applyFill="1" applyBorder="1" applyAlignment="1">
      <alignment vertical="center"/>
    </xf>
    <xf numFmtId="41" fontId="2" fillId="0" borderId="0" xfId="49" applyFont="1" applyAlignment="1">
      <alignment vertical="center"/>
    </xf>
    <xf numFmtId="41" fontId="3" fillId="0" borderId="0" xfId="49" applyFont="1" applyAlignment="1">
      <alignment vertical="center"/>
    </xf>
    <xf numFmtId="41" fontId="0" fillId="0" borderId="0" xfId="49" applyAlignment="1">
      <alignment vertical="center"/>
    </xf>
    <xf numFmtId="9" fontId="0" fillId="0" borderId="0" xfId="43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6" fillId="0" borderId="0" xfId="49" applyFont="1" applyAlignment="1">
      <alignment horizontal="center" vertical="center"/>
    </xf>
    <xf numFmtId="41" fontId="2" fillId="32" borderId="10" xfId="49" applyFont="1" applyFill="1" applyBorder="1" applyAlignment="1">
      <alignment horizontal="center" vertical="center"/>
    </xf>
    <xf numFmtId="41" fontId="2" fillId="0" borderId="10" xfId="49" applyFont="1" applyBorder="1" applyAlignment="1">
      <alignment horizontal="left" vertical="center"/>
    </xf>
    <xf numFmtId="41" fontId="2" fillId="0" borderId="10" xfId="49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0" fillId="33" borderId="14" xfId="49" applyFill="1" applyBorder="1" applyAlignment="1">
      <alignment vertical="center"/>
    </xf>
    <xf numFmtId="9" fontId="0" fillId="33" borderId="15" xfId="49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3" fontId="10" fillId="0" borderId="13" xfId="0" applyNumberFormat="1" applyFont="1" applyFill="1" applyBorder="1" applyAlignment="1">
      <alignment horizontal="center" vertical="center" wrapText="1"/>
    </xf>
    <xf numFmtId="41" fontId="0" fillId="0" borderId="0" xfId="49" applyFont="1" applyAlignment="1">
      <alignment horizontal="center" vertical="center"/>
    </xf>
    <xf numFmtId="41" fontId="4" fillId="0" borderId="0" xfId="49" applyFont="1" applyAlignment="1">
      <alignment horizontal="center" vertical="center"/>
    </xf>
    <xf numFmtId="0" fontId="2" fillId="0" borderId="0" xfId="0" applyFont="1" applyAlignment="1">
      <alignment vertical="center"/>
    </xf>
    <xf numFmtId="41" fontId="0" fillId="0" borderId="0" xfId="49" applyAlignment="1">
      <alignment horizontal="center" vertical="center"/>
    </xf>
    <xf numFmtId="41" fontId="0" fillId="0" borderId="0" xfId="49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49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left" vertical="center" indent="1"/>
    </xf>
    <xf numFmtId="0" fontId="6" fillId="0" borderId="0" xfId="64" applyFont="1" applyFill="1" applyBorder="1" applyAlignment="1">
      <alignment horizontal="left" vertical="center" indent="1"/>
      <protection/>
    </xf>
    <xf numFmtId="0" fontId="6" fillId="32" borderId="10" xfId="49" applyNumberFormat="1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1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9" fontId="0" fillId="33" borderId="16" xfId="0" applyNumberFormat="1" applyFill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49" applyBorder="1" applyAlignment="1">
      <alignment vertical="center"/>
    </xf>
    <xf numFmtId="9" fontId="0" fillId="0" borderId="0" xfId="49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34" borderId="16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35" borderId="17" xfId="0" applyFont="1" applyFill="1" applyBorder="1" applyAlignment="1">
      <alignment vertical="center"/>
    </xf>
    <xf numFmtId="185" fontId="6" fillId="35" borderId="17" xfId="0" applyNumberFormat="1" applyFont="1" applyFill="1" applyBorder="1" applyAlignment="1">
      <alignment vertical="center"/>
    </xf>
    <xf numFmtId="3" fontId="6" fillId="35" borderId="17" xfId="0" applyNumberFormat="1" applyFont="1" applyFill="1" applyBorder="1" applyAlignment="1">
      <alignment vertical="center"/>
    </xf>
    <xf numFmtId="41" fontId="6" fillId="35" borderId="17" xfId="0" applyNumberFormat="1" applyFont="1" applyFill="1" applyBorder="1" applyAlignment="1">
      <alignment vertical="center"/>
    </xf>
    <xf numFmtId="0" fontId="10" fillId="35" borderId="18" xfId="0" applyFont="1" applyFill="1" applyBorder="1" applyAlignment="1">
      <alignment horizontal="left" vertical="center" indent="1"/>
    </xf>
    <xf numFmtId="0" fontId="6" fillId="35" borderId="17" xfId="0" applyFont="1" applyFill="1" applyBorder="1" applyAlignment="1">
      <alignment vertical="center"/>
    </xf>
    <xf numFmtId="43" fontId="10" fillId="35" borderId="18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5" fontId="6" fillId="0" borderId="12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208" fontId="8" fillId="0" borderId="12" xfId="0" applyNumberFormat="1" applyFont="1" applyFill="1" applyBorder="1" applyAlignment="1">
      <alignment horizontal="center" vertical="center" wrapText="1"/>
    </xf>
    <xf numFmtId="210" fontId="6" fillId="0" borderId="12" xfId="49" applyNumberFormat="1" applyFont="1" applyFill="1" applyBorder="1" applyAlignment="1">
      <alignment horizontal="right" vertical="center"/>
    </xf>
    <xf numFmtId="41" fontId="6" fillId="0" borderId="12" xfId="49" applyFont="1" applyFill="1" applyBorder="1" applyAlignment="1">
      <alignment vertical="center"/>
    </xf>
    <xf numFmtId="185" fontId="8" fillId="0" borderId="12" xfId="49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3" fontId="4" fillId="0" borderId="0" xfId="49" applyNumberFormat="1" applyFont="1" applyAlignment="1">
      <alignment horizontal="center" vertical="center"/>
    </xf>
    <xf numFmtId="41" fontId="8" fillId="0" borderId="12" xfId="49" applyFont="1" applyFill="1" applyBorder="1" applyAlignment="1">
      <alignment horizontal="left" vertical="center" wrapText="1"/>
    </xf>
    <xf numFmtId="185" fontId="4" fillId="0" borderId="0" xfId="49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1" fontId="4" fillId="0" borderId="0" xfId="49" applyFont="1" applyAlignment="1">
      <alignment vertical="center"/>
    </xf>
    <xf numFmtId="41" fontId="0" fillId="33" borderId="10" xfId="49" applyFont="1" applyFill="1" applyBorder="1" applyAlignment="1">
      <alignment horizontal="center" vertical="center"/>
    </xf>
    <xf numFmtId="0" fontId="0" fillId="0" borderId="10" xfId="49" applyNumberFormat="1" applyBorder="1" applyAlignment="1">
      <alignment horizontal="center" vertical="center"/>
    </xf>
    <xf numFmtId="0" fontId="0" fillId="0" borderId="10" xfId="49" applyNumberFormat="1" applyFont="1" applyBorder="1" applyAlignment="1">
      <alignment horizontal="center" vertical="center"/>
    </xf>
    <xf numFmtId="0" fontId="0" fillId="34" borderId="10" xfId="49" applyNumberFormat="1" applyFill="1" applyBorder="1" applyAlignment="1">
      <alignment horizontal="center" vertical="center"/>
    </xf>
    <xf numFmtId="206" fontId="0" fillId="0" borderId="10" xfId="49" applyNumberFormat="1" applyBorder="1" applyAlignment="1">
      <alignment horizontal="center" vertical="center"/>
    </xf>
    <xf numFmtId="206" fontId="0" fillId="34" borderId="10" xfId="49" applyNumberFormat="1" applyFill="1" applyBorder="1" applyAlignment="1">
      <alignment horizontal="center" vertical="center"/>
    </xf>
    <xf numFmtId="0" fontId="8" fillId="0" borderId="19" xfId="64" applyFont="1" applyFill="1" applyBorder="1" applyAlignment="1">
      <alignment horizontal="center" vertical="center" wrapText="1"/>
      <protection/>
    </xf>
    <xf numFmtId="211" fontId="0" fillId="0" borderId="0" xfId="43" applyNumberFormat="1" applyAlignment="1">
      <alignment vertical="center"/>
    </xf>
    <xf numFmtId="41" fontId="0" fillId="0" borderId="0" xfId="49" applyFont="1" applyAlignment="1">
      <alignment vertical="center"/>
    </xf>
    <xf numFmtId="43" fontId="0" fillId="0" borderId="0" xfId="0" applyNumberFormat="1" applyAlignment="1">
      <alignment vertical="center"/>
    </xf>
    <xf numFmtId="215" fontId="0" fillId="0" borderId="0" xfId="0" applyNumberFormat="1" applyAlignment="1">
      <alignment vertical="center"/>
    </xf>
    <xf numFmtId="216" fontId="6" fillId="0" borderId="12" xfId="49" applyNumberFormat="1" applyFont="1" applyFill="1" applyBorder="1" applyAlignment="1">
      <alignment horizontal="right" vertical="center"/>
    </xf>
    <xf numFmtId="217" fontId="4" fillId="0" borderId="0" xfId="0" applyNumberFormat="1" applyFont="1" applyAlignment="1">
      <alignment vertical="center"/>
    </xf>
    <xf numFmtId="218" fontId="6" fillId="0" borderId="12" xfId="49" applyNumberFormat="1" applyFont="1" applyFill="1" applyBorder="1" applyAlignment="1">
      <alignment horizontal="right" vertical="center"/>
    </xf>
    <xf numFmtId="220" fontId="6" fillId="0" borderId="12" xfId="49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6" fillId="0" borderId="0" xfId="49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9" xfId="64" applyFont="1" applyFill="1" applyBorder="1" applyAlignment="1">
      <alignment horizontal="left" vertical="center" wrapText="1"/>
      <protection/>
    </xf>
    <xf numFmtId="41" fontId="0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2" fontId="6" fillId="0" borderId="12" xfId="49" applyNumberFormat="1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206" fontId="0" fillId="0" borderId="20" xfId="49" applyNumberFormat="1" applyBorder="1" applyAlignment="1">
      <alignment horizontal="center" vertical="center"/>
    </xf>
    <xf numFmtId="0" fontId="0" fillId="0" borderId="21" xfId="49" applyNumberFormat="1" applyBorder="1" applyAlignment="1">
      <alignment horizontal="center" vertical="center"/>
    </xf>
    <xf numFmtId="0" fontId="0" fillId="0" borderId="22" xfId="49" applyNumberFormat="1" applyFont="1" applyBorder="1" applyAlignment="1">
      <alignment horizontal="center" vertical="center"/>
    </xf>
    <xf numFmtId="206" fontId="0" fillId="0" borderId="23" xfId="49" applyNumberFormat="1" applyBorder="1" applyAlignment="1">
      <alignment horizontal="center" vertical="center"/>
    </xf>
    <xf numFmtId="0" fontId="0" fillId="0" borderId="17" xfId="49" applyNumberFormat="1" applyBorder="1" applyAlignment="1">
      <alignment horizontal="center" vertical="center"/>
    </xf>
    <xf numFmtId="0" fontId="0" fillId="0" borderId="18" xfId="49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1" fontId="0" fillId="0" borderId="0" xfId="49" applyFont="1" applyAlignment="1">
      <alignment horizontal="center" vertical="center"/>
    </xf>
    <xf numFmtId="41" fontId="0" fillId="34" borderId="14" xfId="0" applyNumberFormat="1" applyFill="1" applyBorder="1" applyAlignment="1">
      <alignment horizontal="center" vertical="center"/>
    </xf>
    <xf numFmtId="41" fontId="0" fillId="34" borderId="15" xfId="0" applyNumberForma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2" fontId="2" fillId="0" borderId="10" xfId="63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34" borderId="14" xfId="0" applyNumberFormat="1" applyFont="1" applyFill="1" applyBorder="1" applyAlignment="1">
      <alignment horizontal="center" vertical="center"/>
    </xf>
    <xf numFmtId="41" fontId="3" fillId="34" borderId="15" xfId="0" applyNumberFormat="1" applyFont="1" applyFill="1" applyBorder="1" applyAlignment="1">
      <alignment horizontal="center" vertical="center"/>
    </xf>
    <xf numFmtId="41" fontId="6" fillId="0" borderId="0" xfId="49" applyFont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24" xfId="49" applyBorder="1" applyAlignment="1">
      <alignment horizontal="center" vertical="center"/>
    </xf>
    <xf numFmtId="41" fontId="0" fillId="0" borderId="25" xfId="49" applyBorder="1" applyAlignment="1">
      <alignment horizontal="center" vertical="center"/>
    </xf>
    <xf numFmtId="41" fontId="0" fillId="0" borderId="26" xfId="49" applyBorder="1" applyAlignment="1">
      <alignment horizontal="center" vertical="center"/>
    </xf>
    <xf numFmtId="41" fontId="0" fillId="0" borderId="27" xfId="49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1" fontId="0" fillId="33" borderId="10" xfId="49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42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0" xfId="63" applyNumberFormat="1" applyFont="1" applyBorder="1" applyAlignment="1">
      <alignment horizontal="center" vertical="center"/>
    </xf>
    <xf numFmtId="177" fontId="4" fillId="0" borderId="14" xfId="63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2" fontId="5" fillId="35" borderId="14" xfId="0" applyNumberFormat="1" applyFont="1" applyFill="1" applyBorder="1" applyAlignment="1">
      <alignment horizontal="center" vertical="center"/>
    </xf>
    <xf numFmtId="42" fontId="5" fillId="35" borderId="16" xfId="0" applyNumberFormat="1" applyFont="1" applyFill="1" applyBorder="1" applyAlignment="1">
      <alignment horizontal="center" vertical="center"/>
    </xf>
    <xf numFmtId="41" fontId="0" fillId="33" borderId="14" xfId="49" applyFont="1" applyFill="1" applyBorder="1" applyAlignment="1">
      <alignment horizontal="center" vertical="center"/>
    </xf>
    <xf numFmtId="41" fontId="0" fillId="33" borderId="16" xfId="49" applyFill="1" applyBorder="1" applyAlignment="1">
      <alignment horizontal="center" vertical="center"/>
    </xf>
    <xf numFmtId="41" fontId="0" fillId="33" borderId="15" xfId="49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198" fontId="5" fillId="35" borderId="10" xfId="0" applyNumberFormat="1" applyFont="1" applyFill="1" applyBorder="1" applyAlignment="1">
      <alignment horizontal="left" vertical="center" indent="1"/>
    </xf>
    <xf numFmtId="43" fontId="0" fillId="0" borderId="0" xfId="0" applyNumberForma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0" borderId="34" xfId="64" applyFont="1" applyFill="1" applyBorder="1" applyAlignment="1">
      <alignment horizontal="center" vertical="center" wrapText="1"/>
      <protection/>
    </xf>
    <xf numFmtId="0" fontId="8" fillId="0" borderId="35" xfId="64" applyFont="1" applyFill="1" applyBorder="1" applyAlignment="1">
      <alignment horizontal="center" vertical="center" wrapText="1"/>
      <protection/>
    </xf>
    <xf numFmtId="0" fontId="8" fillId="0" borderId="36" xfId="64" applyFont="1" applyFill="1" applyBorder="1" applyAlignment="1">
      <alignment horizontal="center" vertical="center" wrapText="1"/>
      <protection/>
    </xf>
    <xf numFmtId="41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4" xfId="49" applyFont="1" applyBorder="1" applyAlignment="1">
      <alignment horizontal="center" vertical="center"/>
    </xf>
    <xf numFmtId="41" fontId="0" fillId="0" borderId="15" xfId="49" applyBorder="1" applyAlignment="1">
      <alignment horizontal="center" vertical="center"/>
    </xf>
    <xf numFmtId="41" fontId="0" fillId="0" borderId="15" xfId="49" applyFon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4" xfId="49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_1.데이터베이스구축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PageLayoutView="0" workbookViewId="0" topLeftCell="A16">
      <selection activeCell="B23" sqref="B23:C23"/>
    </sheetView>
  </sheetViews>
  <sheetFormatPr defaultColWidth="8.88671875" defaultRowHeight="13.5"/>
  <cols>
    <col min="1" max="1" width="9.6640625" style="0" customWidth="1"/>
    <col min="2" max="2" width="5.5546875" style="0" customWidth="1"/>
    <col min="3" max="3" width="14.5546875" style="0" customWidth="1"/>
    <col min="4" max="4" width="11.4453125" style="28" bestFit="1" customWidth="1"/>
    <col min="5" max="5" width="8.77734375" style="28" bestFit="1" customWidth="1"/>
    <col min="6" max="6" width="12.5546875" style="28" bestFit="1" customWidth="1"/>
    <col min="7" max="7" width="7.99609375" style="0" customWidth="1"/>
    <col min="8" max="8" width="7.10546875" style="0" customWidth="1"/>
    <col min="9" max="9" width="7.5546875" style="0" customWidth="1"/>
    <col min="10" max="10" width="7.4453125" style="0" customWidth="1"/>
    <col min="11" max="11" width="12.6640625" style="0" bestFit="1" customWidth="1"/>
    <col min="12" max="12" width="7.99609375" style="28" customWidth="1"/>
    <col min="13" max="13" width="5.21484375" style="28" customWidth="1"/>
    <col min="14" max="15" width="8.21484375" style="0" customWidth="1"/>
    <col min="16" max="16" width="15.4453125" style="0" bestFit="1" customWidth="1"/>
  </cols>
  <sheetData>
    <row r="1" spans="1:15" ht="21.75" customHeight="1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1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4" spans="1:11" ht="19.5" customHeight="1">
      <c r="A4" s="167" t="s">
        <v>33</v>
      </c>
      <c r="B4" s="167"/>
      <c r="C4" s="1"/>
      <c r="D4" s="26"/>
      <c r="E4" s="26"/>
      <c r="F4" s="26"/>
      <c r="G4" s="1"/>
      <c r="H4" s="1"/>
      <c r="I4" s="1"/>
      <c r="J4" s="1"/>
      <c r="K4" s="1"/>
    </row>
    <row r="5" spans="1:11" ht="13.5">
      <c r="A5" s="168" t="s">
        <v>36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7.2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5" ht="18" customHeight="1">
      <c r="A7" s="1" t="s">
        <v>17</v>
      </c>
      <c r="B7" s="1"/>
      <c r="C7" s="1"/>
      <c r="D7" s="26"/>
      <c r="E7" s="26"/>
      <c r="F7" s="26"/>
      <c r="G7" s="1"/>
      <c r="H7" s="1"/>
      <c r="I7" s="1"/>
      <c r="J7" s="1"/>
      <c r="K7" s="1"/>
      <c r="N7" s="30"/>
      <c r="O7" s="30"/>
    </row>
    <row r="8" spans="1:15" ht="17.25" customHeight="1">
      <c r="A8" s="2" t="s">
        <v>18</v>
      </c>
      <c r="B8" s="169" t="s">
        <v>19</v>
      </c>
      <c r="C8" s="169"/>
      <c r="D8" s="35" t="s">
        <v>20</v>
      </c>
      <c r="E8" s="35"/>
      <c r="F8" s="35"/>
      <c r="G8" s="139" t="s">
        <v>13</v>
      </c>
      <c r="H8" s="140"/>
      <c r="I8" s="82"/>
      <c r="J8" s="82"/>
      <c r="K8" s="82"/>
      <c r="L8" s="82"/>
      <c r="N8" s="30"/>
      <c r="O8" s="30"/>
    </row>
    <row r="9" spans="1:15" ht="17.25" customHeight="1">
      <c r="A9" s="3" t="s">
        <v>12</v>
      </c>
      <c r="B9" s="145" t="s">
        <v>21</v>
      </c>
      <c r="C9" s="145"/>
      <c r="D9" s="36">
        <v>73153</v>
      </c>
      <c r="E9" s="36"/>
      <c r="F9" s="36"/>
      <c r="G9" s="141"/>
      <c r="H9" s="142"/>
      <c r="I9" s="74"/>
      <c r="J9" s="74"/>
      <c r="K9" s="74"/>
      <c r="L9" s="74"/>
      <c r="N9" s="30"/>
      <c r="O9" s="30"/>
    </row>
    <row r="10" spans="1:15" ht="17.25" customHeight="1">
      <c r="A10" s="3" t="s">
        <v>1</v>
      </c>
      <c r="B10" s="145" t="s">
        <v>73</v>
      </c>
      <c r="C10" s="145"/>
      <c r="D10" s="36">
        <v>69731</v>
      </c>
      <c r="E10" s="36"/>
      <c r="F10" s="36"/>
      <c r="G10" s="84"/>
      <c r="H10" s="85"/>
      <c r="I10" s="74"/>
      <c r="J10" s="74"/>
      <c r="K10" s="74"/>
      <c r="L10" s="74"/>
      <c r="N10" s="30"/>
      <c r="O10" s="30"/>
    </row>
    <row r="11" spans="1:15" ht="17.25" customHeight="1">
      <c r="A11" s="3" t="s">
        <v>1</v>
      </c>
      <c r="B11" s="145" t="s">
        <v>75</v>
      </c>
      <c r="C11" s="145"/>
      <c r="D11" s="36">
        <v>52075</v>
      </c>
      <c r="E11" s="36"/>
      <c r="F11" s="36"/>
      <c r="G11" s="84"/>
      <c r="H11" s="85"/>
      <c r="I11" s="74"/>
      <c r="J11" s="74"/>
      <c r="K11" s="74"/>
      <c r="L11" s="74"/>
      <c r="N11" s="30"/>
      <c r="O11" s="30"/>
    </row>
    <row r="12" spans="1:15" ht="17.25" customHeight="1">
      <c r="A12" s="3" t="s">
        <v>1</v>
      </c>
      <c r="B12" s="145" t="s">
        <v>78</v>
      </c>
      <c r="C12" s="145"/>
      <c r="D12" s="36">
        <v>67728</v>
      </c>
      <c r="E12" s="36"/>
      <c r="F12" s="36"/>
      <c r="G12" s="84"/>
      <c r="H12" s="85"/>
      <c r="I12" s="74"/>
      <c r="J12" s="74"/>
      <c r="K12" s="74"/>
      <c r="L12" s="74"/>
      <c r="N12" s="30"/>
      <c r="O12" s="30"/>
    </row>
    <row r="13" spans="1:15" ht="17.25" customHeight="1">
      <c r="A13" s="3" t="s">
        <v>1</v>
      </c>
      <c r="B13" s="145" t="s">
        <v>110</v>
      </c>
      <c r="C13" s="145"/>
      <c r="D13" s="36">
        <v>207710</v>
      </c>
      <c r="E13" s="36"/>
      <c r="F13" s="36"/>
      <c r="G13" s="84"/>
      <c r="H13" s="85"/>
      <c r="I13" s="74"/>
      <c r="J13" s="74"/>
      <c r="K13" s="74"/>
      <c r="L13" s="74"/>
      <c r="N13" s="30"/>
      <c r="O13" s="30"/>
    </row>
    <row r="14" spans="1:15" ht="17.25" customHeight="1">
      <c r="A14" s="3" t="s">
        <v>14</v>
      </c>
      <c r="B14" s="143"/>
      <c r="C14" s="144"/>
      <c r="D14" s="37">
        <f>SUM(D9:D13)</f>
        <v>470397</v>
      </c>
      <c r="E14" s="37"/>
      <c r="F14" s="37"/>
      <c r="G14" s="143"/>
      <c r="H14" s="144"/>
      <c r="I14" s="50"/>
      <c r="J14" s="50"/>
      <c r="K14" s="50"/>
      <c r="L14" s="50"/>
      <c r="N14" s="30"/>
      <c r="O14" s="30"/>
    </row>
    <row r="15" spans="1:15" ht="17.25" customHeight="1">
      <c r="A15" s="48"/>
      <c r="B15" s="48"/>
      <c r="C15" s="48"/>
      <c r="D15" s="49"/>
      <c r="E15" s="49"/>
      <c r="F15" s="49"/>
      <c r="G15" s="50"/>
      <c r="H15" s="50"/>
      <c r="I15" s="50"/>
      <c r="J15" s="50"/>
      <c r="K15" s="50"/>
      <c r="L15" s="50"/>
      <c r="N15" s="30"/>
      <c r="O15" s="30"/>
    </row>
    <row r="16" spans="14:15" ht="17.25" customHeight="1">
      <c r="N16" s="30"/>
      <c r="O16" s="30"/>
    </row>
    <row r="17" spans="1:15" ht="17.25" customHeight="1">
      <c r="A17" s="4" t="s">
        <v>22</v>
      </c>
      <c r="N17" s="30"/>
      <c r="O17" s="30"/>
    </row>
    <row r="18" spans="1:15" ht="17.25" customHeight="1">
      <c r="A18" s="5" t="s">
        <v>18</v>
      </c>
      <c r="B18" s="175" t="s">
        <v>23</v>
      </c>
      <c r="C18" s="176"/>
      <c r="D18" s="175" t="s">
        <v>24</v>
      </c>
      <c r="E18" s="175"/>
      <c r="F18" s="175"/>
      <c r="G18" s="175"/>
      <c r="H18" s="175"/>
      <c r="N18" s="30"/>
      <c r="O18" s="30"/>
    </row>
    <row r="19" spans="1:15" ht="17.25" customHeight="1">
      <c r="A19" s="6" t="s">
        <v>12</v>
      </c>
      <c r="B19" s="177">
        <f>SUM(G36)</f>
        <v>28359577.373890415</v>
      </c>
      <c r="C19" s="178"/>
      <c r="D19" s="190"/>
      <c r="E19" s="190"/>
      <c r="F19" s="190"/>
      <c r="G19" s="190"/>
      <c r="H19" s="190"/>
      <c r="I19" s="29"/>
      <c r="N19" s="30"/>
      <c r="O19" s="30"/>
    </row>
    <row r="20" spans="1:15" ht="17.25" customHeight="1">
      <c r="A20" s="6" t="s">
        <v>25</v>
      </c>
      <c r="B20" s="179">
        <f>SUM(I36)</f>
        <v>2552361.963650137</v>
      </c>
      <c r="C20" s="180"/>
      <c r="D20" s="190" t="s">
        <v>35</v>
      </c>
      <c r="E20" s="190"/>
      <c r="F20" s="190"/>
      <c r="G20" s="190"/>
      <c r="H20" s="190"/>
      <c r="I20" s="106">
        <f>B20/B19</f>
        <v>0.09</v>
      </c>
      <c r="N20" s="30"/>
      <c r="O20" s="30"/>
    </row>
    <row r="21" spans="1:15" ht="17.25" customHeight="1">
      <c r="A21" s="6" t="s">
        <v>34</v>
      </c>
      <c r="B21" s="179">
        <f>SUM(K36)</f>
        <v>0</v>
      </c>
      <c r="C21" s="180"/>
      <c r="D21" s="178"/>
      <c r="E21" s="188"/>
      <c r="F21" s="188"/>
      <c r="G21" s="188"/>
      <c r="H21" s="189"/>
      <c r="I21" s="29"/>
      <c r="N21" s="30"/>
      <c r="O21" s="30"/>
    </row>
    <row r="22" spans="1:13" ht="17.25" customHeight="1">
      <c r="A22" s="6" t="s">
        <v>26</v>
      </c>
      <c r="B22" s="181">
        <f>SUM(L36)</f>
        <v>3091193</v>
      </c>
      <c r="C22" s="182"/>
      <c r="D22" s="190" t="s">
        <v>116</v>
      </c>
      <c r="E22" s="190"/>
      <c r="F22" s="190"/>
      <c r="G22" s="190"/>
      <c r="H22" s="190"/>
      <c r="M22" s="45"/>
    </row>
    <row r="23" spans="1:13" ht="17.25" customHeight="1">
      <c r="A23" s="83" t="s">
        <v>27</v>
      </c>
      <c r="B23" s="183">
        <f>SUM(N36)</f>
        <v>34003132.33754055</v>
      </c>
      <c r="C23" s="184"/>
      <c r="D23" s="191"/>
      <c r="E23" s="191"/>
      <c r="F23" s="191"/>
      <c r="G23" s="191"/>
      <c r="H23" s="191"/>
      <c r="M23" s="45"/>
    </row>
    <row r="24" spans="1:13" ht="13.5">
      <c r="A24" s="51"/>
      <c r="B24" s="52"/>
      <c r="C24" s="52"/>
      <c r="D24" s="53"/>
      <c r="E24" s="53"/>
      <c r="F24" s="53"/>
      <c r="G24" s="53"/>
      <c r="H24" s="53"/>
      <c r="M24" s="45"/>
    </row>
    <row r="25" spans="2:13" ht="13.5">
      <c r="B25" s="147"/>
      <c r="C25" s="147"/>
      <c r="I25" s="7"/>
      <c r="M25" s="45"/>
    </row>
    <row r="26" spans="2:13" ht="13.5">
      <c r="B26" s="8"/>
      <c r="C26" s="8"/>
      <c r="I26" s="7"/>
      <c r="M26" s="45"/>
    </row>
    <row r="27" spans="1:13" ht="13.5">
      <c r="A27" s="195" t="s">
        <v>29</v>
      </c>
      <c r="B27" s="195"/>
      <c r="I27" s="4"/>
      <c r="L27" s="27"/>
      <c r="M27" s="45"/>
    </row>
    <row r="28" spans="1:15" ht="17.25" customHeight="1">
      <c r="A28" s="200" t="s">
        <v>30</v>
      </c>
      <c r="B28" s="196" t="s">
        <v>31</v>
      </c>
      <c r="C28" s="197"/>
      <c r="D28" s="185" t="s">
        <v>44</v>
      </c>
      <c r="E28" s="186"/>
      <c r="F28" s="187"/>
      <c r="G28" s="196" t="s">
        <v>12</v>
      </c>
      <c r="H28" s="197"/>
      <c r="I28" s="170" t="s">
        <v>25</v>
      </c>
      <c r="J28" s="170"/>
      <c r="K28" s="58" t="s">
        <v>34</v>
      </c>
      <c r="L28" s="174" t="s">
        <v>32</v>
      </c>
      <c r="M28" s="174"/>
      <c r="N28" s="170" t="s">
        <v>14</v>
      </c>
      <c r="O28" s="170"/>
    </row>
    <row r="29" spans="1:15" ht="17.25" customHeight="1">
      <c r="A29" s="201"/>
      <c r="B29" s="198"/>
      <c r="C29" s="199"/>
      <c r="D29" s="99" t="s">
        <v>45</v>
      </c>
      <c r="E29" s="99" t="s">
        <v>46</v>
      </c>
      <c r="F29" s="99" t="s">
        <v>47</v>
      </c>
      <c r="G29" s="198"/>
      <c r="H29" s="199"/>
      <c r="I29" s="193" t="s">
        <v>117</v>
      </c>
      <c r="J29" s="194"/>
      <c r="K29" s="67"/>
      <c r="L29" s="39"/>
      <c r="M29" s="40">
        <v>0.1</v>
      </c>
      <c r="N29" s="38"/>
      <c r="O29" s="41"/>
    </row>
    <row r="30" spans="1:15" ht="18" customHeight="1">
      <c r="A30" s="171" t="s">
        <v>49</v>
      </c>
      <c r="B30" s="155" t="s">
        <v>50</v>
      </c>
      <c r="C30" s="156"/>
      <c r="D30" s="103">
        <v>3</v>
      </c>
      <c r="E30" s="100">
        <v>5</v>
      </c>
      <c r="F30" s="101" t="s">
        <v>112</v>
      </c>
      <c r="G30" s="153">
        <f>'공공 DB구축부문'!I12</f>
        <v>16682629.804367144</v>
      </c>
      <c r="H30" s="154"/>
      <c r="I30" s="207">
        <f>G30*(9/100)</f>
        <v>1501436.6823930428</v>
      </c>
      <c r="J30" s="207"/>
      <c r="K30" s="161">
        <v>0</v>
      </c>
      <c r="L30" s="163">
        <f>INT(SUM(G36:K36)*0.1)</f>
        <v>3091193</v>
      </c>
      <c r="M30" s="164"/>
      <c r="N30" s="163">
        <f>SUM(G36:M36)</f>
        <v>34003132.33754055</v>
      </c>
      <c r="O30" s="164"/>
    </row>
    <row r="31" spans="1:15" ht="18" customHeight="1">
      <c r="A31" s="172"/>
      <c r="B31" s="155" t="s">
        <v>51</v>
      </c>
      <c r="C31" s="156"/>
      <c r="D31" s="128">
        <v>1</v>
      </c>
      <c r="E31" s="129">
        <v>0.7</v>
      </c>
      <c r="F31" s="130" t="s">
        <v>108</v>
      </c>
      <c r="G31" s="153">
        <f>'사진 DB구축부문'!I8</f>
        <v>1751166.3717581748</v>
      </c>
      <c r="H31" s="154"/>
      <c r="I31" s="207">
        <f>G31*(9/100)</f>
        <v>157604.97345823573</v>
      </c>
      <c r="J31" s="207"/>
      <c r="K31" s="162"/>
      <c r="L31" s="165"/>
      <c r="M31" s="166"/>
      <c r="N31" s="165"/>
      <c r="O31" s="166"/>
    </row>
    <row r="32" spans="1:15" ht="18" customHeight="1">
      <c r="A32" s="172"/>
      <c r="B32" s="157"/>
      <c r="C32" s="158"/>
      <c r="D32" s="131">
        <v>1</v>
      </c>
      <c r="E32" s="132">
        <v>1</v>
      </c>
      <c r="F32" s="133" t="s">
        <v>112</v>
      </c>
      <c r="G32" s="159"/>
      <c r="H32" s="160"/>
      <c r="I32" s="207"/>
      <c r="J32" s="207"/>
      <c r="K32" s="162"/>
      <c r="L32" s="165"/>
      <c r="M32" s="166"/>
      <c r="N32" s="165"/>
      <c r="O32" s="166"/>
    </row>
    <row r="33" spans="1:15" ht="18" customHeight="1">
      <c r="A33" s="172"/>
      <c r="B33" s="155" t="s">
        <v>52</v>
      </c>
      <c r="C33" s="156"/>
      <c r="D33" s="103">
        <v>3</v>
      </c>
      <c r="E33" s="100">
        <v>2</v>
      </c>
      <c r="F33" s="101" t="s">
        <v>112</v>
      </c>
      <c r="G33" s="153">
        <f>'e-추억상자 DB구축부문'!I11</f>
        <v>8007573.917765096</v>
      </c>
      <c r="H33" s="154"/>
      <c r="I33" s="207">
        <f>G33*(9/100)</f>
        <v>720681.6525988586</v>
      </c>
      <c r="J33" s="207"/>
      <c r="K33" s="162"/>
      <c r="L33" s="165"/>
      <c r="M33" s="166"/>
      <c r="N33" s="165"/>
      <c r="O33" s="166"/>
    </row>
    <row r="34" spans="1:15" ht="18" customHeight="1">
      <c r="A34" s="172"/>
      <c r="B34" s="155" t="s">
        <v>53</v>
      </c>
      <c r="C34" s="156"/>
      <c r="D34" s="128">
        <v>1</v>
      </c>
      <c r="E34" s="129">
        <v>0.7</v>
      </c>
      <c r="F34" s="130" t="s">
        <v>77</v>
      </c>
      <c r="G34" s="153">
        <f>재분류작업!I6</f>
        <v>1918207.28</v>
      </c>
      <c r="H34" s="154"/>
      <c r="I34" s="207">
        <f>G34*(9/100)</f>
        <v>172638.6552</v>
      </c>
      <c r="J34" s="207"/>
      <c r="K34" s="162"/>
      <c r="L34" s="165"/>
      <c r="M34" s="166"/>
      <c r="N34" s="165"/>
      <c r="O34" s="166"/>
    </row>
    <row r="35" spans="1:15" ht="18" customHeight="1">
      <c r="A35" s="172"/>
      <c r="B35" s="157"/>
      <c r="C35" s="158"/>
      <c r="D35" s="131">
        <v>1</v>
      </c>
      <c r="E35" s="132">
        <v>1</v>
      </c>
      <c r="F35" s="133" t="s">
        <v>74</v>
      </c>
      <c r="G35" s="159"/>
      <c r="H35" s="160"/>
      <c r="I35" s="207"/>
      <c r="J35" s="207"/>
      <c r="K35" s="162"/>
      <c r="L35" s="165"/>
      <c r="M35" s="166"/>
      <c r="N35" s="165"/>
      <c r="O35" s="166"/>
    </row>
    <row r="36" spans="1:15" ht="18" customHeight="1">
      <c r="A36" s="173"/>
      <c r="B36" s="151" t="s">
        <v>28</v>
      </c>
      <c r="C36" s="151"/>
      <c r="D36" s="104"/>
      <c r="E36" s="102"/>
      <c r="F36" s="102"/>
      <c r="G36" s="136">
        <f>SUM(G30:H35)</f>
        <v>28359577.373890415</v>
      </c>
      <c r="H36" s="137"/>
      <c r="I36" s="136">
        <f>SUM(I30:J35)</f>
        <v>2552361.963650137</v>
      </c>
      <c r="J36" s="137"/>
      <c r="K36" s="73">
        <f>SUM(K29:K31)</f>
        <v>0</v>
      </c>
      <c r="L36" s="136">
        <f>L30</f>
        <v>3091193</v>
      </c>
      <c r="M36" s="137"/>
      <c r="N36" s="148">
        <f>SUM(N30:O31)</f>
        <v>34003132.33754055</v>
      </c>
      <c r="O36" s="149"/>
    </row>
    <row r="37" spans="1:15" s="33" customFormat="1" ht="23.25" customHeight="1">
      <c r="A37" s="31"/>
      <c r="B37" s="31"/>
      <c r="C37" s="31"/>
      <c r="D37" s="47"/>
      <c r="E37" s="47"/>
      <c r="F37" s="47"/>
      <c r="G37" s="32"/>
      <c r="H37" s="31"/>
      <c r="I37" s="32"/>
      <c r="J37" s="31"/>
      <c r="K37" s="31"/>
      <c r="L37" s="32"/>
      <c r="M37" s="31"/>
      <c r="N37" s="32"/>
      <c r="O37" s="31"/>
    </row>
    <row r="38" spans="2:16" ht="23.25" customHeight="1">
      <c r="B38" s="30"/>
      <c r="C38" s="30"/>
      <c r="D38" s="30"/>
      <c r="E38" s="30"/>
      <c r="F38" s="120"/>
      <c r="G38" s="192"/>
      <c r="H38" s="147"/>
      <c r="I38" s="203"/>
      <c r="J38" s="204"/>
      <c r="K38" s="68"/>
      <c r="L38" s="70"/>
      <c r="M38" s="71"/>
      <c r="N38" s="1"/>
      <c r="P38" s="107"/>
    </row>
    <row r="39" spans="2:16" ht="13.5">
      <c r="B39" s="202"/>
      <c r="C39" s="202"/>
      <c r="F39" s="107"/>
      <c r="G39" s="192"/>
      <c r="H39" s="147"/>
      <c r="I39" s="205"/>
      <c r="J39" s="206"/>
      <c r="K39" s="134"/>
      <c r="L39" s="150"/>
      <c r="M39" s="150"/>
      <c r="N39" s="152"/>
      <c r="O39" s="152"/>
      <c r="P39" s="108"/>
    </row>
    <row r="40" spans="7:15" ht="13.5">
      <c r="G40" s="192"/>
      <c r="H40" s="147"/>
      <c r="I40" s="66"/>
      <c r="J40" s="65"/>
      <c r="K40" s="65"/>
      <c r="L40" s="70"/>
      <c r="M40" s="70"/>
      <c r="N40" s="146"/>
      <c r="O40" s="147"/>
    </row>
    <row r="41" spans="8:13" ht="13.5">
      <c r="H41" s="8"/>
      <c r="I41" s="66"/>
      <c r="J41" s="65"/>
      <c r="K41" s="65"/>
      <c r="L41" s="70"/>
      <c r="M41" s="70"/>
    </row>
    <row r="42" spans="8:16" ht="13.5">
      <c r="H42" s="8"/>
      <c r="I42" s="66"/>
      <c r="J42" s="65"/>
      <c r="K42" s="65"/>
      <c r="L42" s="70"/>
      <c r="M42" s="70"/>
      <c r="N42" s="135"/>
      <c r="O42" s="135"/>
      <c r="P42" s="109"/>
    </row>
    <row r="43" spans="8:13" ht="13.5">
      <c r="H43" s="8"/>
      <c r="I43" s="66"/>
      <c r="J43" s="65"/>
      <c r="K43" s="65"/>
      <c r="L43" s="70"/>
      <c r="M43" s="70"/>
    </row>
    <row r="44" spans="8:13" ht="13.5">
      <c r="H44" s="8"/>
      <c r="I44" s="72"/>
      <c r="J44" s="69"/>
      <c r="K44" s="69"/>
      <c r="L44" s="70"/>
      <c r="M44" s="70"/>
    </row>
    <row r="45" spans="8:9" ht="13.5">
      <c r="H45" s="8"/>
      <c r="I45" s="9"/>
    </row>
    <row r="46" spans="8:9" ht="13.5">
      <c r="H46" s="8"/>
      <c r="I46" s="9"/>
    </row>
    <row r="47" spans="8:9" ht="13.5">
      <c r="H47" s="8"/>
      <c r="I47" s="9"/>
    </row>
    <row r="48" spans="8:9" ht="13.5">
      <c r="H48" s="8"/>
      <c r="I48" s="9"/>
    </row>
    <row r="49" spans="8:9" ht="13.5">
      <c r="H49" s="8"/>
      <c r="I49" s="9"/>
    </row>
    <row r="50" spans="8:9" ht="13.5">
      <c r="H50" s="8"/>
      <c r="I50" s="9"/>
    </row>
    <row r="51" spans="8:9" ht="13.5">
      <c r="H51" s="8"/>
      <c r="I51" s="9"/>
    </row>
    <row r="52" spans="8:9" ht="13.5">
      <c r="H52" s="8"/>
      <c r="I52" s="9"/>
    </row>
    <row r="53" spans="8:9" ht="13.5">
      <c r="H53" s="8"/>
      <c r="I53" s="9"/>
    </row>
    <row r="54" spans="8:9" ht="13.5">
      <c r="H54" s="8"/>
      <c r="I54" s="9"/>
    </row>
    <row r="55" spans="8:9" ht="13.5">
      <c r="H55" s="8"/>
      <c r="I55" s="9"/>
    </row>
    <row r="56" spans="8:9" ht="13.5">
      <c r="H56" s="8"/>
      <c r="I56" s="9"/>
    </row>
    <row r="57" spans="8:9" ht="13.5">
      <c r="H57" s="8"/>
      <c r="I57" s="9"/>
    </row>
    <row r="58" spans="8:9" ht="13.5">
      <c r="H58" s="8"/>
      <c r="I58" s="9"/>
    </row>
    <row r="59" spans="8:9" ht="13.5">
      <c r="H59" s="8"/>
      <c r="I59" s="9"/>
    </row>
    <row r="60" spans="8:9" ht="13.5">
      <c r="H60" s="8"/>
      <c r="I60" s="9"/>
    </row>
    <row r="61" spans="8:9" ht="13.5">
      <c r="H61" s="8"/>
      <c r="I61" s="9"/>
    </row>
    <row r="62" spans="8:9" ht="13.5">
      <c r="H62" s="8"/>
      <c r="I62" s="9"/>
    </row>
    <row r="63" spans="8:9" ht="13.5">
      <c r="H63" s="8"/>
      <c r="I63" s="9"/>
    </row>
    <row r="64" spans="8:9" ht="13.5">
      <c r="H64" s="8"/>
      <c r="I64" s="9"/>
    </row>
    <row r="65" spans="8:9" ht="13.5">
      <c r="H65" s="8"/>
      <c r="I65" s="9"/>
    </row>
    <row r="66" spans="8:9" ht="13.5">
      <c r="H66" s="8"/>
      <c r="I66" s="9"/>
    </row>
    <row r="67" spans="8:9" ht="13.5">
      <c r="H67" s="8"/>
      <c r="I67" s="9"/>
    </row>
    <row r="68" spans="8:9" ht="13.5">
      <c r="H68" s="8"/>
      <c r="I68" s="9"/>
    </row>
    <row r="69" spans="8:9" ht="13.5">
      <c r="H69" s="8"/>
      <c r="I69" s="9"/>
    </row>
    <row r="70" spans="8:9" ht="13.5">
      <c r="H70" s="8"/>
      <c r="I70" s="9"/>
    </row>
    <row r="71" spans="8:9" ht="13.5">
      <c r="H71" s="8"/>
      <c r="I71" s="9"/>
    </row>
    <row r="72" spans="8:9" ht="13.5">
      <c r="H72" s="8"/>
      <c r="I72" s="9"/>
    </row>
    <row r="73" spans="8:9" ht="13.5">
      <c r="H73" s="8"/>
      <c r="I73" s="9"/>
    </row>
    <row r="74" spans="8:9" ht="13.5">
      <c r="H74" s="8"/>
      <c r="I74" s="9"/>
    </row>
    <row r="75" spans="8:9" ht="13.5">
      <c r="H75" s="8"/>
      <c r="I75" s="9"/>
    </row>
    <row r="76" spans="8:9" ht="13.5">
      <c r="H76" s="8"/>
      <c r="I76" s="9"/>
    </row>
    <row r="77" spans="8:9" ht="13.5">
      <c r="H77" s="8"/>
      <c r="I77" s="9"/>
    </row>
    <row r="78" spans="8:9" ht="13.5">
      <c r="H78" s="8"/>
      <c r="I78" s="9"/>
    </row>
    <row r="79" spans="8:9" ht="13.5">
      <c r="H79" s="8"/>
      <c r="I79" s="9"/>
    </row>
    <row r="80" spans="8:9" ht="13.5">
      <c r="H80" s="8"/>
      <c r="I80" s="9"/>
    </row>
    <row r="81" spans="8:9" ht="13.5">
      <c r="H81" s="8"/>
      <c r="I81" s="9"/>
    </row>
    <row r="82" spans="8:9" ht="13.5">
      <c r="H82" s="8"/>
      <c r="I82" s="9"/>
    </row>
    <row r="83" spans="8:9" ht="13.5">
      <c r="H83" s="8"/>
      <c r="I83" s="9"/>
    </row>
    <row r="84" spans="8:9" ht="13.5">
      <c r="H84" s="8"/>
      <c r="I84" s="9"/>
    </row>
    <row r="85" spans="8:9" ht="13.5">
      <c r="H85" s="8"/>
      <c r="I85" s="9"/>
    </row>
    <row r="86" spans="8:9" ht="13.5">
      <c r="H86" s="8"/>
      <c r="I86" s="9"/>
    </row>
    <row r="87" spans="8:9" ht="13.5">
      <c r="H87" s="8"/>
      <c r="I87" s="9"/>
    </row>
    <row r="88" spans="8:9" ht="13.5">
      <c r="H88" s="8"/>
      <c r="I88" s="9"/>
    </row>
    <row r="89" spans="8:9" ht="13.5">
      <c r="H89" s="8"/>
      <c r="I89" s="9"/>
    </row>
    <row r="90" spans="8:9" ht="13.5">
      <c r="H90" s="8"/>
      <c r="I90" s="9"/>
    </row>
    <row r="91" spans="8:9" ht="13.5">
      <c r="H91" s="8"/>
      <c r="I91" s="9"/>
    </row>
    <row r="92" spans="8:9" ht="13.5">
      <c r="H92" s="8"/>
      <c r="I92" s="9"/>
    </row>
    <row r="93" spans="8:9" ht="13.5">
      <c r="H93" s="8"/>
      <c r="I93" s="9"/>
    </row>
    <row r="94" spans="8:9" ht="13.5">
      <c r="H94" s="8"/>
      <c r="I94" s="9"/>
    </row>
    <row r="95" spans="8:9" ht="13.5">
      <c r="H95" s="8"/>
      <c r="I95" s="9"/>
    </row>
    <row r="96" spans="8:9" ht="13.5">
      <c r="H96" s="8"/>
      <c r="I96" s="9"/>
    </row>
    <row r="97" spans="8:9" ht="13.5">
      <c r="H97" s="8"/>
      <c r="I97" s="9"/>
    </row>
    <row r="98" spans="8:9" ht="13.5">
      <c r="H98" s="8"/>
      <c r="I98" s="9"/>
    </row>
    <row r="99" spans="8:9" ht="13.5">
      <c r="H99" s="8"/>
      <c r="I99" s="9"/>
    </row>
    <row r="100" spans="8:9" ht="13.5">
      <c r="H100" s="8"/>
      <c r="I100" s="9"/>
    </row>
    <row r="101" spans="8:9" ht="13.5">
      <c r="H101" s="8"/>
      <c r="I101" s="9"/>
    </row>
    <row r="102" spans="8:9" ht="13.5">
      <c r="H102" s="8"/>
      <c r="I102" s="9"/>
    </row>
    <row r="103" spans="8:9" ht="13.5">
      <c r="H103" s="8"/>
      <c r="I103" s="9"/>
    </row>
    <row r="104" spans="8:9" ht="13.5">
      <c r="H104" s="8"/>
      <c r="I104" s="9"/>
    </row>
    <row r="105" spans="8:9" ht="13.5">
      <c r="H105" s="8"/>
      <c r="I105" s="9"/>
    </row>
    <row r="106" spans="8:9" ht="13.5">
      <c r="H106" s="8"/>
      <c r="I106" s="9"/>
    </row>
    <row r="107" spans="8:9" ht="13.5">
      <c r="H107" s="8"/>
      <c r="I107" s="9"/>
    </row>
    <row r="108" spans="8:9" ht="13.5">
      <c r="H108" s="8"/>
      <c r="I108" s="9"/>
    </row>
    <row r="109" spans="8:9" ht="13.5">
      <c r="H109" s="8"/>
      <c r="I109" s="9"/>
    </row>
    <row r="110" spans="8:9" ht="13.5">
      <c r="H110" s="8"/>
      <c r="I110" s="9"/>
    </row>
    <row r="111" spans="8:9" ht="13.5">
      <c r="H111" s="8"/>
      <c r="I111" s="9"/>
    </row>
    <row r="112" spans="8:9" ht="13.5">
      <c r="H112" s="8"/>
      <c r="I112" s="9"/>
    </row>
    <row r="113" spans="8:9" ht="13.5">
      <c r="H113" s="8"/>
      <c r="I113" s="9"/>
    </row>
    <row r="114" spans="8:9" ht="13.5">
      <c r="H114" s="8"/>
      <c r="I114" s="9"/>
    </row>
    <row r="115" spans="8:9" ht="13.5">
      <c r="H115" s="8"/>
      <c r="I115" s="9"/>
    </row>
    <row r="116" spans="8:9" ht="13.5">
      <c r="H116" s="8"/>
      <c r="I116" s="9"/>
    </row>
    <row r="117" spans="8:9" ht="13.5">
      <c r="H117" s="8"/>
      <c r="I117" s="9"/>
    </row>
    <row r="118" spans="8:9" ht="13.5">
      <c r="H118" s="8"/>
      <c r="I118" s="9"/>
    </row>
    <row r="119" spans="8:9" ht="13.5">
      <c r="H119" s="8"/>
      <c r="I119" s="9"/>
    </row>
    <row r="120" spans="8:9" ht="13.5">
      <c r="H120" s="8"/>
      <c r="I120" s="9"/>
    </row>
    <row r="121" spans="8:9" ht="13.5">
      <c r="H121" s="8"/>
      <c r="I121" s="9"/>
    </row>
    <row r="122" spans="8:9" ht="13.5">
      <c r="H122" s="8"/>
      <c r="I122" s="9"/>
    </row>
    <row r="123" spans="8:9" ht="13.5">
      <c r="H123" s="8"/>
      <c r="I123" s="9"/>
    </row>
    <row r="124" spans="8:9" ht="13.5">
      <c r="H124" s="8"/>
      <c r="I124" s="9"/>
    </row>
    <row r="125" spans="8:9" ht="13.5">
      <c r="H125" s="8"/>
      <c r="I125" s="9"/>
    </row>
    <row r="126" spans="8:9" ht="13.5">
      <c r="H126" s="8"/>
      <c r="I126" s="9"/>
    </row>
    <row r="127" spans="8:9" ht="13.5">
      <c r="H127" s="8"/>
      <c r="I127" s="9"/>
    </row>
    <row r="128" spans="8:9" ht="13.5">
      <c r="H128" s="8"/>
      <c r="I128" s="9"/>
    </row>
    <row r="129" spans="8:9" ht="13.5">
      <c r="H129" s="8"/>
      <c r="I129" s="9"/>
    </row>
    <row r="130" spans="8:9" ht="13.5">
      <c r="H130" s="8"/>
      <c r="I130" s="9"/>
    </row>
    <row r="131" spans="8:9" ht="13.5">
      <c r="H131" s="8"/>
      <c r="I131" s="9"/>
    </row>
    <row r="132" spans="8:9" ht="13.5">
      <c r="H132" s="8"/>
      <c r="I132" s="9"/>
    </row>
    <row r="133" spans="8:9" ht="13.5">
      <c r="H133" s="8"/>
      <c r="I133" s="9"/>
    </row>
    <row r="134" spans="8:9" ht="13.5">
      <c r="H134" s="8"/>
      <c r="I134" s="9"/>
    </row>
    <row r="135" spans="8:9" ht="13.5">
      <c r="H135" s="8"/>
      <c r="I135" s="9"/>
    </row>
    <row r="136" spans="8:9" ht="13.5">
      <c r="H136" s="8"/>
      <c r="I136" s="9"/>
    </row>
    <row r="137" spans="8:9" ht="13.5">
      <c r="H137" s="8"/>
      <c r="I137" s="9"/>
    </row>
    <row r="138" spans="8:9" ht="13.5">
      <c r="H138" s="8"/>
      <c r="I138" s="9"/>
    </row>
    <row r="139" spans="8:9" ht="13.5">
      <c r="H139" s="8"/>
      <c r="I139" s="9"/>
    </row>
    <row r="140" spans="8:9" ht="13.5">
      <c r="H140" s="8"/>
      <c r="I140" s="9"/>
    </row>
    <row r="141" spans="8:9" ht="13.5">
      <c r="H141" s="8"/>
      <c r="I141" s="9"/>
    </row>
    <row r="142" spans="8:9" ht="13.5">
      <c r="H142" s="8"/>
      <c r="I142" s="9"/>
    </row>
    <row r="143" spans="8:9" ht="13.5">
      <c r="H143" s="8"/>
      <c r="I143" s="9"/>
    </row>
    <row r="144" spans="8:9" ht="13.5">
      <c r="H144" s="8"/>
      <c r="I144" s="9"/>
    </row>
    <row r="145" spans="8:9" ht="13.5">
      <c r="H145" s="8"/>
      <c r="I145" s="9"/>
    </row>
    <row r="146" spans="8:9" ht="13.5">
      <c r="H146" s="8"/>
      <c r="I146" s="9"/>
    </row>
    <row r="147" spans="8:9" ht="13.5">
      <c r="H147" s="8"/>
      <c r="I147" s="9"/>
    </row>
    <row r="148" spans="8:9" ht="13.5">
      <c r="H148" s="8"/>
      <c r="I148" s="9"/>
    </row>
    <row r="149" spans="8:9" ht="13.5">
      <c r="H149" s="8"/>
      <c r="I149" s="9"/>
    </row>
    <row r="150" spans="8:9" ht="13.5">
      <c r="H150" s="8"/>
      <c r="I150" s="9"/>
    </row>
    <row r="151" spans="8:9" ht="13.5">
      <c r="H151" s="8"/>
      <c r="I151" s="9"/>
    </row>
    <row r="152" spans="8:9" ht="13.5">
      <c r="H152" s="8"/>
      <c r="I152" s="9"/>
    </row>
    <row r="153" spans="8:9" ht="13.5">
      <c r="H153" s="8"/>
      <c r="I153" s="9"/>
    </row>
    <row r="154" spans="8:9" ht="13.5">
      <c r="H154" s="8"/>
      <c r="I154" s="9"/>
    </row>
    <row r="155" spans="8:9" ht="13.5">
      <c r="H155" s="8"/>
      <c r="I155" s="9"/>
    </row>
    <row r="156" spans="8:9" ht="13.5">
      <c r="H156" s="8"/>
      <c r="I156" s="9"/>
    </row>
    <row r="157" spans="8:9" ht="13.5">
      <c r="H157" s="8"/>
      <c r="I157" s="9"/>
    </row>
    <row r="158" spans="8:9" ht="13.5">
      <c r="H158" s="8"/>
      <c r="I158" s="9"/>
    </row>
    <row r="159" spans="8:9" ht="13.5">
      <c r="H159" s="8"/>
      <c r="I159" s="9"/>
    </row>
    <row r="160" spans="8:9" ht="13.5">
      <c r="H160" s="8"/>
      <c r="I160" s="9"/>
    </row>
    <row r="161" spans="8:9" ht="13.5">
      <c r="H161" s="8"/>
      <c r="I161" s="9"/>
    </row>
    <row r="162" spans="8:9" ht="13.5">
      <c r="H162" s="8"/>
      <c r="I162" s="9"/>
    </row>
    <row r="163" spans="8:9" ht="13.5">
      <c r="H163" s="8"/>
      <c r="I163" s="9"/>
    </row>
    <row r="164" spans="8:9" ht="13.5">
      <c r="H164" s="8"/>
      <c r="I164" s="9"/>
    </row>
    <row r="165" spans="8:9" ht="13.5">
      <c r="H165" s="8"/>
      <c r="I165" s="9"/>
    </row>
    <row r="166" spans="8:9" ht="13.5">
      <c r="H166" s="8"/>
      <c r="I166" s="9"/>
    </row>
    <row r="167" spans="8:9" ht="13.5">
      <c r="H167" s="8"/>
      <c r="I167" s="9"/>
    </row>
    <row r="168" spans="8:9" ht="13.5">
      <c r="H168" s="8"/>
      <c r="I168" s="9"/>
    </row>
    <row r="169" spans="8:9" ht="13.5">
      <c r="H169" s="8"/>
      <c r="I169" s="9"/>
    </row>
    <row r="170" spans="8:9" ht="13.5">
      <c r="H170" s="8"/>
      <c r="I170" s="9"/>
    </row>
    <row r="171" spans="8:9" ht="13.5">
      <c r="H171" s="8"/>
      <c r="I171" s="9"/>
    </row>
    <row r="172" spans="8:9" ht="13.5">
      <c r="H172" s="8"/>
      <c r="I172" s="9"/>
    </row>
    <row r="173" spans="8:9" ht="13.5">
      <c r="H173" s="8"/>
      <c r="I173" s="9"/>
    </row>
    <row r="174" spans="8:9" ht="13.5">
      <c r="H174" s="8"/>
      <c r="I174" s="9"/>
    </row>
    <row r="175" spans="8:9" ht="13.5">
      <c r="H175" s="8"/>
      <c r="I175" s="9"/>
    </row>
    <row r="176" spans="8:9" ht="13.5">
      <c r="H176" s="8"/>
      <c r="I176" s="9"/>
    </row>
    <row r="177" spans="8:9" ht="13.5">
      <c r="H177" s="8"/>
      <c r="I177" s="9"/>
    </row>
    <row r="178" spans="8:9" ht="13.5">
      <c r="H178" s="8"/>
      <c r="I178" s="9"/>
    </row>
    <row r="179" spans="8:9" ht="13.5">
      <c r="H179" s="8"/>
      <c r="I179" s="9"/>
    </row>
    <row r="180" spans="8:9" ht="13.5">
      <c r="H180" s="8"/>
      <c r="I180" s="9"/>
    </row>
    <row r="181" spans="8:9" ht="13.5">
      <c r="H181" s="8"/>
      <c r="I181" s="9"/>
    </row>
    <row r="182" spans="8:9" ht="13.5">
      <c r="H182" s="8"/>
      <c r="I182" s="9"/>
    </row>
    <row r="183" spans="8:9" ht="13.5">
      <c r="H183" s="8"/>
      <c r="I183" s="9"/>
    </row>
    <row r="184" spans="8:9" ht="13.5">
      <c r="H184" s="8"/>
      <c r="I184" s="9"/>
    </row>
    <row r="185" spans="8:9" ht="13.5">
      <c r="H185" s="8"/>
      <c r="I185" s="9"/>
    </row>
    <row r="186" spans="8:9" ht="13.5">
      <c r="H186" s="8"/>
      <c r="I186" s="9"/>
    </row>
    <row r="187" spans="8:9" ht="13.5">
      <c r="H187" s="8"/>
      <c r="I187" s="9"/>
    </row>
    <row r="188" spans="8:9" ht="13.5">
      <c r="H188" s="8"/>
      <c r="I188" s="9"/>
    </row>
    <row r="189" spans="8:9" ht="13.5">
      <c r="H189" s="8"/>
      <c r="I189" s="9"/>
    </row>
    <row r="190" spans="8:9" ht="13.5">
      <c r="H190" s="8"/>
      <c r="I190" s="9"/>
    </row>
    <row r="191" spans="8:9" ht="13.5">
      <c r="H191" s="8"/>
      <c r="I191" s="9"/>
    </row>
    <row r="192" spans="8:9" ht="13.5">
      <c r="H192" s="8"/>
      <c r="I192" s="9"/>
    </row>
    <row r="193" spans="8:9" ht="13.5">
      <c r="H193" s="8"/>
      <c r="I193" s="9"/>
    </row>
    <row r="194" spans="8:9" ht="13.5">
      <c r="H194" s="8"/>
      <c r="I194" s="9"/>
    </row>
    <row r="195" spans="8:9" ht="13.5">
      <c r="H195" s="8"/>
      <c r="I195" s="9"/>
    </row>
    <row r="196" spans="8:9" ht="13.5">
      <c r="H196" s="8"/>
      <c r="I196" s="9"/>
    </row>
    <row r="197" spans="8:9" ht="13.5">
      <c r="H197" s="8"/>
      <c r="I197" s="9"/>
    </row>
    <row r="198" spans="8:9" ht="13.5">
      <c r="H198" s="8"/>
      <c r="I198" s="9"/>
    </row>
    <row r="199" spans="8:9" ht="13.5">
      <c r="H199" s="8"/>
      <c r="I199" s="9"/>
    </row>
    <row r="200" spans="8:9" ht="13.5">
      <c r="H200" s="8"/>
      <c r="I200" s="9"/>
    </row>
    <row r="201" spans="8:9" ht="13.5">
      <c r="H201" s="8"/>
      <c r="I201" s="9"/>
    </row>
    <row r="202" spans="8:9" ht="13.5">
      <c r="H202" s="8"/>
      <c r="I202" s="9"/>
    </row>
    <row r="203" spans="8:9" ht="13.5">
      <c r="H203" s="8"/>
      <c r="I203" s="9"/>
    </row>
  </sheetData>
  <sheetProtection/>
  <mergeCells count="66">
    <mergeCell ref="B12:C12"/>
    <mergeCell ref="G38:H38"/>
    <mergeCell ref="G39:H39"/>
    <mergeCell ref="I38:J38"/>
    <mergeCell ref="I39:J39"/>
    <mergeCell ref="I30:J30"/>
    <mergeCell ref="I31:J32"/>
    <mergeCell ref="I33:J33"/>
    <mergeCell ref="I34:J35"/>
    <mergeCell ref="G40:H40"/>
    <mergeCell ref="I29:J29"/>
    <mergeCell ref="B25:C25"/>
    <mergeCell ref="A27:B27"/>
    <mergeCell ref="B28:C29"/>
    <mergeCell ref="A28:A29"/>
    <mergeCell ref="G28:H29"/>
    <mergeCell ref="B33:C33"/>
    <mergeCell ref="I28:J28"/>
    <mergeCell ref="B39:C39"/>
    <mergeCell ref="B10:C10"/>
    <mergeCell ref="B11:C11"/>
    <mergeCell ref="B13:C13"/>
    <mergeCell ref="D28:F28"/>
    <mergeCell ref="D18:H18"/>
    <mergeCell ref="D21:H21"/>
    <mergeCell ref="D19:H19"/>
    <mergeCell ref="D20:H20"/>
    <mergeCell ref="D23:H23"/>
    <mergeCell ref="D22:H22"/>
    <mergeCell ref="L28:M28"/>
    <mergeCell ref="B18:C18"/>
    <mergeCell ref="B19:C19"/>
    <mergeCell ref="B20:C20"/>
    <mergeCell ref="B21:C21"/>
    <mergeCell ref="B22:C22"/>
    <mergeCell ref="B23:C23"/>
    <mergeCell ref="A4:B4"/>
    <mergeCell ref="A5:K6"/>
    <mergeCell ref="B8:C8"/>
    <mergeCell ref="N28:O28"/>
    <mergeCell ref="A30:A36"/>
    <mergeCell ref="G31:H32"/>
    <mergeCell ref="B30:C30"/>
    <mergeCell ref="B31:C32"/>
    <mergeCell ref="G30:H30"/>
    <mergeCell ref="I36:J36"/>
    <mergeCell ref="L39:M39"/>
    <mergeCell ref="B36:C36"/>
    <mergeCell ref="N39:O39"/>
    <mergeCell ref="G33:H33"/>
    <mergeCell ref="B34:C35"/>
    <mergeCell ref="G34:H35"/>
    <mergeCell ref="L36:M36"/>
    <mergeCell ref="K30:K35"/>
    <mergeCell ref="L30:M35"/>
    <mergeCell ref="N30:O35"/>
    <mergeCell ref="N42:O42"/>
    <mergeCell ref="G36:H36"/>
    <mergeCell ref="A1:O2"/>
    <mergeCell ref="G8:H8"/>
    <mergeCell ref="G9:H9"/>
    <mergeCell ref="G14:H14"/>
    <mergeCell ref="B9:C9"/>
    <mergeCell ref="B14:C14"/>
    <mergeCell ref="N40:O40"/>
    <mergeCell ref="N36:O36"/>
  </mergeCells>
  <printOptions/>
  <pageMargins left="0.46" right="0.36" top="0.77" bottom="0.23" header="0.47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25"/>
  <sheetViews>
    <sheetView zoomScaleSheetLayoutView="100" zoomScalePageLayoutView="0" workbookViewId="0" topLeftCell="A1">
      <selection activeCell="D30" sqref="D30"/>
    </sheetView>
  </sheetViews>
  <sheetFormatPr defaultColWidth="8.88671875" defaultRowHeight="13.5"/>
  <cols>
    <col min="1" max="1" width="14.6640625" style="0" customWidth="1"/>
    <col min="2" max="2" width="18.6640625" style="0" customWidth="1"/>
    <col min="3" max="3" width="11.21484375" style="0" customWidth="1"/>
    <col min="4" max="5" width="8.77734375" style="0" customWidth="1"/>
    <col min="6" max="6" width="9.3359375" style="0" bestFit="1" customWidth="1"/>
    <col min="7" max="7" width="11.21484375" style="0" bestFit="1" customWidth="1"/>
    <col min="8" max="8" width="7.99609375" style="0" bestFit="1" customWidth="1"/>
    <col min="9" max="9" width="13.4453125" style="0" bestFit="1" customWidth="1"/>
    <col min="10" max="10" width="7.3359375" style="124" customWidth="1"/>
    <col min="12" max="12" width="8.88671875" style="43" customWidth="1"/>
  </cols>
  <sheetData>
    <row r="1" spans="1:10" ht="25.5" customHeight="1">
      <c r="A1" s="10" t="s">
        <v>66</v>
      </c>
      <c r="B1" s="10"/>
      <c r="C1" s="11"/>
      <c r="D1" s="11"/>
      <c r="E1" s="11"/>
      <c r="F1" s="11"/>
      <c r="G1" s="11"/>
      <c r="H1" s="11"/>
      <c r="I1" s="11"/>
      <c r="J1" s="123"/>
    </row>
    <row r="2" spans="1:12" ht="15" customHeight="1">
      <c r="A2" s="20" t="s">
        <v>15</v>
      </c>
      <c r="L2" s="34"/>
    </row>
    <row r="3" spans="1:12" ht="18.75" customHeight="1">
      <c r="A3" s="14" t="s">
        <v>5</v>
      </c>
      <c r="B3" s="14" t="s">
        <v>7</v>
      </c>
      <c r="C3" s="15" t="s">
        <v>8</v>
      </c>
      <c r="D3" s="16" t="s">
        <v>3</v>
      </c>
      <c r="E3" s="16" t="s">
        <v>9</v>
      </c>
      <c r="F3" s="16" t="s">
        <v>4</v>
      </c>
      <c r="G3" s="16" t="s">
        <v>10</v>
      </c>
      <c r="H3" s="16" t="s">
        <v>11</v>
      </c>
      <c r="I3" s="16" t="s">
        <v>1</v>
      </c>
      <c r="J3" s="16" t="s">
        <v>0</v>
      </c>
      <c r="L3" s="34"/>
    </row>
    <row r="4" spans="1:14" s="17" customFormat="1" ht="18" customHeight="1">
      <c r="A4" s="105" t="s">
        <v>55</v>
      </c>
      <c r="B4" s="119" t="s">
        <v>54</v>
      </c>
      <c r="C4" s="110">
        <v>450</v>
      </c>
      <c r="D4" s="110">
        <v>68</v>
      </c>
      <c r="E4" s="92">
        <f aca="true" t="shared" si="0" ref="E4:E11">C4/D4</f>
        <v>6.617647058823529</v>
      </c>
      <c r="F4" s="87">
        <v>2.97</v>
      </c>
      <c r="G4" s="87">
        <f aca="true" t="shared" si="1" ref="G4:G11">E4*F4</f>
        <v>19.654411764705884</v>
      </c>
      <c r="H4" s="91">
        <v>73153</v>
      </c>
      <c r="I4" s="91">
        <f aca="true" t="shared" si="2" ref="I4:I11">G4*H4</f>
        <v>1437779.1838235296</v>
      </c>
      <c r="J4" s="118"/>
      <c r="L4" s="44"/>
      <c r="N4" s="93"/>
    </row>
    <row r="5" spans="1:14" s="17" customFormat="1" ht="18" customHeight="1">
      <c r="A5" s="210" t="s">
        <v>43</v>
      </c>
      <c r="B5" s="95" t="s">
        <v>56</v>
      </c>
      <c r="C5" s="90">
        <v>135000</v>
      </c>
      <c r="D5" s="90">
        <v>25684</v>
      </c>
      <c r="E5" s="92">
        <f t="shared" si="0"/>
        <v>5.256190624513316</v>
      </c>
      <c r="F5" s="87">
        <v>2.32</v>
      </c>
      <c r="G5" s="87">
        <f t="shared" si="1"/>
        <v>12.194362248870892</v>
      </c>
      <c r="H5" s="91">
        <v>73153</v>
      </c>
      <c r="I5" s="91">
        <f t="shared" si="2"/>
        <v>892054.1815916523</v>
      </c>
      <c r="J5" s="118"/>
      <c r="L5" s="44"/>
      <c r="N5" s="93"/>
    </row>
    <row r="6" spans="1:14" s="17" customFormat="1" ht="18" customHeight="1">
      <c r="A6" s="211"/>
      <c r="B6" s="95" t="s">
        <v>57</v>
      </c>
      <c r="C6" s="90">
        <v>54000</v>
      </c>
      <c r="D6" s="90">
        <v>2216</v>
      </c>
      <c r="E6" s="92">
        <f t="shared" si="0"/>
        <v>24.36823104693141</v>
      </c>
      <c r="F6" s="87">
        <v>1</v>
      </c>
      <c r="G6" s="87">
        <f t="shared" si="1"/>
        <v>24.36823104693141</v>
      </c>
      <c r="H6" s="91">
        <v>73153</v>
      </c>
      <c r="I6" s="91">
        <f t="shared" si="2"/>
        <v>1782609.2057761734</v>
      </c>
      <c r="J6" s="127">
        <v>0.4</v>
      </c>
      <c r="L6" s="44"/>
      <c r="M6" s="111"/>
      <c r="N6" s="93"/>
    </row>
    <row r="7" spans="1:14" s="17" customFormat="1" ht="18" customHeight="1">
      <c r="A7" s="212"/>
      <c r="B7" s="95" t="s">
        <v>58</v>
      </c>
      <c r="C7" s="90">
        <v>81000</v>
      </c>
      <c r="D7" s="90">
        <v>2216</v>
      </c>
      <c r="E7" s="92">
        <f t="shared" si="0"/>
        <v>36.55234657039711</v>
      </c>
      <c r="F7" s="87">
        <v>2.31</v>
      </c>
      <c r="G7" s="87">
        <f t="shared" si="1"/>
        <v>84.43592057761734</v>
      </c>
      <c r="H7" s="91">
        <v>73153</v>
      </c>
      <c r="I7" s="91">
        <f t="shared" si="2"/>
        <v>6176740.898014441</v>
      </c>
      <c r="J7" s="127">
        <v>0.6</v>
      </c>
      <c r="L7" s="44"/>
      <c r="N7" s="93"/>
    </row>
    <row r="8" spans="1:14" s="17" customFormat="1" ht="18" customHeight="1">
      <c r="A8" s="210" t="s">
        <v>59</v>
      </c>
      <c r="B8" s="95" t="s">
        <v>60</v>
      </c>
      <c r="C8" s="112">
        <v>1358053</v>
      </c>
      <c r="D8" s="112">
        <v>39848</v>
      </c>
      <c r="E8" s="92">
        <f t="shared" si="0"/>
        <v>34.080832162216424</v>
      </c>
      <c r="F8" s="87">
        <v>1</v>
      </c>
      <c r="G8" s="87">
        <f t="shared" si="1"/>
        <v>34.080832162216424</v>
      </c>
      <c r="H8" s="91">
        <v>73153</v>
      </c>
      <c r="I8" s="91">
        <f t="shared" si="2"/>
        <v>2493115.115162618</v>
      </c>
      <c r="J8" s="118" t="s">
        <v>114</v>
      </c>
      <c r="L8" s="44"/>
      <c r="N8" s="93"/>
    </row>
    <row r="9" spans="1:14" s="17" customFormat="1" ht="18" customHeight="1">
      <c r="A9" s="211"/>
      <c r="B9" s="95" t="s">
        <v>61</v>
      </c>
      <c r="C9" s="113">
        <v>52305</v>
      </c>
      <c r="D9" s="113">
        <v>11070</v>
      </c>
      <c r="E9" s="92">
        <f t="shared" si="0"/>
        <v>4.724932249322493</v>
      </c>
      <c r="F9" s="87">
        <v>1</v>
      </c>
      <c r="G9" s="87">
        <f t="shared" si="1"/>
        <v>4.724932249322493</v>
      </c>
      <c r="H9" s="91">
        <v>73153</v>
      </c>
      <c r="I9" s="91">
        <f t="shared" si="2"/>
        <v>345642.96883468836</v>
      </c>
      <c r="J9" s="118" t="s">
        <v>115</v>
      </c>
      <c r="L9" s="44"/>
      <c r="N9" s="93"/>
    </row>
    <row r="10" spans="1:14" s="17" customFormat="1" ht="18" customHeight="1">
      <c r="A10" s="212"/>
      <c r="B10" s="95" t="s">
        <v>62</v>
      </c>
      <c r="C10" s="112">
        <v>1358053</v>
      </c>
      <c r="D10" s="112">
        <v>46868</v>
      </c>
      <c r="E10" s="92">
        <f t="shared" si="0"/>
        <v>28.976124434582232</v>
      </c>
      <c r="F10" s="87">
        <v>1</v>
      </c>
      <c r="G10" s="87">
        <f t="shared" si="1"/>
        <v>28.976124434582232</v>
      </c>
      <c r="H10" s="91">
        <v>73153</v>
      </c>
      <c r="I10" s="91">
        <f t="shared" si="2"/>
        <v>2119690.430762994</v>
      </c>
      <c r="J10" s="118" t="s">
        <v>114</v>
      </c>
      <c r="L10" s="44"/>
      <c r="N10" s="93"/>
    </row>
    <row r="11" spans="1:12" s="17" customFormat="1" ht="18" customHeight="1">
      <c r="A11" s="12" t="s">
        <v>6</v>
      </c>
      <c r="B11" s="95" t="s">
        <v>41</v>
      </c>
      <c r="C11" s="90">
        <v>135000</v>
      </c>
      <c r="D11" s="90">
        <v>6882</v>
      </c>
      <c r="E11" s="92">
        <f t="shared" si="0"/>
        <v>19.61639058413252</v>
      </c>
      <c r="F11" s="87">
        <v>1</v>
      </c>
      <c r="G11" s="87">
        <f t="shared" si="1"/>
        <v>19.61639058413252</v>
      </c>
      <c r="H11" s="91">
        <v>73153</v>
      </c>
      <c r="I11" s="91">
        <f t="shared" si="2"/>
        <v>1434997.8204010464</v>
      </c>
      <c r="J11" s="118"/>
      <c r="L11" s="44"/>
    </row>
    <row r="12" spans="1:13" s="17" customFormat="1" ht="21.75" customHeight="1">
      <c r="A12" s="208" t="s">
        <v>2</v>
      </c>
      <c r="B12" s="209"/>
      <c r="C12" s="75"/>
      <c r="D12" s="75"/>
      <c r="E12" s="75"/>
      <c r="F12" s="75"/>
      <c r="G12" s="76"/>
      <c r="H12" s="77"/>
      <c r="I12" s="78">
        <f>SUM(I4:I11)</f>
        <v>16682629.804367144</v>
      </c>
      <c r="J12" s="125"/>
      <c r="L12" s="94"/>
      <c r="M12" s="98"/>
    </row>
    <row r="13" spans="1:12" s="17" customFormat="1" ht="21.75" customHeight="1">
      <c r="A13" s="59"/>
      <c r="B13" s="59"/>
      <c r="C13" s="60"/>
      <c r="D13" s="60"/>
      <c r="E13" s="60"/>
      <c r="F13" s="60"/>
      <c r="G13" s="61"/>
      <c r="H13" s="62"/>
      <c r="I13" s="63"/>
      <c r="J13" s="126"/>
      <c r="L13" s="44"/>
    </row>
    <row r="14" spans="1:9" ht="19.5" customHeight="1">
      <c r="A14" s="21"/>
      <c r="B14" s="86" t="s">
        <v>105</v>
      </c>
      <c r="C14" s="86"/>
      <c r="D14" s="86"/>
      <c r="E14" s="86"/>
      <c r="F14" s="86"/>
      <c r="G14" s="86"/>
      <c r="H14" s="86"/>
      <c r="I14" s="121"/>
    </row>
    <row r="15" spans="1:9" ht="19.5" customHeight="1">
      <c r="A15" s="21"/>
      <c r="B15" s="86" t="s">
        <v>106</v>
      </c>
      <c r="C15" s="86"/>
      <c r="D15" s="86"/>
      <c r="E15" s="86"/>
      <c r="F15" s="86"/>
      <c r="G15" s="86"/>
      <c r="H15" s="86"/>
      <c r="I15" s="115"/>
    </row>
    <row r="16" spans="1:9" ht="18" customHeight="1">
      <c r="A16" s="21"/>
      <c r="B16" s="86" t="s">
        <v>99</v>
      </c>
      <c r="C16" s="86"/>
      <c r="D16" s="86"/>
      <c r="E16" s="86"/>
      <c r="F16" s="86"/>
      <c r="G16" s="86"/>
      <c r="H16" s="86"/>
      <c r="I16" s="86"/>
    </row>
    <row r="17" spans="1:9" ht="22.5" customHeight="1">
      <c r="A17" s="21"/>
      <c r="B17" s="86" t="s">
        <v>100</v>
      </c>
      <c r="C17" s="86"/>
      <c r="D17" s="86"/>
      <c r="E17" s="86"/>
      <c r="F17" s="86"/>
      <c r="G17" s="86"/>
      <c r="H17" s="86"/>
      <c r="I17" s="86"/>
    </row>
    <row r="18" spans="1:7" ht="13.5">
      <c r="A18" s="21"/>
      <c r="B18" s="22"/>
      <c r="C18" s="22"/>
      <c r="D18" s="22"/>
      <c r="E18" s="22"/>
      <c r="F18" s="22"/>
      <c r="G18" s="22"/>
    </row>
    <row r="19" spans="1:7" ht="13.5">
      <c r="A19" s="22"/>
      <c r="B19" s="24"/>
      <c r="C19" s="23"/>
      <c r="D19" s="22"/>
      <c r="E19" s="22"/>
      <c r="F19" s="22"/>
      <c r="G19" s="22"/>
    </row>
    <row r="20" spans="1:7" ht="13.5">
      <c r="A20" s="22"/>
      <c r="B20" s="22"/>
      <c r="C20" s="22"/>
      <c r="D20" s="22"/>
      <c r="E20" s="22"/>
      <c r="F20" s="22"/>
      <c r="G20" s="22"/>
    </row>
    <row r="21" spans="1:7" ht="13.5">
      <c r="A21" s="21"/>
      <c r="B21" s="22"/>
      <c r="C21" s="22"/>
      <c r="D21" s="22"/>
      <c r="E21" s="22"/>
      <c r="F21" s="22"/>
      <c r="G21" s="22"/>
    </row>
    <row r="25" ht="13.5">
      <c r="F25" s="107"/>
    </row>
  </sheetData>
  <sheetProtection/>
  <mergeCells count="3">
    <mergeCell ref="A12:B12"/>
    <mergeCell ref="A5:A7"/>
    <mergeCell ref="A8:A10"/>
  </mergeCells>
  <printOptions/>
  <pageMargins left="0.39" right="0.5" top="0.3937007874015748" bottom="0.3937007874015748" header="0.2755905511811024" footer="0.275590551181102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SheetLayoutView="100" zoomScalePageLayoutView="0" workbookViewId="0" topLeftCell="A1">
      <selection activeCell="A18" sqref="A18"/>
    </sheetView>
  </sheetViews>
  <sheetFormatPr defaultColWidth="8.88671875" defaultRowHeight="13.5"/>
  <cols>
    <col min="1" max="1" width="14.6640625" style="0" customWidth="1"/>
    <col min="2" max="2" width="18.6640625" style="0" customWidth="1"/>
    <col min="3" max="3" width="11.21484375" style="0" customWidth="1"/>
    <col min="4" max="5" width="8.77734375" style="0" customWidth="1"/>
    <col min="6" max="6" width="9.3359375" style="0" bestFit="1" customWidth="1"/>
    <col min="7" max="7" width="11.21484375" style="0" bestFit="1" customWidth="1"/>
    <col min="8" max="8" width="7.99609375" style="0" bestFit="1" customWidth="1"/>
    <col min="9" max="9" width="13.4453125" style="0" bestFit="1" customWidth="1"/>
    <col min="10" max="10" width="9.4453125" style="57" bestFit="1" customWidth="1"/>
    <col min="12" max="12" width="8.88671875" style="43" customWidth="1"/>
  </cols>
  <sheetData>
    <row r="1" spans="1:10" ht="25.5" customHeight="1">
      <c r="A1" s="10" t="s">
        <v>67</v>
      </c>
      <c r="B1" s="10"/>
      <c r="C1" s="11"/>
      <c r="D1" s="11"/>
      <c r="E1" s="11"/>
      <c r="F1" s="11"/>
      <c r="G1" s="11"/>
      <c r="H1" s="11"/>
      <c r="I1" s="11"/>
      <c r="J1" s="54"/>
    </row>
    <row r="2" spans="1:12" ht="15" customHeight="1">
      <c r="A2" s="20" t="s">
        <v>15</v>
      </c>
      <c r="J2"/>
      <c r="L2" s="34"/>
    </row>
    <row r="3" spans="1:12" ht="18.75" customHeight="1">
      <c r="A3" s="14" t="s">
        <v>5</v>
      </c>
      <c r="B3" s="14" t="s">
        <v>7</v>
      </c>
      <c r="C3" s="15" t="s">
        <v>8</v>
      </c>
      <c r="D3" s="16" t="s">
        <v>3</v>
      </c>
      <c r="E3" s="16" t="s">
        <v>9</v>
      </c>
      <c r="F3" s="16" t="s">
        <v>4</v>
      </c>
      <c r="G3" s="16" t="s">
        <v>10</v>
      </c>
      <c r="H3" s="16" t="s">
        <v>11</v>
      </c>
      <c r="I3" s="16" t="s">
        <v>1</v>
      </c>
      <c r="J3" s="55" t="s">
        <v>0</v>
      </c>
      <c r="L3" s="34"/>
    </row>
    <row r="4" spans="1:14" s="17" customFormat="1" ht="18" customHeight="1">
      <c r="A4" s="105" t="s">
        <v>65</v>
      </c>
      <c r="B4" s="95" t="s">
        <v>109</v>
      </c>
      <c r="C4" s="113">
        <v>500</v>
      </c>
      <c r="D4" s="113">
        <v>35</v>
      </c>
      <c r="E4" s="92">
        <f>C4/D4</f>
        <v>14.285714285714286</v>
      </c>
      <c r="F4" s="87">
        <v>1</v>
      </c>
      <c r="G4" s="87">
        <f>E4*F4</f>
        <v>14.285714285714286</v>
      </c>
      <c r="H4" s="91">
        <v>67728</v>
      </c>
      <c r="I4" s="91">
        <f>G4*H4</f>
        <v>967542.8571428572</v>
      </c>
      <c r="J4" s="118" t="s">
        <v>108</v>
      </c>
      <c r="L4" s="96"/>
      <c r="M4" s="97"/>
      <c r="N4" s="93"/>
    </row>
    <row r="5" spans="1:14" s="17" customFormat="1" ht="18" customHeight="1">
      <c r="A5" s="13" t="s">
        <v>111</v>
      </c>
      <c r="B5" s="95" t="s">
        <v>63</v>
      </c>
      <c r="C5" s="113">
        <v>500</v>
      </c>
      <c r="D5" s="113">
        <v>105</v>
      </c>
      <c r="E5" s="92">
        <f>C5/D5</f>
        <v>4.761904761904762</v>
      </c>
      <c r="F5" s="87">
        <v>1</v>
      </c>
      <c r="G5" s="87">
        <f>E5*F5</f>
        <v>4.761904761904762</v>
      </c>
      <c r="H5" s="91">
        <v>73153</v>
      </c>
      <c r="I5" s="91">
        <f>G5*H5</f>
        <v>348347.61904761905</v>
      </c>
      <c r="J5" s="25"/>
      <c r="L5" s="44"/>
      <c r="N5" s="93"/>
    </row>
    <row r="6" spans="1:13" s="17" customFormat="1" ht="18" customHeight="1">
      <c r="A6" s="13" t="s">
        <v>42</v>
      </c>
      <c r="B6" s="95" t="s">
        <v>113</v>
      </c>
      <c r="C6" s="113">
        <v>500</v>
      </c>
      <c r="D6" s="113">
        <v>122</v>
      </c>
      <c r="E6" s="92">
        <f>C6/D6</f>
        <v>4.098360655737705</v>
      </c>
      <c r="F6" s="87">
        <v>1</v>
      </c>
      <c r="G6" s="87">
        <f>E6*F6</f>
        <v>4.098360655737705</v>
      </c>
      <c r="H6" s="91">
        <v>73153</v>
      </c>
      <c r="I6" s="91">
        <f>G6*H6</f>
        <v>299807.37704918033</v>
      </c>
      <c r="J6" s="56"/>
      <c r="L6" s="96"/>
      <c r="M6" s="97"/>
    </row>
    <row r="7" spans="1:12" s="17" customFormat="1" ht="18" customHeight="1">
      <c r="A7" s="12" t="s">
        <v>6</v>
      </c>
      <c r="B7" s="95" t="s">
        <v>41</v>
      </c>
      <c r="C7" s="113">
        <v>500</v>
      </c>
      <c r="D7" s="113">
        <v>189</v>
      </c>
      <c r="E7" s="92">
        <f>C7/D7</f>
        <v>2.6455026455026456</v>
      </c>
      <c r="F7" s="87">
        <v>0.7</v>
      </c>
      <c r="G7" s="87">
        <f>E7*F7</f>
        <v>1.8518518518518519</v>
      </c>
      <c r="H7" s="91">
        <v>73153</v>
      </c>
      <c r="I7" s="91">
        <f>G7*H7</f>
        <v>135468.5185185185</v>
      </c>
      <c r="J7" s="56"/>
      <c r="L7" s="44"/>
    </row>
    <row r="8" spans="1:13" s="17" customFormat="1" ht="21.75" customHeight="1">
      <c r="A8" s="208" t="s">
        <v>2</v>
      </c>
      <c r="B8" s="209"/>
      <c r="C8" s="75"/>
      <c r="D8" s="75"/>
      <c r="E8" s="75"/>
      <c r="F8" s="75"/>
      <c r="G8" s="76"/>
      <c r="H8" s="77"/>
      <c r="I8" s="78">
        <f>SUM(I4:I7)</f>
        <v>1751166.3717581748</v>
      </c>
      <c r="J8" s="79"/>
      <c r="L8" s="94"/>
      <c r="M8" s="98"/>
    </row>
    <row r="9" spans="1:12" s="17" customFormat="1" ht="21.75" customHeight="1">
      <c r="A9" s="59"/>
      <c r="B9" s="59"/>
      <c r="C9" s="60"/>
      <c r="D9" s="60"/>
      <c r="E9" s="60"/>
      <c r="F9" s="60"/>
      <c r="G9" s="61"/>
      <c r="H9" s="62"/>
      <c r="I9" s="63"/>
      <c r="J9" s="64"/>
      <c r="L9" s="44"/>
    </row>
    <row r="10" spans="1:9" ht="19.5" customHeight="1">
      <c r="A10" s="21"/>
      <c r="B10" s="86" t="s">
        <v>98</v>
      </c>
      <c r="C10" s="86"/>
      <c r="D10" s="86"/>
      <c r="E10" s="86"/>
      <c r="F10" s="86"/>
      <c r="G10" s="86"/>
      <c r="H10" s="86"/>
      <c r="I10" s="115"/>
    </row>
    <row r="11" spans="1:9" ht="18" customHeight="1">
      <c r="A11" s="21"/>
      <c r="B11" s="86" t="s">
        <v>107</v>
      </c>
      <c r="C11" s="86"/>
      <c r="D11" s="86"/>
      <c r="E11" s="86"/>
      <c r="F11" s="86"/>
      <c r="G11" s="86"/>
      <c r="H11" s="86"/>
      <c r="I11" s="86"/>
    </row>
    <row r="12" spans="1:7" ht="13.5">
      <c r="A12" s="22"/>
      <c r="B12" s="22"/>
      <c r="C12" s="22"/>
      <c r="D12" s="22"/>
      <c r="E12" s="22"/>
      <c r="F12" s="22"/>
      <c r="G12" s="22"/>
    </row>
    <row r="13" spans="1:3" ht="17.25" customHeight="1">
      <c r="A13" s="21"/>
      <c r="B13" t="s">
        <v>69</v>
      </c>
      <c r="C13" s="46"/>
    </row>
    <row r="14" spans="2:8" ht="13.5">
      <c r="B14" s="116" t="s">
        <v>70</v>
      </c>
      <c r="C14" s="213" t="s">
        <v>81</v>
      </c>
      <c r="D14" s="213"/>
      <c r="E14" s="214" t="s">
        <v>82</v>
      </c>
      <c r="F14" s="214"/>
      <c r="G14" s="214" t="s">
        <v>76</v>
      </c>
      <c r="H14" s="214"/>
    </row>
    <row r="15" spans="2:8" ht="13.5">
      <c r="B15" s="116" t="s">
        <v>71</v>
      </c>
      <c r="C15" s="215">
        <v>2980044</v>
      </c>
      <c r="D15" s="216"/>
      <c r="E15" s="215">
        <v>135457</v>
      </c>
      <c r="F15" s="217"/>
      <c r="G15" s="218"/>
      <c r="H15" s="219"/>
    </row>
    <row r="16" spans="2:8" ht="13.5">
      <c r="B16" s="116" t="s">
        <v>72</v>
      </c>
      <c r="C16" s="215">
        <v>2285056</v>
      </c>
      <c r="D16" s="216"/>
      <c r="E16" s="215">
        <v>103866</v>
      </c>
      <c r="F16" s="217"/>
      <c r="G16" s="218"/>
      <c r="H16" s="219"/>
    </row>
    <row r="17" spans="2:8" ht="13.5">
      <c r="B17" s="116" t="s">
        <v>73</v>
      </c>
      <c r="C17" s="215">
        <v>1527485</v>
      </c>
      <c r="D17" s="216"/>
      <c r="E17" s="215">
        <v>69431</v>
      </c>
      <c r="F17" s="217"/>
      <c r="G17" s="220"/>
      <c r="H17" s="219"/>
    </row>
    <row r="18" spans="2:8" ht="13.5">
      <c r="B18" s="116" t="s">
        <v>75</v>
      </c>
      <c r="C18" s="215">
        <v>1145653</v>
      </c>
      <c r="D18" s="216"/>
      <c r="E18" s="215">
        <v>52075</v>
      </c>
      <c r="F18" s="217"/>
      <c r="G18" s="220"/>
      <c r="H18" s="219"/>
    </row>
    <row r="19" spans="2:9" ht="13.5">
      <c r="B19" s="116" t="s">
        <v>79</v>
      </c>
      <c r="C19" s="221">
        <v>1490016</v>
      </c>
      <c r="D19" s="216"/>
      <c r="E19" s="215">
        <v>67728</v>
      </c>
      <c r="F19" s="217"/>
      <c r="G19" s="220" t="s">
        <v>83</v>
      </c>
      <c r="H19" s="219"/>
      <c r="I19" s="114"/>
    </row>
    <row r="20" spans="2:9" ht="13.5">
      <c r="B20" s="116" t="s">
        <v>80</v>
      </c>
      <c r="C20" s="221">
        <v>1142526</v>
      </c>
      <c r="D20" s="216"/>
      <c r="E20" s="215">
        <v>51933</v>
      </c>
      <c r="F20" s="217"/>
      <c r="G20" s="220" t="s">
        <v>84</v>
      </c>
      <c r="H20" s="219"/>
      <c r="I20" s="114"/>
    </row>
    <row r="21" ht="13.5">
      <c r="C21" s="46"/>
    </row>
    <row r="22" spans="2:3" ht="13.5">
      <c r="B22" t="s">
        <v>87</v>
      </c>
      <c r="C22" s="46"/>
    </row>
    <row r="23" spans="2:3" ht="13.5">
      <c r="B23" t="s">
        <v>88</v>
      </c>
      <c r="C23" s="46"/>
    </row>
    <row r="24" spans="2:3" ht="13.5">
      <c r="B24" t="s">
        <v>89</v>
      </c>
      <c r="C24" s="46"/>
    </row>
    <row r="25" spans="2:3" ht="13.5">
      <c r="B25" t="s">
        <v>90</v>
      </c>
      <c r="C25" s="46"/>
    </row>
    <row r="26" spans="2:3" ht="13.5">
      <c r="B26" t="s">
        <v>91</v>
      </c>
      <c r="C26" s="46"/>
    </row>
    <row r="27" spans="2:3" ht="13.5">
      <c r="B27" t="s">
        <v>92</v>
      </c>
      <c r="C27" s="46"/>
    </row>
    <row r="28" spans="2:3" ht="13.5">
      <c r="B28" t="s">
        <v>93</v>
      </c>
      <c r="C28" s="46"/>
    </row>
    <row r="29" ht="13.5">
      <c r="C29" s="46"/>
    </row>
    <row r="30" spans="2:3" ht="13.5">
      <c r="B30" t="s">
        <v>94</v>
      </c>
      <c r="C30" s="46"/>
    </row>
    <row r="31" spans="2:3" ht="13.5">
      <c r="B31" t="s">
        <v>95</v>
      </c>
      <c r="C31" s="46"/>
    </row>
  </sheetData>
  <sheetProtection/>
  <mergeCells count="22">
    <mergeCell ref="C20:D20"/>
    <mergeCell ref="E20:F20"/>
    <mergeCell ref="G20:H20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A8:B8"/>
    <mergeCell ref="C14:D14"/>
    <mergeCell ref="E14:F14"/>
    <mergeCell ref="G14:H14"/>
    <mergeCell ref="C15:D15"/>
    <mergeCell ref="E15:F15"/>
    <mergeCell ref="G15:H15"/>
  </mergeCells>
  <printOptions/>
  <pageMargins left="0.39" right="0.5" top="0.3937007874015748" bottom="0.3937007874015748" header="0.2755905511811024" footer="0.275590551181102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"/>
  <sheetViews>
    <sheetView zoomScaleSheetLayoutView="100" zoomScalePageLayoutView="0" workbookViewId="0" topLeftCell="A1">
      <selection activeCell="B24" sqref="B24"/>
    </sheetView>
  </sheetViews>
  <sheetFormatPr defaultColWidth="8.88671875" defaultRowHeight="13.5"/>
  <cols>
    <col min="1" max="1" width="14.6640625" style="0" customWidth="1"/>
    <col min="2" max="2" width="18.6640625" style="0" customWidth="1"/>
    <col min="3" max="3" width="11.21484375" style="0" customWidth="1"/>
    <col min="4" max="5" width="8.77734375" style="0" customWidth="1"/>
    <col min="6" max="6" width="9.3359375" style="0" bestFit="1" customWidth="1"/>
    <col min="7" max="7" width="11.21484375" style="0" bestFit="1" customWidth="1"/>
    <col min="8" max="8" width="7.99609375" style="0" bestFit="1" customWidth="1"/>
    <col min="9" max="9" width="13.4453125" style="0" bestFit="1" customWidth="1"/>
    <col min="10" max="10" width="6.21484375" style="57" bestFit="1" customWidth="1"/>
    <col min="12" max="12" width="8.88671875" style="43" customWidth="1"/>
    <col min="14" max="14" width="14.3359375" style="0" bestFit="1" customWidth="1"/>
  </cols>
  <sheetData>
    <row r="1" spans="1:10" ht="25.5" customHeight="1">
      <c r="A1" s="10" t="s">
        <v>68</v>
      </c>
      <c r="B1" s="10"/>
      <c r="C1" s="11"/>
      <c r="D1" s="11"/>
      <c r="E1" s="11"/>
      <c r="F1" s="11"/>
      <c r="G1" s="11"/>
      <c r="H1" s="11"/>
      <c r="I1" s="11"/>
      <c r="J1" s="54"/>
    </row>
    <row r="2" spans="1:12" ht="15" customHeight="1">
      <c r="A2" s="20" t="s">
        <v>15</v>
      </c>
      <c r="J2"/>
      <c r="L2" s="34"/>
    </row>
    <row r="3" spans="1:12" ht="18.75" customHeight="1">
      <c r="A3" s="14" t="s">
        <v>5</v>
      </c>
      <c r="B3" s="14" t="s">
        <v>7</v>
      </c>
      <c r="C3" s="15" t="s">
        <v>8</v>
      </c>
      <c r="D3" s="16" t="s">
        <v>3</v>
      </c>
      <c r="E3" s="16" t="s">
        <v>9</v>
      </c>
      <c r="F3" s="16" t="s">
        <v>4</v>
      </c>
      <c r="G3" s="16" t="s">
        <v>10</v>
      </c>
      <c r="H3" s="16" t="s">
        <v>11</v>
      </c>
      <c r="I3" s="16" t="s">
        <v>1</v>
      </c>
      <c r="J3" s="55" t="s">
        <v>0</v>
      </c>
      <c r="L3" s="34"/>
    </row>
    <row r="4" spans="1:15" s="17" customFormat="1" ht="18" customHeight="1">
      <c r="A4" s="105" t="s">
        <v>55</v>
      </c>
      <c r="B4" s="119" t="s">
        <v>54</v>
      </c>
      <c r="C4" s="113">
        <v>160</v>
      </c>
      <c r="D4" s="113">
        <v>68</v>
      </c>
      <c r="E4" s="92">
        <f aca="true" t="shared" si="0" ref="E4:E10">C4/D4</f>
        <v>2.3529411764705883</v>
      </c>
      <c r="F4" s="87">
        <v>4</v>
      </c>
      <c r="G4" s="87">
        <f aca="true" t="shared" si="1" ref="G4:G10">E4*F4</f>
        <v>9.411764705882353</v>
      </c>
      <c r="H4" s="91">
        <v>73153</v>
      </c>
      <c r="I4" s="91">
        <f aca="true" t="shared" si="2" ref="I4:I10">G4*H4</f>
        <v>688498.8235294118</v>
      </c>
      <c r="J4" s="56"/>
      <c r="L4" s="44"/>
      <c r="N4" s="93"/>
      <c r="O4" s="111"/>
    </row>
    <row r="5" spans="1:14" s="17" customFormat="1" ht="18" customHeight="1">
      <c r="A5" s="210" t="s">
        <v>43</v>
      </c>
      <c r="B5" s="95" t="s">
        <v>56</v>
      </c>
      <c r="C5" s="90">
        <v>24000</v>
      </c>
      <c r="D5" s="90">
        <v>1638</v>
      </c>
      <c r="E5" s="92">
        <f t="shared" si="0"/>
        <v>14.652014652014651</v>
      </c>
      <c r="F5" s="87">
        <v>3.54</v>
      </c>
      <c r="G5" s="87">
        <f t="shared" si="1"/>
        <v>51.86813186813187</v>
      </c>
      <c r="H5" s="91">
        <v>73153</v>
      </c>
      <c r="I5" s="91">
        <f t="shared" si="2"/>
        <v>3794309.4505494507</v>
      </c>
      <c r="J5" s="25"/>
      <c r="L5" s="44"/>
      <c r="N5" s="93"/>
    </row>
    <row r="6" spans="1:14" s="17" customFormat="1" ht="18" customHeight="1">
      <c r="A6" s="211"/>
      <c r="B6" s="95" t="s">
        <v>63</v>
      </c>
      <c r="C6" s="90">
        <v>24000</v>
      </c>
      <c r="D6" s="90">
        <v>2216</v>
      </c>
      <c r="E6" s="92">
        <f t="shared" si="0"/>
        <v>10.830324909747292</v>
      </c>
      <c r="F6" s="87">
        <v>2.31</v>
      </c>
      <c r="G6" s="87">
        <f t="shared" si="1"/>
        <v>25.018050541516246</v>
      </c>
      <c r="H6" s="91">
        <v>73153</v>
      </c>
      <c r="I6" s="91">
        <f>G6*H6</f>
        <v>1830145.4512635379</v>
      </c>
      <c r="J6" s="25"/>
      <c r="L6" s="44"/>
      <c r="M6" s="111"/>
      <c r="N6" s="93"/>
    </row>
    <row r="7" spans="1:14" s="17" customFormat="1" ht="18" customHeight="1">
      <c r="A7" s="210" t="s">
        <v>64</v>
      </c>
      <c r="B7" s="95" t="s">
        <v>60</v>
      </c>
      <c r="C7" s="112">
        <v>263645</v>
      </c>
      <c r="D7" s="112">
        <v>39848</v>
      </c>
      <c r="E7" s="92">
        <f t="shared" si="0"/>
        <v>6.616266813892793</v>
      </c>
      <c r="F7" s="87">
        <v>1.5</v>
      </c>
      <c r="G7" s="87">
        <f t="shared" si="1"/>
        <v>9.924400220839189</v>
      </c>
      <c r="H7" s="91">
        <v>73153</v>
      </c>
      <c r="I7" s="91">
        <f>G7*H7</f>
        <v>725999.6493550492</v>
      </c>
      <c r="J7" s="25"/>
      <c r="L7" s="44"/>
      <c r="N7" s="93"/>
    </row>
    <row r="8" spans="1:14" s="17" customFormat="1" ht="18" customHeight="1">
      <c r="A8" s="211"/>
      <c r="B8" s="95" t="s">
        <v>61</v>
      </c>
      <c r="C8" s="113">
        <v>18459</v>
      </c>
      <c r="D8" s="113">
        <v>11070</v>
      </c>
      <c r="E8" s="92">
        <f t="shared" si="0"/>
        <v>1.667479674796748</v>
      </c>
      <c r="F8" s="87">
        <v>1</v>
      </c>
      <c r="G8" s="87">
        <f t="shared" si="1"/>
        <v>1.667479674796748</v>
      </c>
      <c r="H8" s="91">
        <v>73153</v>
      </c>
      <c r="I8" s="91">
        <f>G8*H8</f>
        <v>121981.14065040651</v>
      </c>
      <c r="J8" s="25"/>
      <c r="L8" s="44"/>
      <c r="N8" s="93"/>
    </row>
    <row r="9" spans="1:14" s="17" customFormat="1" ht="18" customHeight="1">
      <c r="A9" s="212"/>
      <c r="B9" s="95" t="s">
        <v>62</v>
      </c>
      <c r="C9" s="112">
        <v>263645</v>
      </c>
      <c r="D9" s="112">
        <v>46868</v>
      </c>
      <c r="E9" s="92">
        <f t="shared" si="0"/>
        <v>5.625266706494837</v>
      </c>
      <c r="F9" s="87">
        <v>1.43</v>
      </c>
      <c r="G9" s="87">
        <f t="shared" si="1"/>
        <v>8.044131390287616</v>
      </c>
      <c r="H9" s="91">
        <v>73153</v>
      </c>
      <c r="I9" s="91">
        <f>G9*H9</f>
        <v>588452.34359371</v>
      </c>
      <c r="J9" s="25"/>
      <c r="L9" s="44"/>
      <c r="N9" s="93"/>
    </row>
    <row r="10" spans="1:12" s="17" customFormat="1" ht="18" customHeight="1">
      <c r="A10" s="12" t="s">
        <v>6</v>
      </c>
      <c r="B10" s="95" t="s">
        <v>41</v>
      </c>
      <c r="C10" s="90">
        <v>24000</v>
      </c>
      <c r="D10" s="90">
        <v>6800</v>
      </c>
      <c r="E10" s="92">
        <f t="shared" si="0"/>
        <v>3.5294117647058822</v>
      </c>
      <c r="F10" s="87">
        <v>1</v>
      </c>
      <c r="G10" s="87">
        <f t="shared" si="1"/>
        <v>3.5294117647058822</v>
      </c>
      <c r="H10" s="91">
        <v>73153</v>
      </c>
      <c r="I10" s="91">
        <f t="shared" si="2"/>
        <v>258187.0588235294</v>
      </c>
      <c r="J10" s="56"/>
      <c r="L10" s="44"/>
    </row>
    <row r="11" spans="1:13" s="17" customFormat="1" ht="21.75" customHeight="1">
      <c r="A11" s="208" t="s">
        <v>2</v>
      </c>
      <c r="B11" s="209"/>
      <c r="C11" s="75"/>
      <c r="D11" s="75"/>
      <c r="E11" s="75"/>
      <c r="F11" s="75"/>
      <c r="G11" s="76"/>
      <c r="H11" s="77"/>
      <c r="I11" s="78">
        <f>SUM(I4:I10)</f>
        <v>8007573.917765096</v>
      </c>
      <c r="J11" s="79"/>
      <c r="L11" s="94"/>
      <c r="M11" s="98"/>
    </row>
    <row r="12" spans="1:12" s="17" customFormat="1" ht="21.75" customHeight="1">
      <c r="A12" s="59"/>
      <c r="B12" s="59"/>
      <c r="C12" s="60"/>
      <c r="D12" s="60"/>
      <c r="E12" s="60"/>
      <c r="F12" s="60"/>
      <c r="G12" s="61"/>
      <c r="H12" s="62"/>
      <c r="I12" s="63"/>
      <c r="J12" s="64"/>
      <c r="L12" s="44"/>
    </row>
    <row r="13" spans="1:14" ht="19.5" customHeight="1">
      <c r="A13" s="21"/>
      <c r="B13" s="86" t="s">
        <v>101</v>
      </c>
      <c r="C13" s="86"/>
      <c r="D13" s="86"/>
      <c r="E13" s="86"/>
      <c r="F13" s="86"/>
      <c r="G13" s="86"/>
      <c r="H13" s="86"/>
      <c r="I13" s="115"/>
      <c r="N13" s="108"/>
    </row>
    <row r="14" spans="1:14" ht="18" customHeight="1">
      <c r="A14" s="21"/>
      <c r="B14" s="86" t="s">
        <v>102</v>
      </c>
      <c r="C14" s="86"/>
      <c r="D14" s="86"/>
      <c r="E14" s="86"/>
      <c r="F14" s="86"/>
      <c r="G14" s="86"/>
      <c r="H14" s="86"/>
      <c r="I14" s="115"/>
      <c r="N14" s="108"/>
    </row>
    <row r="15" spans="1:14" ht="22.5" customHeight="1">
      <c r="A15" s="21"/>
      <c r="B15" s="86" t="s">
        <v>103</v>
      </c>
      <c r="C15" s="86"/>
      <c r="D15" s="86"/>
      <c r="E15" s="86"/>
      <c r="F15" s="86"/>
      <c r="G15" s="86"/>
      <c r="H15" s="86"/>
      <c r="I15" s="86"/>
      <c r="N15" s="108"/>
    </row>
    <row r="16" spans="1:9" ht="13.5">
      <c r="A16" s="21"/>
      <c r="B16" s="22" t="s">
        <v>104</v>
      </c>
      <c r="C16" s="22"/>
      <c r="D16" s="22"/>
      <c r="E16" s="22"/>
      <c r="F16" s="22"/>
      <c r="G16" s="22"/>
      <c r="I16" s="107"/>
    </row>
    <row r="17" spans="1:9" ht="13.5">
      <c r="A17" s="22"/>
      <c r="B17" s="24"/>
      <c r="C17" s="23"/>
      <c r="D17" s="22"/>
      <c r="E17" s="22"/>
      <c r="F17" s="22"/>
      <c r="G17" s="22"/>
      <c r="I17" s="114"/>
    </row>
    <row r="18" spans="1:7" ht="13.5">
      <c r="A18" s="22"/>
      <c r="B18" s="22"/>
      <c r="C18" s="22"/>
      <c r="D18" s="22"/>
      <c r="E18" s="22"/>
      <c r="F18" s="22"/>
      <c r="G18" s="22"/>
    </row>
    <row r="19" spans="1:7" ht="13.5">
      <c r="A19" s="21"/>
      <c r="B19" s="22"/>
      <c r="C19" s="22"/>
      <c r="D19" s="22"/>
      <c r="E19" s="22"/>
      <c r="F19" s="22"/>
      <c r="G19" s="22"/>
    </row>
  </sheetData>
  <sheetProtection/>
  <mergeCells count="3">
    <mergeCell ref="A5:A6"/>
    <mergeCell ref="A7:A9"/>
    <mergeCell ref="A11:B11"/>
  </mergeCells>
  <printOptions/>
  <pageMargins left="0.39" right="0.5" top="0.3937007874015748" bottom="0.3937007874015748" header="0.2755905511811024" footer="0.2755905511811024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0"/>
  <sheetViews>
    <sheetView zoomScaleSheetLayoutView="100" zoomScalePageLayoutView="0" workbookViewId="0" topLeftCell="A1">
      <selection activeCell="A15" sqref="A15"/>
    </sheetView>
  </sheetViews>
  <sheetFormatPr defaultColWidth="8.88671875" defaultRowHeight="13.5"/>
  <cols>
    <col min="1" max="1" width="12.10546875" style="0" customWidth="1"/>
    <col min="2" max="2" width="17.10546875" style="0" customWidth="1"/>
    <col min="3" max="3" width="11.21484375" style="0" customWidth="1"/>
    <col min="4" max="5" width="8.77734375" style="0" customWidth="1"/>
    <col min="6" max="6" width="9.88671875" style="0" customWidth="1"/>
    <col min="7" max="7" width="11.21484375" style="0" bestFit="1" customWidth="1"/>
    <col min="8" max="8" width="8.3359375" style="0" customWidth="1"/>
    <col min="9" max="9" width="12.4453125" style="0" customWidth="1"/>
    <col min="10" max="10" width="13.3359375" style="0" customWidth="1"/>
    <col min="12" max="12" width="8.88671875" style="46" customWidth="1"/>
  </cols>
  <sheetData>
    <row r="1" spans="1:10" ht="33.75" customHeight="1">
      <c r="A1" s="10" t="s">
        <v>37</v>
      </c>
      <c r="B1" s="10"/>
      <c r="C1" s="11"/>
      <c r="D1" s="11"/>
      <c r="E1" s="11">
        <v>22.5</v>
      </c>
      <c r="F1" s="11"/>
      <c r="G1" s="11"/>
      <c r="H1" s="11"/>
      <c r="I1" s="11"/>
      <c r="J1" s="11"/>
    </row>
    <row r="2" spans="1:12" ht="15" customHeight="1">
      <c r="A2" s="20" t="s">
        <v>16</v>
      </c>
      <c r="L2" s="34"/>
    </row>
    <row r="3" spans="1:12" ht="18.75" customHeight="1">
      <c r="A3" s="14" t="s">
        <v>5</v>
      </c>
      <c r="B3" s="14" t="s">
        <v>38</v>
      </c>
      <c r="C3" s="15" t="s">
        <v>39</v>
      </c>
      <c r="D3" s="16" t="s">
        <v>40</v>
      </c>
      <c r="E3" s="16" t="s">
        <v>9</v>
      </c>
      <c r="F3" s="16" t="s">
        <v>4</v>
      </c>
      <c r="G3" s="16" t="s">
        <v>10</v>
      </c>
      <c r="H3" s="16" t="s">
        <v>11</v>
      </c>
      <c r="I3" s="16" t="s">
        <v>1</v>
      </c>
      <c r="J3" s="16" t="s">
        <v>0</v>
      </c>
      <c r="L3" s="34"/>
    </row>
    <row r="4" spans="1:12" s="17" customFormat="1" ht="18" customHeight="1">
      <c r="A4" s="12" t="s">
        <v>85</v>
      </c>
      <c r="B4" s="13" t="s">
        <v>78</v>
      </c>
      <c r="C4" s="122">
        <v>0.58</v>
      </c>
      <c r="D4" s="88">
        <v>1</v>
      </c>
      <c r="E4" s="89">
        <f>22*C4*D4</f>
        <v>12.76</v>
      </c>
      <c r="F4" s="87">
        <v>1</v>
      </c>
      <c r="G4" s="87">
        <f>E4*F4</f>
        <v>12.76</v>
      </c>
      <c r="H4" s="18">
        <v>67728</v>
      </c>
      <c r="I4" s="19">
        <f>G4*H4</f>
        <v>864209.28</v>
      </c>
      <c r="J4" s="25"/>
      <c r="L4" s="44"/>
    </row>
    <row r="5" spans="1:12" s="17" customFormat="1" ht="18" customHeight="1">
      <c r="A5" s="13" t="s">
        <v>86</v>
      </c>
      <c r="B5" s="13" t="s">
        <v>75</v>
      </c>
      <c r="C5" s="122">
        <v>0.92</v>
      </c>
      <c r="D5" s="88">
        <v>1</v>
      </c>
      <c r="E5" s="89">
        <f>22*C5*D5</f>
        <v>20.240000000000002</v>
      </c>
      <c r="F5" s="87">
        <v>1</v>
      </c>
      <c r="G5" s="87">
        <f>E5*F5</f>
        <v>20.240000000000002</v>
      </c>
      <c r="H5" s="18">
        <v>52075</v>
      </c>
      <c r="I5" s="19">
        <f>G5*H5</f>
        <v>1053998</v>
      </c>
      <c r="J5" s="42"/>
      <c r="L5" s="44"/>
    </row>
    <row r="6" spans="1:12" s="17" customFormat="1" ht="21.75" customHeight="1">
      <c r="A6" s="208" t="s">
        <v>2</v>
      </c>
      <c r="B6" s="209"/>
      <c r="C6" s="75"/>
      <c r="D6" s="75"/>
      <c r="E6" s="80"/>
      <c r="F6" s="75"/>
      <c r="G6" s="75"/>
      <c r="H6" s="77"/>
      <c r="I6" s="78">
        <f>SUM(I4:I5)</f>
        <v>1918207.28</v>
      </c>
      <c r="J6" s="81"/>
      <c r="L6" s="44"/>
    </row>
    <row r="7" spans="9:12" s="22" customFormat="1" ht="13.5">
      <c r="I7" s="117"/>
      <c r="L7" s="46"/>
    </row>
    <row r="8" spans="3:12" ht="18" customHeight="1">
      <c r="C8" s="46"/>
      <c r="I8" s="114"/>
      <c r="L8"/>
    </row>
    <row r="9" spans="2:12" ht="18" customHeight="1">
      <c r="B9" t="s">
        <v>96</v>
      </c>
      <c r="C9" s="46"/>
      <c r="I9" s="114"/>
      <c r="L9"/>
    </row>
    <row r="10" spans="2:12" ht="18" customHeight="1">
      <c r="B10" t="s">
        <v>97</v>
      </c>
      <c r="C10" s="46"/>
      <c r="I10" s="114"/>
      <c r="L10"/>
    </row>
    <row r="11" spans="3:12" ht="18" customHeight="1">
      <c r="C11" s="46"/>
      <c r="I11" s="114"/>
      <c r="L11"/>
    </row>
    <row r="12" spans="2:12" ht="18" customHeight="1">
      <c r="B12" t="s">
        <v>69</v>
      </c>
      <c r="C12" s="46"/>
      <c r="L12"/>
    </row>
    <row r="13" spans="2:12" ht="18" customHeight="1">
      <c r="B13" s="116" t="s">
        <v>70</v>
      </c>
      <c r="C13" s="213" t="s">
        <v>81</v>
      </c>
      <c r="D13" s="213"/>
      <c r="E13" s="214" t="s">
        <v>82</v>
      </c>
      <c r="F13" s="214"/>
      <c r="G13" s="214" t="s">
        <v>76</v>
      </c>
      <c r="H13" s="214"/>
      <c r="L13"/>
    </row>
    <row r="14" spans="2:12" ht="18" customHeight="1">
      <c r="B14" s="116" t="s">
        <v>71</v>
      </c>
      <c r="C14" s="215">
        <v>2980044</v>
      </c>
      <c r="D14" s="216"/>
      <c r="E14" s="215">
        <v>135457</v>
      </c>
      <c r="F14" s="217"/>
      <c r="G14" s="218"/>
      <c r="H14" s="219"/>
      <c r="L14"/>
    </row>
    <row r="15" spans="2:12" ht="18" customHeight="1">
      <c r="B15" s="116" t="s">
        <v>72</v>
      </c>
      <c r="C15" s="215">
        <v>2285056</v>
      </c>
      <c r="D15" s="216"/>
      <c r="E15" s="215">
        <v>103866</v>
      </c>
      <c r="F15" s="217"/>
      <c r="G15" s="218"/>
      <c r="H15" s="219"/>
      <c r="L15"/>
    </row>
    <row r="16" spans="2:12" ht="18" customHeight="1">
      <c r="B16" s="116" t="s">
        <v>73</v>
      </c>
      <c r="C16" s="215">
        <v>1527485</v>
      </c>
      <c r="D16" s="216"/>
      <c r="E16" s="215">
        <v>69431</v>
      </c>
      <c r="F16" s="217"/>
      <c r="G16" s="220"/>
      <c r="H16" s="219"/>
      <c r="L16"/>
    </row>
    <row r="17" spans="2:12" ht="18" customHeight="1">
      <c r="B17" s="116" t="s">
        <v>75</v>
      </c>
      <c r="C17" s="215">
        <v>1145653</v>
      </c>
      <c r="D17" s="216"/>
      <c r="E17" s="215">
        <v>52075</v>
      </c>
      <c r="F17" s="217"/>
      <c r="G17" s="220"/>
      <c r="H17" s="219"/>
      <c r="L17"/>
    </row>
    <row r="18" spans="2:12" ht="18" customHeight="1">
      <c r="B18" s="116" t="s">
        <v>79</v>
      </c>
      <c r="C18" s="221">
        <v>1490016</v>
      </c>
      <c r="D18" s="216"/>
      <c r="E18" s="215">
        <v>67728</v>
      </c>
      <c r="F18" s="217"/>
      <c r="G18" s="220" t="s">
        <v>83</v>
      </c>
      <c r="H18" s="219"/>
      <c r="I18" s="114"/>
      <c r="L18"/>
    </row>
    <row r="19" spans="2:12" ht="18" customHeight="1">
      <c r="B19" s="116" t="s">
        <v>80</v>
      </c>
      <c r="C19" s="221">
        <v>1142526</v>
      </c>
      <c r="D19" s="216"/>
      <c r="E19" s="215">
        <v>51933</v>
      </c>
      <c r="F19" s="217"/>
      <c r="G19" s="220" t="s">
        <v>84</v>
      </c>
      <c r="H19" s="219"/>
      <c r="I19" s="114"/>
      <c r="L19"/>
    </row>
    <row r="20" spans="3:12" ht="18" customHeight="1">
      <c r="C20" s="46"/>
      <c r="L20"/>
    </row>
    <row r="21" spans="2:12" ht="18" customHeight="1">
      <c r="B21" t="s">
        <v>87</v>
      </c>
      <c r="C21" s="46"/>
      <c r="L21"/>
    </row>
    <row r="22" spans="2:12" ht="18" customHeight="1">
      <c r="B22" t="s">
        <v>88</v>
      </c>
      <c r="C22" s="46"/>
      <c r="L22"/>
    </row>
    <row r="23" spans="2:12" ht="18" customHeight="1">
      <c r="B23" t="s">
        <v>89</v>
      </c>
      <c r="C23" s="46"/>
      <c r="L23"/>
    </row>
    <row r="24" spans="2:12" ht="18" customHeight="1">
      <c r="B24" t="s">
        <v>90</v>
      </c>
      <c r="C24" s="46"/>
      <c r="L24"/>
    </row>
    <row r="25" spans="2:12" ht="18" customHeight="1">
      <c r="B25" t="s">
        <v>91</v>
      </c>
      <c r="C25" s="46"/>
      <c r="L25"/>
    </row>
    <row r="26" spans="2:12" ht="18" customHeight="1">
      <c r="B26" t="s">
        <v>92</v>
      </c>
      <c r="C26" s="46"/>
      <c r="L26"/>
    </row>
    <row r="27" spans="2:12" ht="18" customHeight="1">
      <c r="B27" t="s">
        <v>93</v>
      </c>
      <c r="C27" s="46"/>
      <c r="L27"/>
    </row>
    <row r="28" spans="3:12" ht="18" customHeight="1">
      <c r="C28" s="46"/>
      <c r="L28"/>
    </row>
    <row r="29" spans="2:12" ht="18" customHeight="1">
      <c r="B29" t="s">
        <v>94</v>
      </c>
      <c r="C29" s="46"/>
      <c r="L29"/>
    </row>
    <row r="30" spans="2:12" ht="18" customHeight="1">
      <c r="B30" t="s">
        <v>95</v>
      </c>
      <c r="C30" s="46"/>
      <c r="L30"/>
    </row>
  </sheetData>
  <sheetProtection/>
  <mergeCells count="22">
    <mergeCell ref="G19:H19"/>
    <mergeCell ref="C16:D16"/>
    <mergeCell ref="E14:F14"/>
    <mergeCell ref="C15:D15"/>
    <mergeCell ref="C19:D19"/>
    <mergeCell ref="E19:F19"/>
    <mergeCell ref="E15:F15"/>
    <mergeCell ref="G13:H13"/>
    <mergeCell ref="G14:H14"/>
    <mergeCell ref="G15:H15"/>
    <mergeCell ref="G16:H16"/>
    <mergeCell ref="G17:H17"/>
    <mergeCell ref="G18:H18"/>
    <mergeCell ref="A6:B6"/>
    <mergeCell ref="E16:F16"/>
    <mergeCell ref="C17:D17"/>
    <mergeCell ref="E17:F17"/>
    <mergeCell ref="C18:D18"/>
    <mergeCell ref="E18:F18"/>
    <mergeCell ref="C13:D13"/>
    <mergeCell ref="E13:F13"/>
    <mergeCell ref="C14:D14"/>
  </mergeCells>
  <printOptions/>
  <pageMargins left="0.6299212598425197" right="0.6692913385826772" top="0.3937007874015748" bottom="0.3937007874015748" header="0.2755905511811024" footer="0.275590551181102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국회도서관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2013-01-15T05:05:22Z</cp:lastPrinted>
  <dcterms:created xsi:type="dcterms:W3CDTF">2010-01-13T08:54:59Z</dcterms:created>
  <dcterms:modified xsi:type="dcterms:W3CDTF">2013-09-26T02:04:03Z</dcterms:modified>
  <cp:category/>
  <cp:version/>
  <cp:contentType/>
  <cp:contentStatus/>
</cp:coreProperties>
</file>