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65" windowHeight="12705" tabRatio="850" activeTab="1"/>
  </bookViews>
  <sheets>
    <sheet name="원가계산서표지" sheetId="1" r:id="rId1"/>
    <sheet name="원가계산서 " sheetId="2" r:id="rId2"/>
    <sheet name="공종별집계표 " sheetId="3" r:id="rId3"/>
    <sheet name="공종별내역서" sheetId="4" r:id="rId4"/>
    <sheet name="일위대가목록 " sheetId="5" r:id="rId5"/>
    <sheet name="일위대가 " sheetId="6" r:id="rId6"/>
    <sheet name="수량산출서" sheetId="7" r:id="rId7"/>
    <sheet name="단가대비표 " sheetId="8" r:id="rId8"/>
    <sheet name="공량설정" sheetId="9" state="hidden" r:id="rId9"/>
    <sheet name=" 공사설정 " sheetId="10" state="hidden" r:id="rId10"/>
    <sheet name="Sheet1" sheetId="11" state="hidden" r:id="rId11"/>
  </sheets>
  <definedNames>
    <definedName name="_______tt1">"tt1"</definedName>
    <definedName name="______tt1">"tt1"</definedName>
    <definedName name="_____tt1">"tt1"</definedName>
    <definedName name="____tt1">"tt1"</definedName>
    <definedName name="___tt1">"tt1"</definedName>
    <definedName name="__DemandLoad">TRUE</definedName>
    <definedName name="__tt1">"tt1"</definedName>
    <definedName name="_102a8_" localSheetId="6">'수량산출서'!_102a8_</definedName>
    <definedName name="_105a9_" localSheetId="6">'수량산출서'!_105a9_</definedName>
    <definedName name="_57a1_" localSheetId="6">'수량산출서'!_57a1_</definedName>
    <definedName name="_60a10_" localSheetId="6">'수량산출서'!_60a10_</definedName>
    <definedName name="_63a11_" localSheetId="6">'수량산출서'!_63a11_</definedName>
    <definedName name="_66a12_" localSheetId="6">'수량산출서'!_66a12_</definedName>
    <definedName name="_69a13_" localSheetId="6">'수량산출서'!_69a13_</definedName>
    <definedName name="_72a14_" localSheetId="6">'수량산출서'!_72a14_</definedName>
    <definedName name="_75a15_" localSheetId="6">'수량산출서'!_75a15_</definedName>
    <definedName name="_78a16_" localSheetId="6">'수량산출서'!_78a16_</definedName>
    <definedName name="_81a17_" localSheetId="6">'수량산출서'!_81a17_</definedName>
    <definedName name="_84a2_" localSheetId="6">'수량산출서'!_84a2_</definedName>
    <definedName name="_87a3_" localSheetId="6">'수량산출서'!_87a3_</definedName>
    <definedName name="_90a4_" localSheetId="6">'수량산출서'!_90a4_</definedName>
    <definedName name="_93a5_" localSheetId="6">'수량산출서'!_93a5_</definedName>
    <definedName name="_96a6_" localSheetId="6">'수량산출서'!_96a6_</definedName>
    <definedName name="_99a7_" localSheetId="6">'수량산출서'!_99a7_</definedName>
    <definedName name="_JHY1" localSheetId="6">'수량산출서'!_JHY1</definedName>
    <definedName name="_JHY2" localSheetId="6">'수량산출서'!_JHY2</definedName>
    <definedName name="_LKS1" localSheetId="6">'수량산출서'!_LKS1</definedName>
    <definedName name="_LKS2" localSheetId="6">'수량산출서'!_LKS2</definedName>
    <definedName name="_Order1" localSheetId="6">0</definedName>
    <definedName name="_Order1" localSheetId="0">255</definedName>
    <definedName name="_Order1">0</definedName>
    <definedName name="_Order2">255</definedName>
    <definedName name="_Regression_Int">1</definedName>
    <definedName name="_tt1">"tt1"</definedName>
    <definedName name="AccessDatabase">"D:\공무jaje\98년품의-수불\98146.mdb"</definedName>
    <definedName name="anscount">1</definedName>
    <definedName name="ASD" localSheetId="6">'수량산출서'!ASD</definedName>
    <definedName name="AZ" localSheetId="6">'수량산출서'!AZ</definedName>
    <definedName name="AZX" localSheetId="6">'수량산출서'!AZX</definedName>
    <definedName name="BVC" localSheetId="6">'수량산출서'!BVC</definedName>
    <definedName name="CALCU" localSheetId="6">'수량산출서'!CALCU</definedName>
    <definedName name="CALCUL" localSheetId="6">'수량산출서'!CALCUL</definedName>
    <definedName name="CALCULA" localSheetId="6">'수량산출서'!CALCULA</definedName>
    <definedName name="CALCULAT" localSheetId="6">'수량산출서'!CALCULAT</definedName>
    <definedName name="CALCULATI" localSheetId="6">'수량산출서'!CALCULATI</definedName>
    <definedName name="CALCULATION" localSheetId="6">'수량산출서'!CALCULATION</definedName>
    <definedName name="camberWork" localSheetId="6">'수량산출서'!camberWork</definedName>
    <definedName name="CV" localSheetId="6">'수량산출서'!CV</definedName>
    <definedName name="CVB" localSheetId="6">'수량산출서'!CVB</definedName>
    <definedName name="CVX" localSheetId="6">'수량산출서'!CVX</definedName>
    <definedName name="CXZ" localSheetId="6">'수량산출서'!CXZ</definedName>
    <definedName name="DKJFL" localSheetId="6">BlankMacro1</definedName>
    <definedName name="DKJFL" localSheetId="0">BlankMacro1</definedName>
    <definedName name="DKJFL">BlankMacro1</definedName>
    <definedName name="dsfjsk" localSheetId="6">'수량산출서'!dsfjsk</definedName>
    <definedName name="FEEE" localSheetId="6">'수량산출서'!FEEE</definedName>
    <definedName name="FF" localSheetId="6">'수량산출서'!FF</definedName>
    <definedName name="FFF" localSheetId="6">'수량산출서'!FFF</definedName>
    <definedName name="HTML_CodePage">949</definedName>
    <definedName name="HTML_Control" localSheetId="6">{"'Sheet1'!$A$22:$G$23","'Sheet1'!$A$6","'Sheet1'!$E$10","'Sheet1'!$A$1:$F$23","'Sheet1'!$B$10","'Sheet1'!$A$1:$G$22","'Sheet1'!$A$1:$G$51"}</definedName>
    <definedName name="HTML_Control" localSheetId="0">{"'Sheet1'!$A$22:$G$23","'Sheet1'!$A$6","'Sheet1'!$E$10","'Sheet1'!$A$1:$F$23","'Sheet1'!$B$10","'Sheet1'!$A$1:$G$22","'Sheet1'!$A$1:$G$51"}</definedName>
    <definedName name="HTML_Control">{"'Sheet1'!$A$22:$G$23","'Sheet1'!$A$6","'Sheet1'!$E$10","'Sheet1'!$A$1:$F$23","'Sheet1'!$B$10","'Sheet1'!$A$1:$G$22","'Sheet1'!$A$1:$G$51"}</definedName>
    <definedName name="HTML_Description">""</definedName>
    <definedName name="HTML_Email">""</definedName>
    <definedName name="HTML_Header">"Sheet1"</definedName>
    <definedName name="HTML_LastUpdate">"99-06-18"</definedName>
    <definedName name="HTML_LineAfter">FALSE</definedName>
    <definedName name="HTML_LineBefore">FALSE</definedName>
    <definedName name="HTML_Name">"(주)새암건축"</definedName>
    <definedName name="HTML_OBDlg2">TRUE</definedName>
    <definedName name="HTML_OBDlg4">TRUE</definedName>
    <definedName name="HTML_OS">0</definedName>
    <definedName name="HTML_PathFile">"C:\가\f.htm"</definedName>
    <definedName name="HTML_Title">"Book2"</definedName>
    <definedName name="JHY" localSheetId="6">'수량산출서'!JHY</definedName>
    <definedName name="JHYKING" localSheetId="6">'수량산출서'!JHYKING</definedName>
    <definedName name="JHYY" localSheetId="6">'수량산출서'!JHYY</definedName>
    <definedName name="kkk" localSheetId="6">'수량산출서'!kkk</definedName>
    <definedName name="lks" localSheetId="6">'수량산출서'!lks</definedName>
    <definedName name="LKSS" localSheetId="6">'수량산출서'!LKSS</definedName>
    <definedName name="lll" localSheetId="6">'수량산출서'!lll</definedName>
    <definedName name="MMM" localSheetId="6">'수량산출서'!MMM</definedName>
    <definedName name="_xlnm.Print_Area" localSheetId="3">'공종별내역서'!$A$1:$AV$29</definedName>
    <definedName name="_xlnm.Print_Area" localSheetId="2">'공종별집계표 '!$A$1:$M$26</definedName>
    <definedName name="_xlnm.Print_Area" localSheetId="7">'단가대비표 '!$A$1:$V$31</definedName>
    <definedName name="_xlnm.Print_Area" localSheetId="6">'수량산출서'!$A$1:$F$30</definedName>
    <definedName name="_xlnm.Print_Area" localSheetId="1">'원가계산서 '!$A$1:$G$29</definedName>
    <definedName name="_xlnm.Print_Area" localSheetId="0">'원가계산서표지'!$A$1:$M$246</definedName>
    <definedName name="_xlnm.Print_Area" localSheetId="5">'일위대가 '!$A$1:$M$53</definedName>
    <definedName name="_xlnm.Print_Area" localSheetId="4">'일위대가목록 '!$B$1:$J$19</definedName>
    <definedName name="_xlnm.Print_Titles" localSheetId="3">'공종별내역서'!$1:$3</definedName>
    <definedName name="_xlnm.Print_Titles" localSheetId="2">'공종별집계표 '!$1:$4</definedName>
    <definedName name="_xlnm.Print_Titles" localSheetId="7">'단가대비표 '!$1:$4</definedName>
    <definedName name="_xlnm.Print_Titles" localSheetId="6">'수량산출서'!$2:$4</definedName>
    <definedName name="_xlnm.Print_Titles" localSheetId="1">'원가계산서 '!$1:$3</definedName>
    <definedName name="_xlnm.Print_Titles" localSheetId="5">'일위대가 '!$1:$3</definedName>
    <definedName name="_xlnm.Print_Titles" localSheetId="4">'일위대가목록 '!$1:$3</definedName>
    <definedName name="PTINT" localSheetId="6">'수량산출서'!PTINT</definedName>
    <definedName name="RF" localSheetId="6">BlankMacro1</definedName>
    <definedName name="RF" localSheetId="0">BlankMacro1</definedName>
    <definedName name="RF">BlankMacro1</definedName>
    <definedName name="rffff" localSheetId="6">'수량산출서'!rffff</definedName>
    <definedName name="RJRJ" localSheetId="6">BlankMacro1</definedName>
    <definedName name="RJRJ" localSheetId="0">BlankMacro1</definedName>
    <definedName name="RJRJ">BlankMacro1</definedName>
    <definedName name="RJRKJRKJR" localSheetId="6">BlankMacro1</definedName>
    <definedName name="RJRKJRKJR" localSheetId="0">BlankMacro1</definedName>
    <definedName name="RJRKJRKJR">BlankMacro1</definedName>
    <definedName name="RL" localSheetId="6">BlankMacro1</definedName>
    <definedName name="RL" localSheetId="0">BlankMacro1</definedName>
    <definedName name="RL">BlankMacro1</definedName>
    <definedName name="RLTJD" localSheetId="6">BlankMacro1</definedName>
    <definedName name="RLTJD" localSheetId="0">BlankMacro1</definedName>
    <definedName name="RLTJD">BlankMacro1</definedName>
    <definedName name="tui" localSheetId="6">'수량산출서'!tui</definedName>
    <definedName name="TUO" localSheetId="6">'수량산출서'!TUO</definedName>
    <definedName name="VC" localSheetId="6">'수량산출서'!VC</definedName>
    <definedName name="VCB" localSheetId="6">'수량산출서'!VCB</definedName>
    <definedName name="VCX" localSheetId="6">'수량산출서'!VCX</definedName>
    <definedName name="XCV" localSheetId="6">'수량산출서'!XCV</definedName>
    <definedName name="XZA" localSheetId="6">'수량산출서'!XZA</definedName>
    <definedName name="XZC" localSheetId="6">'수량산출서'!XZC</definedName>
    <definedName name="ZA" localSheetId="6">'수량산출서'!ZA</definedName>
    <definedName name="ZXA" localSheetId="6">'수량산출서'!ZXA</definedName>
    <definedName name="ZXC" localSheetId="6">'수량산출서'!ZXC</definedName>
    <definedName name="기계3" localSheetId="6">BlankMacro1</definedName>
    <definedName name="기계3" localSheetId="0">BlankMacro1</definedName>
    <definedName name="기계3">BlankMacro1</definedName>
    <definedName name="기계5" localSheetId="6">BlankMacro1</definedName>
    <definedName name="기계5" localSheetId="0">BlankMacro1</definedName>
    <definedName name="기계5">BlankMacro1</definedName>
    <definedName name="기성품" localSheetId="6">BlankMacro1</definedName>
    <definedName name="기성품" localSheetId="0">BlankMacro1</definedName>
    <definedName name="기성품">BlankMacro1</definedName>
    <definedName name="기초교직">9</definedName>
    <definedName name="기초교축">9</definedName>
    <definedName name="기초폭교직">9</definedName>
    <definedName name="기초폭교축">9</definedName>
    <definedName name="기초피복">0.1</definedName>
    <definedName name="다시1232" localSheetId="6">'수량산출서'!다시1232</definedName>
    <definedName name="단위중량">2.5</definedName>
    <definedName name="도릉BOX2교" localSheetId="6">'수량산출서'!도릉BOX2교</definedName>
    <definedName name="ㄹㄹ" localSheetId="6">'수량산출서'!ㄹㄹ</definedName>
    <definedName name="ㅁ7" localSheetId="6">'수량산출서'!ㅁ7</definedName>
    <definedName name="산출근거" localSheetId="6">BlankMacro1</definedName>
    <definedName name="산출근거" localSheetId="0">BlankMacro1</definedName>
    <definedName name="산출근거">BlankMacro1</definedName>
    <definedName name="산출근거1" localSheetId="6">BlankMacro1</definedName>
    <definedName name="산출근거1" localSheetId="0">BlankMacro1</definedName>
    <definedName name="산출근거1">BlankMacro1</definedName>
    <definedName name="설계단면력요약.SAP90Work" localSheetId="6">'수량산출서'!설계단면력요약.SAP90Work</definedName>
    <definedName name="설계단위면적요약" localSheetId="6">'수량산출서'!설계단위면적요약</definedName>
    <definedName name="시멘트" localSheetId="6">BlankMacro1</definedName>
    <definedName name="시멘트" localSheetId="0">BlankMacro1</definedName>
    <definedName name="시멘트">BlankMacro1</definedName>
    <definedName name="시멘트6" localSheetId="6">BlankMacro1</definedName>
    <definedName name="시멘트6" localSheetId="0">BlankMacro1</definedName>
    <definedName name="시멘트6">BlankMacro1</definedName>
    <definedName name="ㅇㄴㄹㅇㄴㄹ" localSheetId="6">'수량산출서'!ㅇㄴㄹㅇㄴㄹ</definedName>
    <definedName name="ㅇㅇ" localSheetId="6">'수량산출서'!ㅇㅇ</definedName>
    <definedName name="ㅇㅇㅇ" localSheetId="6">'수량산출서'!ㅇㅇㅇ</definedName>
    <definedName name="ㅇㅇㅇㅇ" localSheetId="6">'수량산출서'!ㅇㅇㅇㅇ</definedName>
    <definedName name="웅벽깨기2" localSheetId="6">'수량산출서'!웅벽깨기2</definedName>
    <definedName name="원가계산" localSheetId="6">'수량산출서'!원가계산</definedName>
    <definedName name="원가계산창" localSheetId="6">'수량산출서'!원가계산창</definedName>
    <definedName name="원형">"Picture 34"</definedName>
    <definedName name="이림" localSheetId="6">'수량산출서'!이림</definedName>
    <definedName name="종점부" localSheetId="6">'수량산출서'!종점부</definedName>
    <definedName name="종현" localSheetId="6">BlankMacro1</definedName>
    <definedName name="종현" localSheetId="0">BlankMacro1</definedName>
    <definedName name="종현">BlankMacro1</definedName>
    <definedName name="주요품목단가" localSheetId="6">'수량산출서'!주요품목단가</definedName>
    <definedName name="지주목" localSheetId="6">BlankMacro1</definedName>
    <definedName name="지주목" localSheetId="0">BlankMacro1</definedName>
    <definedName name="지주목">BlankMacro1</definedName>
    <definedName name="템">BlankMacro1</definedName>
    <definedName name="템2">BlankMacro1</definedName>
    <definedName name="템3">BlankMacro1</definedName>
    <definedName name="템4">BlankMacro1</definedName>
    <definedName name="템5">BlankMacro1</definedName>
    <definedName name="템6">BlankMacro1</definedName>
    <definedName name="템플리트모듈1" localSheetId="6">BlankMacro1</definedName>
    <definedName name="템플리트모듈1" localSheetId="0">BlankMacro1</definedName>
    <definedName name="템플리트모듈1">BlankMacro1</definedName>
    <definedName name="템플리트모듈2" localSheetId="6">BlankMacro1</definedName>
    <definedName name="템플리트모듈2" localSheetId="0">BlankMacro1</definedName>
    <definedName name="템플리트모듈2">BlankMacro1</definedName>
    <definedName name="템플리트모듈3" localSheetId="6">BlankMacro1</definedName>
    <definedName name="템플리트모듈3" localSheetId="0">BlankMacro1</definedName>
    <definedName name="템플리트모듈3">BlankMacro1</definedName>
    <definedName name="템플리트모듈4" localSheetId="6">BlankMacro1</definedName>
    <definedName name="템플리트모듈4" localSheetId="0">BlankMacro1</definedName>
    <definedName name="템플리트모듈4">BlankMacro1</definedName>
    <definedName name="템플리트모듈5" localSheetId="6">BlankMacro1</definedName>
    <definedName name="템플리트모듈5" localSheetId="0">BlankMacro1</definedName>
    <definedName name="템플리트모듈5">BlankMacro1</definedName>
    <definedName name="템플리트모듈6" localSheetId="6">BlankMacro1</definedName>
    <definedName name="템플리트모듈6" localSheetId="0">BlankMacro1</definedName>
    <definedName name="템플리트모듈6">BlankMacro1</definedName>
    <definedName name="토공" localSheetId="6">'수량산출서'!토공</definedName>
    <definedName name="토공수량집계표" localSheetId="6">'수량산출서'!토공수량집계표</definedName>
    <definedName name="토공집계" localSheetId="6">'수량산출서'!토공집계</definedName>
    <definedName name="토사자중">710.185</definedName>
    <definedName name="토피">4.803</definedName>
    <definedName name="파일1간격">0.6</definedName>
    <definedName name="파일간격">1.3</definedName>
    <definedName name="ㅎㅎ" localSheetId="6">'수량산출서'!ㅎㅎ</definedName>
    <definedName name="ㅎㅎㅎ" localSheetId="6">'수량산출서'!ㅎㅎㅎ</definedName>
    <definedName name="허용지반반력">70</definedName>
  </definedNames>
  <calcPr fullCalcOnLoad="1"/>
</workbook>
</file>

<file path=xl/sharedStrings.xml><?xml version="1.0" encoding="utf-8"?>
<sst xmlns="http://schemas.openxmlformats.org/spreadsheetml/2006/main" count="847" uniqueCount="472">
  <si>
    <t xml:space="preserve">                                                         </t>
  </si>
  <si>
    <t>010101506EE1909E4178E29110D3015A52A1</t>
  </si>
  <si>
    <t>010101507A419687060DD271102DCDA93EE558731500</t>
  </si>
  <si>
    <t>507A419687060DD271102DCDA93EE558731245</t>
  </si>
  <si>
    <t>노임구분</t>
  </si>
  <si>
    <t>010101507A419687060DD271102DCDA93EE558731479</t>
  </si>
  <si>
    <t>507A419687060DD271102DCDA93EE55873109D</t>
  </si>
  <si>
    <t>객석바닥수평맞추기 바닥, M2 건축  (호표10)</t>
  </si>
  <si>
    <t>합판붙이기  바닥,12mm 2PLY  ㎡  건축  (호표7)</t>
  </si>
  <si>
    <t>□ STL PIPE 2.3T 각파이프 50*50@450*450</t>
  </si>
  <si>
    <t>목재 바닥틀 설치 미송각재 45*45 ㎡ 건축 (호표5)</t>
  </si>
  <si>
    <t>구        성        비</t>
  </si>
  <si>
    <t>순   공   사   원   가</t>
  </si>
  <si>
    <t xml:space="preserve">연마지, #120~180, 230*280mm 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</si>
  <si>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</si>
  <si>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</si>
  <si>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</si>
  <si>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</si>
  <si>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</si>
  <si>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</si>
  <si>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</si>
  <si>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</si>
  <si>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</si>
  <si>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</si>
  <si>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</si>
  <si>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</si>
  <si>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</si>
  <si>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</si>
  <si>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</si>
  <si>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</si>
  <si>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보통인부</t>
  </si>
  <si>
    <t>일반공사 직종</t>
  </si>
  <si>
    <t>[ 합           계 ]</t>
  </si>
  <si>
    <t>010102  전기온수기 설치공사</t>
  </si>
  <si>
    <t>010102</t>
  </si>
  <si>
    <t>010102507A419687060DD271102DCDA93EE55873109D</t>
  </si>
  <si>
    <t>자재14</t>
  </si>
  <si>
    <t>506EE1909E4178E29110D3015A52A1</t>
  </si>
  <si>
    <t>010101507A419687060DD271102DCDA93EE55873109D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</si>
  <si>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</si>
  <si>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</si>
  <si>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</si>
  <si>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</si>
  <si>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</si>
  <si>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</si>
  <si>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</si>
  <si>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</si>
  <si>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</si>
  <si>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</si>
  <si>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</si>
  <si>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</si>
  <si>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</si>
  <si>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</si>
  <si>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</si>
  <si>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</si>
  <si>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</si>
  <si>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</si>
  <si>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</si>
  <si>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</si>
  <si>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/>
  </si>
  <si>
    <t>01</t>
  </si>
  <si>
    <t>0101</t>
  </si>
  <si>
    <t>010101</t>
  </si>
  <si>
    <t>F</t>
  </si>
  <si>
    <t>T</t>
  </si>
  <si>
    <t>II-306</t>
  </si>
  <si>
    <t>EA</t>
  </si>
  <si>
    <t>건축목공</t>
  </si>
  <si>
    <t>㎡</t>
  </si>
  <si>
    <t>문틀(목재)</t>
  </si>
  <si>
    <t>재   료   비</t>
  </si>
  <si>
    <t>노   무   비</t>
  </si>
  <si>
    <t>경        비</t>
  </si>
  <si>
    <t>A1</t>
  </si>
  <si>
    <t>직  접  재  료  비</t>
  </si>
  <si>
    <t>A2</t>
  </si>
  <si>
    <t>A3</t>
  </si>
  <si>
    <t>AS</t>
  </si>
  <si>
    <t>[ 소          계 ]</t>
  </si>
  <si>
    <t>B1</t>
  </si>
  <si>
    <t>직  접  노  무  비</t>
  </si>
  <si>
    <t>B2</t>
  </si>
  <si>
    <t>간  접  노  무  비</t>
  </si>
  <si>
    <t>BS</t>
  </si>
  <si>
    <t>C4</t>
  </si>
  <si>
    <t>산  재  보  험  료</t>
  </si>
  <si>
    <t>C5</t>
  </si>
  <si>
    <t>고  용  보  험  료</t>
  </si>
  <si>
    <t>C6</t>
  </si>
  <si>
    <t>국민  건강  보험료</t>
  </si>
  <si>
    <t>직접노무비 * 1.7%</t>
  </si>
  <si>
    <t>C7</t>
  </si>
  <si>
    <t>국민  연금  보험료</t>
  </si>
  <si>
    <t>직접노무비 * 2.49%</t>
  </si>
  <si>
    <t>CB</t>
  </si>
  <si>
    <t>노인장기요양보험료</t>
  </si>
  <si>
    <t>건강보험료 * 6.55%</t>
  </si>
  <si>
    <t>C8</t>
  </si>
  <si>
    <t>퇴직  공제  부금비</t>
  </si>
  <si>
    <t>공 사 원 가 계 산 서</t>
  </si>
  <si>
    <t>비        목</t>
  </si>
  <si>
    <t>CA</t>
  </si>
  <si>
    <t>산업안전보건관리비</t>
  </si>
  <si>
    <t>CH</t>
  </si>
  <si>
    <t>환  경  보  전  비</t>
  </si>
  <si>
    <t>CG</t>
  </si>
  <si>
    <t>기   타    경   비</t>
  </si>
  <si>
    <t>CK</t>
  </si>
  <si>
    <t>하도급지급보증수수료</t>
  </si>
  <si>
    <t>CS</t>
  </si>
  <si>
    <t>S1</t>
  </si>
  <si>
    <t xml:space="preserve">        계</t>
  </si>
  <si>
    <t>D1</t>
  </si>
  <si>
    <t>일  반  관  리  비</t>
  </si>
  <si>
    <t>D2</t>
  </si>
  <si>
    <t>이              윤</t>
  </si>
  <si>
    <t>공   급    가   액</t>
  </si>
  <si>
    <t>DB</t>
  </si>
  <si>
    <t>부  가  가  치  세</t>
  </si>
  <si>
    <t>공급가액 * 10%</t>
  </si>
  <si>
    <t>DH</t>
  </si>
  <si>
    <t>도      급      액</t>
  </si>
  <si>
    <t>DJ</t>
  </si>
  <si>
    <t>이 Sheet는 수정하지 마십시요</t>
  </si>
  <si>
    <t>공사구분</t>
  </si>
  <si>
    <t>C</t>
  </si>
  <si>
    <t>010101  공조덕트공사</t>
  </si>
  <si>
    <t>손료저장</t>
  </si>
  <si>
    <t>적용율</t>
  </si>
  <si>
    <t>JUK1</t>
  </si>
  <si>
    <t>JUK2</t>
  </si>
  <si>
    <t>JUK3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</si>
  <si>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</si>
  <si>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</si>
  <si>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</si>
  <si>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</si>
  <si>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</si>
  <si>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</si>
  <si>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</si>
  <si>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</si>
  <si>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</si>
  <si>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</si>
  <si>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</si>
  <si>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</si>
  <si>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</si>
  <si>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</si>
  <si>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</si>
  <si>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</si>
  <si>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</si>
  <si>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인</t>
  </si>
  <si>
    <t>재  료  비</t>
  </si>
  <si>
    <t>공 종 별 집 계 표</t>
  </si>
  <si>
    <t xml:space="preserve">      일반공사 직종</t>
  </si>
  <si>
    <t>품      명</t>
  </si>
  <si>
    <t>규      격</t>
  </si>
  <si>
    <t>단위</t>
  </si>
  <si>
    <t>수량</t>
  </si>
  <si>
    <t>단  가</t>
  </si>
  <si>
    <t>금  액</t>
  </si>
  <si>
    <t>노  무  비</t>
  </si>
  <si>
    <t>일위대가+자재</t>
  </si>
  <si>
    <t>M</t>
  </si>
  <si>
    <t xml:space="preserve"> [ 합          계 ]</t>
  </si>
  <si>
    <t>D9</t>
  </si>
  <si>
    <t>도장공</t>
  </si>
  <si>
    <t>가격정보</t>
  </si>
  <si>
    <t>물가자료</t>
  </si>
  <si>
    <t>유통물가</t>
  </si>
  <si>
    <t>거래가격</t>
  </si>
  <si>
    <t>조사가격</t>
  </si>
  <si>
    <t>적용단가</t>
  </si>
  <si>
    <t>품목구분</t>
  </si>
  <si>
    <t xml:space="preserve">코오롱 3.66*7mm </t>
  </si>
  <si>
    <t>12T*4'*8', 2PLY</t>
  </si>
  <si>
    <t>목조바닥틀설치</t>
  </si>
  <si>
    <t>II-163</t>
  </si>
  <si>
    <t>각파이프</t>
  </si>
  <si>
    <t>II-95</t>
  </si>
  <si>
    <t>호표 11</t>
  </si>
  <si>
    <t>잡자재</t>
  </si>
  <si>
    <t>M2</t>
  </si>
  <si>
    <t>0103.객석바닥 공사</t>
  </si>
  <si>
    <t>소수점처리</t>
  </si>
  <si>
    <t>B</t>
  </si>
  <si>
    <t>공종명</t>
  </si>
  <si>
    <t>적용율(%)</t>
  </si>
  <si>
    <t>소수점이하자릿수</t>
  </si>
  <si>
    <t>010102507A419687060DD271102DCDA93EE55873135A</t>
  </si>
  <si>
    <t>010102507A419687060DD271102DCDA93EE558731500</t>
  </si>
  <si>
    <t>0102  냉난방 EHP 관급공사</t>
  </si>
  <si>
    <t>0102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</si>
  <si>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</si>
  <si>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</si>
  <si>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</si>
  <si>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</si>
  <si>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</si>
  <si>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</si>
  <si>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</si>
  <si>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</si>
  <si>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</si>
  <si>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</si>
  <si>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</si>
  <si>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</si>
  <si>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</si>
  <si>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</si>
  <si>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</si>
  <si>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</si>
  <si>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</si>
  <si>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</si>
  <si>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</si>
  <si>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[ 00 오케스트라 리프트 플로링 바닥공사 ]</t>
  </si>
  <si>
    <t>A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</si>
  <si>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</si>
  <si>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</si>
  <si>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</si>
  <si>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</si>
  <si>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</si>
  <si>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코드</t>
  </si>
  <si>
    <t>공종구분명</t>
  </si>
  <si>
    <t>원가비목코드</t>
  </si>
  <si>
    <t>작 업 부 산 물</t>
  </si>
  <si>
    <t>운    반    비</t>
  </si>
  <si>
    <t>C1</t>
  </si>
  <si>
    <t>관 급 자 재 비</t>
  </si>
  <si>
    <t>사 급 자 재 비</t>
  </si>
  <si>
    <t>D3</t>
  </si>
  <si>
    <t>...</t>
  </si>
  <si>
    <t>노임1</t>
  </si>
  <si>
    <t>노임2</t>
  </si>
  <si>
    <t>노임3</t>
  </si>
  <si>
    <t>노임4</t>
  </si>
  <si>
    <t>노임5</t>
  </si>
  <si>
    <t>노임6</t>
  </si>
  <si>
    <t>노임7</t>
  </si>
  <si>
    <t>노임8</t>
  </si>
  <si>
    <t>노임9</t>
  </si>
  <si>
    <t xml:space="preserve">건축목공  </t>
  </si>
  <si>
    <t xml:space="preserve">특별인부  </t>
  </si>
  <si>
    <t xml:space="preserve">내장공  </t>
  </si>
  <si>
    <t xml:space="preserve">철공  </t>
  </si>
  <si>
    <t xml:space="preserve">용접공  </t>
  </si>
  <si>
    <t xml:space="preserve">철판공  </t>
  </si>
  <si>
    <t xml:space="preserve">  [ 합          계 ] </t>
  </si>
  <si>
    <t xml:space="preserve">   [ 합          계 ]  </t>
  </si>
  <si>
    <t>식</t>
  </si>
  <si>
    <t xml:space="preserve">보통인부 </t>
  </si>
  <si>
    <t>m</t>
  </si>
  <si>
    <t>kg</t>
  </si>
  <si>
    <t>톤</t>
  </si>
  <si>
    <t>노무비 * 0.87%</t>
  </si>
  <si>
    <t xml:space="preserve">철물 </t>
  </si>
  <si>
    <t xml:space="preserve">건축목공 </t>
  </si>
  <si>
    <t xml:space="preserve">합판 </t>
  </si>
  <si>
    <t xml:space="preserve">접착제 </t>
  </si>
  <si>
    <t>간  접  재  료  비</t>
  </si>
  <si>
    <t>작업설, 부산물(△)</t>
  </si>
  <si>
    <t>기    계    경   비</t>
  </si>
  <si>
    <t>노무비 * 3.8%</t>
  </si>
  <si>
    <t>직접노무비 * 2.3%</t>
  </si>
  <si>
    <t>건   축</t>
  </si>
  <si>
    <t>(재료비+직노+기계경비) * 0.081%</t>
  </si>
  <si>
    <t>비 고</t>
  </si>
  <si>
    <t>산    출    근    거</t>
  </si>
  <si>
    <t>규    격</t>
  </si>
  <si>
    <t>품    명</t>
  </si>
  <si>
    <t>일 위 대 가 목 록 표</t>
  </si>
  <si>
    <t>물 량 산 출 근 거</t>
  </si>
  <si>
    <t>일 위 대 가</t>
  </si>
  <si>
    <t>못</t>
  </si>
  <si>
    <t>방수공</t>
  </si>
  <si>
    <t>목조</t>
  </si>
  <si>
    <t>공 종 별 내 역 서</t>
  </si>
  <si>
    <t>단 가 대 비 표</t>
  </si>
  <si>
    <t>수 량 산 출 서</t>
  </si>
  <si>
    <t>먹메김</t>
  </si>
  <si>
    <t>현장정리</t>
  </si>
  <si>
    <t xml:space="preserve">12*1220*2440(m2)  </t>
  </si>
  <si>
    <t xml:space="preserve">합판붙이기  </t>
  </si>
  <si>
    <t>라왕</t>
  </si>
  <si>
    <t>철물</t>
  </si>
  <si>
    <t>재</t>
  </si>
  <si>
    <t>보강합판</t>
  </si>
  <si>
    <t>12T*4*8</t>
  </si>
  <si>
    <t xml:space="preserve">바닥,12mm 2PLY  </t>
  </si>
  <si>
    <t>미송각재</t>
  </si>
  <si>
    <t>미송각재 45*45</t>
  </si>
  <si>
    <t xml:space="preserve"> ㎡ </t>
  </si>
  <si>
    <t>합판</t>
  </si>
  <si>
    <t>준내수합판,12*1220*2440(㎡)</t>
  </si>
  <si>
    <t>단풍나무후로링</t>
  </si>
  <si>
    <t xml:space="preserve">연마지    </t>
  </si>
  <si>
    <t xml:space="preserve"> 장 </t>
  </si>
  <si>
    <t xml:space="preserve">일반못    </t>
  </si>
  <si>
    <t xml:space="preserve">일반못, 50mm </t>
  </si>
  <si>
    <t>준내수합판,9*1220*2440(㎡)</t>
  </si>
  <si>
    <t>라왕(일반증기건조):30*30*3600</t>
  </si>
  <si>
    <t xml:space="preserve">단 가 대 비 표 </t>
  </si>
  <si>
    <t xml:space="preserve">락카에나멜(붓칠)  </t>
  </si>
  <si>
    <t xml:space="preserve">목재면,3회  </t>
  </si>
  <si>
    <t>후로링깔기</t>
  </si>
  <si>
    <t xml:space="preserve">일반못, 65mm </t>
  </si>
  <si>
    <t>자재10</t>
  </si>
  <si>
    <t>자재2</t>
  </si>
  <si>
    <t>자재3</t>
  </si>
  <si>
    <t>자재4</t>
  </si>
  <si>
    <t>자재5</t>
  </si>
  <si>
    <t>자재6</t>
  </si>
  <si>
    <t>자재7</t>
  </si>
  <si>
    <t>자재8</t>
  </si>
  <si>
    <t>자재9</t>
  </si>
  <si>
    <t>자재11</t>
  </si>
  <si>
    <t>자재12</t>
  </si>
  <si>
    <t>자재13</t>
  </si>
  <si>
    <t>22T*1PLY</t>
  </si>
  <si>
    <t>라왕각재45*45</t>
  </si>
  <si>
    <t>폐기물처리비</t>
  </si>
  <si>
    <t>방진고무</t>
  </si>
  <si>
    <t>북미산 단풍나무후로링</t>
  </si>
  <si>
    <t>폴리에스테르필름</t>
  </si>
  <si>
    <t>자재1</t>
  </si>
  <si>
    <t>45*45@450*600</t>
  </si>
  <si>
    <t xml:space="preserve"> 바닥,22mm 1PLY </t>
  </si>
  <si>
    <t>22*57/60*1800,도장</t>
  </si>
  <si>
    <t>(재료비+직노+기계경비) * 0.3%</t>
  </si>
  <si>
    <t>규격</t>
  </si>
  <si>
    <t>(재료비+노무비) * 5.1%</t>
  </si>
  <si>
    <t xml:space="preserve">폐기물처리 </t>
  </si>
  <si>
    <t>직접노무비 * 8.9%</t>
  </si>
  <si>
    <t>호표 4</t>
  </si>
  <si>
    <t>마감</t>
  </si>
  <si>
    <t>건축물현장정리 목조 ㎡ 건축 (호표2)</t>
  </si>
  <si>
    <t>공 사 원 가 계 산 서(표지)</t>
  </si>
  <si>
    <t>마루귀틀</t>
  </si>
  <si>
    <t>원 가 계 산 서</t>
  </si>
  <si>
    <t>PE필름, 0.07mm</t>
  </si>
  <si>
    <t xml:space="preserve"> 4.8T x 0.06 x 2.5M</t>
  </si>
  <si>
    <t>II-397</t>
  </si>
  <si>
    <t>II-106</t>
  </si>
  <si>
    <t>수   량</t>
  </si>
  <si>
    <t>준내수합판,15*1220*2440(㎡)</t>
  </si>
  <si>
    <t>Page</t>
  </si>
  <si>
    <t>마루귀틀설치</t>
  </si>
  <si>
    <t>목재용</t>
  </si>
  <si>
    <t>I-662</t>
  </si>
  <si>
    <t>접착제</t>
  </si>
  <si>
    <t>II-1037</t>
  </si>
  <si>
    <t>2015년 상반기노임</t>
  </si>
  <si>
    <t>단 가</t>
  </si>
  <si>
    <t>II-361</t>
  </si>
  <si>
    <t>II-941</t>
  </si>
  <si>
    <t>II-256</t>
  </si>
  <si>
    <t>물가정보</t>
  </si>
  <si>
    <t>방진고무 스트립</t>
  </si>
  <si>
    <t>기계손료</t>
  </si>
  <si>
    <t>호표 6</t>
  </si>
  <si>
    <t>호표 7</t>
  </si>
  <si>
    <t>먹매김</t>
  </si>
  <si>
    <t>간단</t>
  </si>
  <si>
    <t>노무비의 5%</t>
  </si>
  <si>
    <t>호표 3</t>
  </si>
  <si>
    <t>호표 2</t>
  </si>
  <si>
    <t>폐자재 반출 및 상차</t>
  </si>
  <si>
    <t>폐자재 반출</t>
  </si>
  <si>
    <t>호표 1</t>
  </si>
  <si>
    <t>건축물 현장정리</t>
  </si>
  <si>
    <t>010101.가설공사</t>
  </si>
  <si>
    <t>010104.강당 객석 바닥 카펫트 설치</t>
  </si>
  <si>
    <t>먹매김 복합공간 ㎡ 가설  (호표1)</t>
  </si>
  <si>
    <t>호표 5</t>
  </si>
  <si>
    <t>호표 8</t>
  </si>
  <si>
    <t>객석바닥수평맞추기</t>
  </si>
  <si>
    <t xml:space="preserve">3.2T  </t>
  </si>
  <si>
    <t>용접공</t>
  </si>
  <si>
    <t>객석 바닥 수평 작업</t>
  </si>
  <si>
    <t>라왕각재35*35</t>
  </si>
  <si>
    <t>고무스트립  3.2T x 910 x 15M</t>
  </si>
  <si>
    <t>방진고무스트립 ㎡  (호표6)</t>
  </si>
  <si>
    <t>객석바닥카펫깔기,바닥 M2 수장  (호표11)</t>
  </si>
  <si>
    <t>바닥 카펫 및 의자 철거</t>
  </si>
  <si>
    <t>합판깔기</t>
  </si>
  <si>
    <t>미송각재 45*45@450*450</t>
  </si>
  <si>
    <t>객석바닥카펫깔기</t>
  </si>
  <si>
    <t>□ STL PIPE 2.3T 각파이프 50*50@450</t>
  </si>
  <si>
    <t>(9*18)</t>
  </si>
  <si>
    <t>(4.5*18.5)=83.25</t>
  </si>
  <si>
    <t>카펫깔기</t>
  </si>
  <si>
    <t>마루귀틀설치 라왕각재35*35 m  (호표8)</t>
  </si>
  <si>
    <t>카페트</t>
  </si>
  <si>
    <t>철공</t>
  </si>
  <si>
    <t>후로링깔기 바닥,22mm 1PLY 건축  (호표9)</t>
  </si>
  <si>
    <t>II-427</t>
  </si>
  <si>
    <t>스틸 각파이프 구조틀설치</t>
  </si>
  <si>
    <t>하부구조틀</t>
  </si>
  <si>
    <t>내장공</t>
  </si>
  <si>
    <t>010103.강당 무대 원목 플로링 설치</t>
  </si>
  <si>
    <t>010102. 객석 철거 공사</t>
  </si>
  <si>
    <t>스틸각파이프</t>
  </si>
  <si>
    <t>객석 카펫 및 의자 철거</t>
  </si>
  <si>
    <t>종류별</t>
  </si>
  <si>
    <t>35*35</t>
  </si>
  <si>
    <t>호표 10</t>
  </si>
  <si>
    <t>졸대</t>
  </si>
  <si>
    <t xml:space="preserve">3.2T x 45W  </t>
  </si>
  <si>
    <t>(4.5*18)</t>
  </si>
  <si>
    <t>0101.현장정리 및 철거</t>
  </si>
  <si>
    <t>□ STL PIPE 2.3T 50*50@450</t>
  </si>
  <si>
    <t>각재</t>
  </si>
  <si>
    <t>카펫</t>
  </si>
  <si>
    <t>호표 9</t>
  </si>
  <si>
    <t>미송  45*45@450</t>
  </si>
  <si>
    <t>스틸 각파이프 구조틀 바닥 설치 50*50 ㎡ 금속 (호표4)</t>
  </si>
  <si>
    <t>0102.강당 플로링 공사</t>
  </si>
  <si>
    <t>고무매트  3.2T x 910 x 15M</t>
  </si>
  <si>
    <t xml:space="preserve"> 바닥 카펫 및 의자 철거  ㎡ 철거 (호표3)</t>
  </si>
  <si>
    <t>공구손료</t>
  </si>
  <si>
    <t>노무비의 3%</t>
  </si>
  <si>
    <t>펠트</t>
  </si>
  <si>
    <t>1개월미만 공사</t>
  </si>
  <si>
    <t>미송각재 35*35@450*450</t>
  </si>
  <si>
    <t>920*2080</t>
  </si>
  <si>
    <t>출입문(목재)</t>
  </si>
  <si>
    <t>45*150 여닫이</t>
  </si>
  <si>
    <t>자재15</t>
  </si>
  <si>
    <t>자재16</t>
  </si>
  <si>
    <t>자재17</t>
  </si>
  <si>
    <t xml:space="preserve">일반못, 75mm </t>
  </si>
  <si>
    <t>미송각재 45*45@450</t>
  </si>
  <si>
    <t>(4.5*11.04)*1.1</t>
  </si>
  <si>
    <t xml:space="preserve">마루구조틀 </t>
  </si>
  <si>
    <t>슬로프 및 계단 각2곳 포함</t>
  </si>
  <si>
    <t>8석</t>
  </si>
  <si>
    <t>EA</t>
  </si>
  <si>
    <t>의자 이전설치 및 유도등 높이조절</t>
  </si>
  <si>
    <t>폐자재처리수수료</t>
  </si>
  <si>
    <t>폐콘크리트</t>
  </si>
  <si>
    <t>건축폐자재</t>
  </si>
  <si>
    <t>혼합건설폐기물(소각5%이하)</t>
  </si>
  <si>
    <t>건설폐기물수집운반비(상차비)</t>
  </si>
  <si>
    <t>15TON 덤프,중간처리</t>
  </si>
  <si>
    <t>TON</t>
  </si>
  <si>
    <t>건설폐기물수집운반비(운반비)</t>
  </si>
  <si>
    <t>15TON 덤프,중간처리,30km</t>
  </si>
  <si>
    <t>폐자재처리수수료</t>
  </si>
  <si>
    <t>톤</t>
  </si>
  <si>
    <t>건축폐자재</t>
  </si>
  <si>
    <t>건설폐기물수집운반비(상차비)</t>
  </si>
  <si>
    <t>15TON 덤프,중간처리</t>
  </si>
  <si>
    <t>TON</t>
  </si>
  <si>
    <t>건설폐기물수집운반비(운반비)</t>
  </si>
  <si>
    <t>15TON 덤프,중간처리,30km</t>
  </si>
  <si>
    <t>0104. 폐기물처리비</t>
  </si>
  <si>
    <t>하권167</t>
  </si>
  <si>
    <t>부록135</t>
  </si>
  <si>
    <t>자재18</t>
  </si>
  <si>
    <t>자재19</t>
  </si>
  <si>
    <t>하권168</t>
  </si>
  <si>
    <t>부록134</t>
  </si>
  <si>
    <t>자재20</t>
  </si>
  <si>
    <t>자재21</t>
  </si>
  <si>
    <t>자재22</t>
  </si>
  <si>
    <t>83.25*0.1</t>
  </si>
  <si>
    <t>[합       계]</t>
  </si>
  <si>
    <t>4천만원미만 공사</t>
  </si>
  <si>
    <t>(재료비+직노+관급자재비) * 2.93%</t>
  </si>
  <si>
    <t>[ 경기도 어린이 박물관 강당 플로어링 공사 ]</t>
  </si>
  <si>
    <t>철거 및 폐기물 처리</t>
  </si>
  <si>
    <t>2015.09.  .</t>
  </si>
  <si>
    <t>[공사명] 경기도 어린이박물관 강당공사</t>
  </si>
  <si>
    <t>[경기도 어린이 박물관 강당 플로어링 공사]</t>
  </si>
  <si>
    <t>[경기도 어린이 박물관 강당 플로어링 공사 ]</t>
  </si>
  <si>
    <t>계 *5%</t>
  </si>
  <si>
    <t>(노무비+경비+일반관리비) * 10%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</si>
</sst>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  <numFmt numFmtId="178" formatCode="#,##0.00;\-#,##0.00;#"/>
    <numFmt numFmtId="179" formatCode="0.000"/>
    <numFmt numFmtId="180" formatCode="0.00_);\(0.00\)"/>
    <numFmt numFmtId="181" formatCode="0.0000"/>
    <numFmt numFmtId="182" formatCode="###,###,###,##0.0###"/>
    <numFmt numFmtId="183" formatCode="###,###,###,###,###"/>
    <numFmt numFmtId="184" formatCode="#,###,###,##0"/>
  </numFmts>
  <fonts count="56">
    <font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체"/>
      <family val="3"/>
    </font>
    <font>
      <b/>
      <sz val="9"/>
      <color indexed="8"/>
      <name val="돋움체"/>
      <family val="3"/>
    </font>
    <font>
      <b/>
      <sz val="18"/>
      <color indexed="8"/>
      <name val="돋움체"/>
      <family val="3"/>
    </font>
    <font>
      <b/>
      <sz val="16"/>
      <color indexed="8"/>
      <name val="돋움체"/>
      <family val="3"/>
    </font>
    <font>
      <sz val="9"/>
      <color indexed="8"/>
      <name val="굴림"/>
      <family val="3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9"/>
      <color indexed="8"/>
      <name val="굴림체"/>
      <family val="3"/>
    </font>
    <font>
      <b/>
      <sz val="18"/>
      <color indexed="8"/>
      <name val="굴림체"/>
      <family val="3"/>
    </font>
    <font>
      <b/>
      <sz val="14"/>
      <color indexed="8"/>
      <name val="굴림체"/>
      <family val="3"/>
    </font>
    <font>
      <b/>
      <sz val="9"/>
      <color indexed="8"/>
      <name val="굴림체"/>
      <family val="3"/>
    </font>
    <font>
      <b/>
      <sz val="12"/>
      <color indexed="8"/>
      <name val="굴림체"/>
      <family val="3"/>
    </font>
    <font>
      <sz val="11"/>
      <color indexed="8"/>
      <name val="굴림체"/>
      <family val="3"/>
    </font>
    <font>
      <b/>
      <sz val="12"/>
      <color indexed="8"/>
      <name val="돋움체"/>
      <family val="3"/>
    </font>
    <font>
      <sz val="9"/>
      <color indexed="8"/>
      <name val="맑은 고딕"/>
      <family val="3"/>
    </font>
    <font>
      <sz val="11"/>
      <color indexed="8"/>
      <name val="돋움"/>
      <family val="3"/>
    </font>
    <font>
      <b/>
      <sz val="11"/>
      <color indexed="8"/>
      <name val="돋움"/>
      <family val="3"/>
    </font>
    <font>
      <b/>
      <sz val="11"/>
      <color indexed="8"/>
      <name val="한컴바탕"/>
      <family val="1"/>
    </font>
    <font>
      <sz val="11"/>
      <color indexed="8"/>
      <name val="한컴바탕"/>
      <family val="1"/>
    </font>
    <font>
      <b/>
      <sz val="22"/>
      <color indexed="8"/>
      <name val="굴림체"/>
      <family val="3"/>
    </font>
    <font>
      <b/>
      <sz val="20"/>
      <color indexed="8"/>
      <name val="돋움체"/>
      <family val="3"/>
    </font>
    <font>
      <b/>
      <sz val="16"/>
      <color indexed="8"/>
      <name val="굴림체"/>
      <family val="3"/>
    </font>
    <font>
      <b/>
      <u val="single"/>
      <sz val="16"/>
      <color indexed="8"/>
      <name val="돋움"/>
      <family val="3"/>
    </font>
    <font>
      <sz val="9"/>
      <color indexed="8"/>
      <name val="돋움"/>
      <family val="3"/>
    </font>
    <font>
      <b/>
      <sz val="22"/>
      <color indexed="8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9"/>
      <color indexed="8"/>
      <name val="돋움"/>
      <family val="3"/>
    </font>
    <font>
      <b/>
      <u val="single"/>
      <sz val="22"/>
      <color indexed="8"/>
      <name val="돋움"/>
      <family val="3"/>
    </font>
    <font>
      <sz val="10"/>
      <color indexed="8"/>
      <name val="돋움"/>
      <family val="3"/>
    </font>
    <font>
      <b/>
      <sz val="10"/>
      <color indexed="8"/>
      <name val="돋움"/>
      <family val="3"/>
    </font>
    <font>
      <sz val="11"/>
      <color indexed="8"/>
      <name val="새굴림"/>
      <family val="1"/>
    </font>
    <font>
      <sz val="11"/>
      <color indexed="10"/>
      <name val="돋움"/>
      <family val="3"/>
    </font>
    <font>
      <sz val="8"/>
      <name val="돋움"/>
      <family val="3"/>
    </font>
    <font>
      <sz val="11"/>
      <name val="돋움"/>
      <family val="3"/>
    </font>
    <font>
      <u val="single"/>
      <sz val="11"/>
      <color indexed="20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theme="11"/>
      <name val="맑은 고딕"/>
      <family val="3"/>
    </font>
    <font>
      <u val="single"/>
      <sz val="11"/>
      <color theme="10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>
      <alignment/>
      <protection/>
    </xf>
    <xf numFmtId="0" fontId="55" fillId="0" borderId="0" applyNumberFormat="0" applyFill="0" applyBorder="0" applyAlignment="0" applyProtection="0"/>
  </cellStyleXfs>
  <cellXfs count="230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0" borderId="10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center" vertical="center"/>
    </xf>
    <xf numFmtId="43" fontId="21" fillId="0" borderId="10" xfId="0" applyNumberFormat="1" applyFont="1" applyFill="1" applyBorder="1" applyAlignment="1">
      <alignment vertical="center" shrinkToFit="1"/>
    </xf>
    <xf numFmtId="43" fontId="21" fillId="0" borderId="10" xfId="0" applyNumberFormat="1" applyFont="1" applyFill="1" applyBorder="1" applyAlignment="1">
      <alignment horizontal="center" vertical="center"/>
    </xf>
    <xf numFmtId="43" fontId="21" fillId="0" borderId="10" xfId="0" applyNumberFormat="1" applyFont="1" applyFill="1" applyBorder="1" applyAlignment="1">
      <alignment horizontal="left" vertical="center"/>
    </xf>
    <xf numFmtId="43" fontId="21" fillId="0" borderId="10" xfId="0" applyNumberFormat="1" applyFont="1" applyFill="1" applyBorder="1" applyAlignment="1">
      <alignment vertical="center"/>
    </xf>
    <xf numFmtId="43" fontId="22" fillId="0" borderId="10" xfId="0" applyNumberFormat="1" applyFont="1" applyFill="1" applyBorder="1" applyAlignment="1">
      <alignment horizontal="center" vertical="center" shrinkToFit="1"/>
    </xf>
    <xf numFmtId="41" fontId="22" fillId="0" borderId="10" xfId="0" applyNumberFormat="1" applyFont="1" applyFill="1" applyBorder="1" applyAlignment="1">
      <alignment horizontal="left" vertical="center" shrinkToFit="1"/>
    </xf>
    <xf numFmtId="41" fontId="23" fillId="0" borderId="10" xfId="0" applyNumberFormat="1" applyFont="1" applyFill="1" applyBorder="1" applyAlignment="1">
      <alignment horizontal="left" vertical="center" shrinkToFit="1"/>
    </xf>
    <xf numFmtId="41" fontId="22" fillId="0" borderId="10" xfId="0" applyNumberFormat="1" applyFont="1" applyBorder="1" applyAlignment="1">
      <alignment vertical="center"/>
    </xf>
    <xf numFmtId="0" fontId="22" fillId="24" borderId="10" xfId="0" applyNumberFormat="1" applyFont="1" applyFill="1" applyBorder="1" applyAlignment="1">
      <alignment vertical="center"/>
    </xf>
    <xf numFmtId="0" fontId="22" fillId="24" borderId="10" xfId="0" applyNumberFormat="1" applyFont="1" applyFill="1" applyBorder="1" applyAlignment="1">
      <alignment horizontal="center" vertical="center"/>
    </xf>
    <xf numFmtId="41" fontId="22" fillId="24" borderId="10" xfId="0" applyNumberFormat="1" applyFont="1" applyFill="1" applyBorder="1" applyAlignment="1">
      <alignment horizontal="left" vertical="center" shrinkToFit="1"/>
    </xf>
    <xf numFmtId="0" fontId="22" fillId="0" borderId="10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8" borderId="10" xfId="0" applyNumberFormat="1" applyFont="1" applyFill="1" applyBorder="1" applyAlignment="1">
      <alignment vertical="center"/>
    </xf>
    <xf numFmtId="41" fontId="23" fillId="8" borderId="10" xfId="0" applyNumberFormat="1" applyFont="1" applyFill="1" applyBorder="1" applyAlignment="1">
      <alignment horizontal="left" vertical="center" shrinkToFit="1"/>
    </xf>
    <xf numFmtId="41" fontId="21" fillId="0" borderId="10" xfId="0" applyNumberFormat="1" applyFont="1" applyFill="1" applyBorder="1" applyAlignment="1">
      <alignment horizontal="left" vertical="center" shrinkToFit="1"/>
    </xf>
    <xf numFmtId="0" fontId="22" fillId="25" borderId="10" xfId="0" applyNumberFormat="1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vertical="center"/>
    </xf>
    <xf numFmtId="0" fontId="29" fillId="0" borderId="10" xfId="0" applyNumberFormat="1" applyFont="1" applyBorder="1" applyAlignment="1" quotePrefix="1">
      <alignment vertical="center" wrapText="1"/>
    </xf>
    <xf numFmtId="0" fontId="30" fillId="0" borderId="0" xfId="0" applyNumberFormat="1" applyFont="1" applyAlignment="1">
      <alignment horizontal="center" vertical="center"/>
    </xf>
    <xf numFmtId="0" fontId="29" fillId="24" borderId="10" xfId="0" applyNumberFormat="1" applyFont="1" applyFill="1" applyBorder="1" applyAlignment="1" quotePrefix="1">
      <alignment horizontal="left" vertical="center"/>
    </xf>
    <xf numFmtId="0" fontId="29" fillId="24" borderId="10" xfId="0" applyNumberFormat="1" applyFont="1" applyFill="1" applyBorder="1" applyAlignment="1" quotePrefix="1">
      <alignment horizontal="center" vertical="center"/>
    </xf>
    <xf numFmtId="0" fontId="29" fillId="24" borderId="10" xfId="0" applyNumberFormat="1" applyFont="1" applyFill="1" applyBorder="1" applyAlignment="1" quotePrefix="1">
      <alignment vertical="center" wrapText="1"/>
    </xf>
    <xf numFmtId="41" fontId="0" fillId="24" borderId="0" xfId="0" applyNumberFormat="1" applyFont="1" applyFill="1" applyAlignment="1">
      <alignment vertical="center"/>
    </xf>
    <xf numFmtId="0" fontId="0" fillId="24" borderId="0" xfId="0" applyNumberFormat="1" applyFill="1" applyAlignment="1">
      <alignment vertical="center"/>
    </xf>
    <xf numFmtId="41" fontId="0" fillId="24" borderId="0" xfId="0" applyNumberFormat="1" applyFill="1" applyAlignment="1">
      <alignment vertical="center"/>
    </xf>
    <xf numFmtId="43" fontId="22" fillId="24" borderId="10" xfId="0" applyNumberFormat="1" applyFont="1" applyFill="1" applyBorder="1" applyAlignment="1">
      <alignment horizontal="center" vertical="center" shrinkToFit="1"/>
    </xf>
    <xf numFmtId="179" fontId="0" fillId="0" borderId="0" xfId="0" applyNumberFormat="1" applyAlignment="1">
      <alignment vertical="center"/>
    </xf>
    <xf numFmtId="41" fontId="29" fillId="0" borderId="0" xfId="0" applyNumberFormat="1" applyFont="1" applyBorder="1" applyAlignment="1" quotePrefix="1">
      <alignment vertical="center" wrapText="1"/>
    </xf>
    <xf numFmtId="0" fontId="0" fillId="0" borderId="0" xfId="0" applyNumberFormat="1" applyBorder="1" applyAlignment="1">
      <alignment vertical="center"/>
    </xf>
    <xf numFmtId="41" fontId="22" fillId="0" borderId="10" xfId="0" applyNumberFormat="1" applyFont="1" applyBorder="1" applyAlignment="1">
      <alignment horizontal="left" vertical="center"/>
    </xf>
    <xf numFmtId="43" fontId="21" fillId="0" borderId="10" xfId="0" applyNumberFormat="1" applyFont="1" applyFill="1" applyBorder="1" applyAlignment="1">
      <alignment horizontal="left" vertical="center" shrinkToFit="1"/>
    </xf>
    <xf numFmtId="43" fontId="22" fillId="24" borderId="10" xfId="0" applyNumberFormat="1" applyFont="1" applyFill="1" applyBorder="1" applyAlignment="1">
      <alignment horizontal="left" vertical="center" shrinkToFit="1"/>
    </xf>
    <xf numFmtId="43" fontId="22" fillId="8" borderId="10" xfId="0" applyNumberFormat="1" applyFont="1" applyFill="1" applyBorder="1" applyAlignment="1">
      <alignment horizontal="left" vertical="center" shrinkToFit="1"/>
    </xf>
    <xf numFmtId="43" fontId="22" fillId="0" borderId="10" xfId="0" applyNumberFormat="1" applyFont="1" applyFill="1" applyBorder="1" applyAlignment="1">
      <alignment horizontal="left" vertical="center" shrinkToFit="1"/>
    </xf>
    <xf numFmtId="43" fontId="22" fillId="0" borderId="10" xfId="0" applyNumberFormat="1" applyFont="1" applyFill="1" applyBorder="1" applyAlignment="1">
      <alignment vertical="center"/>
    </xf>
    <xf numFmtId="43" fontId="22" fillId="0" borderId="10" xfId="0" applyNumberFormat="1" applyFont="1" applyFill="1" applyBorder="1" applyAlignment="1">
      <alignment horizontal="left" vertical="center"/>
    </xf>
    <xf numFmtId="43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left" vertical="center"/>
    </xf>
    <xf numFmtId="0" fontId="22" fillId="0" borderId="10" xfId="0" applyNumberFormat="1" applyFont="1" applyFill="1" applyBorder="1" applyAlignment="1">
      <alignment horizontal="left" vertical="center" shrinkToFit="1"/>
    </xf>
    <xf numFmtId="0" fontId="22" fillId="0" borderId="10" xfId="0" applyNumberFormat="1" applyFont="1" applyFill="1" applyBorder="1" applyAlignment="1">
      <alignment horizontal="center" vertical="center" shrinkToFit="1"/>
    </xf>
    <xf numFmtId="0" fontId="31" fillId="0" borderId="10" xfId="0" applyNumberFormat="1" applyFont="1" applyFill="1" applyBorder="1" applyAlignment="1">
      <alignment horizontal="left" vertical="center" shrinkToFit="1"/>
    </xf>
    <xf numFmtId="0" fontId="31" fillId="0" borderId="10" xfId="0" applyNumberFormat="1" applyFont="1" applyFill="1" applyBorder="1" applyAlignment="1">
      <alignment horizontal="center" vertical="center"/>
    </xf>
    <xf numFmtId="0" fontId="0" fillId="24" borderId="0" xfId="0" applyNumberFormat="1" applyFill="1" applyAlignment="1" quotePrefix="1">
      <alignment vertical="center"/>
    </xf>
    <xf numFmtId="0" fontId="31" fillId="0" borderId="10" xfId="0" applyNumberFormat="1" applyFont="1" applyBorder="1" applyAlignment="1">
      <alignment horizontal="left" vertical="center"/>
    </xf>
    <xf numFmtId="0" fontId="31" fillId="0" borderId="10" xfId="0" applyNumberFormat="1" applyFont="1" applyFill="1" applyBorder="1" applyAlignment="1">
      <alignment horizontal="center" vertical="center" shrinkToFit="1"/>
    </xf>
    <xf numFmtId="180" fontId="31" fillId="0" borderId="10" xfId="0" applyNumberFormat="1" applyFont="1" applyBorder="1" applyAlignment="1">
      <alignment horizontal="center" vertical="center"/>
    </xf>
    <xf numFmtId="180" fontId="22" fillId="0" borderId="10" xfId="0" applyNumberFormat="1" applyFont="1" applyBorder="1" applyAlignment="1">
      <alignment horizontal="center" vertical="center"/>
    </xf>
    <xf numFmtId="180" fontId="22" fillId="24" borderId="10" xfId="0" applyNumberFormat="1" applyFont="1" applyFill="1" applyBorder="1" applyAlignment="1">
      <alignment horizontal="center" vertical="center" shrinkToFit="1"/>
    </xf>
    <xf numFmtId="180" fontId="22" fillId="0" borderId="10" xfId="0" applyNumberFormat="1" applyFont="1" applyFill="1" applyBorder="1" applyAlignment="1">
      <alignment horizontal="center" vertical="center" shrinkToFit="1"/>
    </xf>
    <xf numFmtId="180" fontId="21" fillId="0" borderId="10" xfId="0" applyNumberFormat="1" applyFont="1" applyFill="1" applyBorder="1" applyAlignment="1">
      <alignment horizontal="center" vertical="center" shrinkToFit="1"/>
    </xf>
    <xf numFmtId="180" fontId="22" fillId="8" borderId="10" xfId="0" applyNumberFormat="1" applyFont="1" applyFill="1" applyBorder="1" applyAlignment="1">
      <alignment horizontal="center" vertical="center" shrinkToFit="1"/>
    </xf>
    <xf numFmtId="0" fontId="32" fillId="24" borderId="10" xfId="0" applyNumberFormat="1" applyFont="1" applyFill="1" applyBorder="1" applyAlignment="1" quotePrefix="1">
      <alignment horizontal="center" vertical="center"/>
    </xf>
    <xf numFmtId="0" fontId="33" fillId="0" borderId="10" xfId="0" applyNumberFormat="1" applyFont="1" applyBorder="1" applyAlignment="1" quotePrefix="1">
      <alignment horizontal="center" vertical="center"/>
    </xf>
    <xf numFmtId="0" fontId="32" fillId="0" borderId="10" xfId="48" applyNumberFormat="1" applyFont="1" applyBorder="1" applyAlignment="1" quotePrefix="1">
      <alignment vertical="center" wrapText="1"/>
    </xf>
    <xf numFmtId="0" fontId="32" fillId="0" borderId="10" xfId="48" applyNumberFormat="1" applyFont="1" applyBorder="1" applyAlignment="1" quotePrefix="1">
      <alignment horizontal="center" vertical="center" wrapText="1"/>
    </xf>
    <xf numFmtId="41" fontId="32" fillId="0" borderId="10" xfId="48" applyNumberFormat="1" applyFont="1" applyBorder="1" applyAlignment="1">
      <alignment vertical="center" wrapText="1"/>
    </xf>
    <xf numFmtId="41" fontId="32" fillId="0" borderId="10" xfId="48" applyNumberFormat="1" applyFont="1" applyBorder="1" applyAlignment="1" quotePrefix="1">
      <alignment vertical="center" wrapText="1"/>
    </xf>
    <xf numFmtId="0" fontId="32" fillId="6" borderId="10" xfId="48" applyNumberFormat="1" applyFont="1" applyFill="1" applyBorder="1" applyAlignment="1">
      <alignment vertical="center" wrapText="1"/>
    </xf>
    <xf numFmtId="0" fontId="32" fillId="6" borderId="10" xfId="48" applyNumberFormat="1" applyFont="1" applyFill="1" applyBorder="1" applyAlignment="1">
      <alignment horizontal="center" vertical="center" wrapText="1"/>
    </xf>
    <xf numFmtId="41" fontId="32" fillId="6" borderId="10" xfId="48" applyNumberFormat="1" applyFont="1" applyFill="1" applyBorder="1" applyAlignment="1">
      <alignment vertical="center" wrapText="1"/>
    </xf>
    <xf numFmtId="41" fontId="32" fillId="24" borderId="10" xfId="48" applyNumberFormat="1" applyFont="1" applyFill="1" applyBorder="1" applyAlignment="1">
      <alignment vertical="center" wrapText="1"/>
    </xf>
    <xf numFmtId="0" fontId="33" fillId="24" borderId="10" xfId="0" applyNumberFormat="1" applyFont="1" applyFill="1" applyBorder="1" applyAlignment="1" quotePrefix="1">
      <alignment horizontal="center" vertical="center"/>
    </xf>
    <xf numFmtId="0" fontId="32" fillId="24" borderId="10" xfId="0" applyNumberFormat="1" applyFont="1" applyFill="1" applyBorder="1" applyAlignment="1" quotePrefix="1">
      <alignment horizontal="left" vertical="center"/>
    </xf>
    <xf numFmtId="179" fontId="32" fillId="24" borderId="10" xfId="0" applyNumberFormat="1" applyFont="1" applyFill="1" applyBorder="1" applyAlignment="1" quotePrefix="1">
      <alignment horizontal="center" vertical="center"/>
    </xf>
    <xf numFmtId="0" fontId="32" fillId="24" borderId="10" xfId="0" applyNumberFormat="1" applyFont="1" applyFill="1" applyBorder="1" applyAlignment="1" quotePrefix="1">
      <alignment vertical="center" wrapText="1"/>
    </xf>
    <xf numFmtId="177" fontId="32" fillId="24" borderId="10" xfId="0" applyNumberFormat="1" applyFont="1" applyFill="1" applyBorder="1" applyAlignment="1" quotePrefix="1">
      <alignment horizontal="right" vertical="center"/>
    </xf>
    <xf numFmtId="3" fontId="32" fillId="24" borderId="10" xfId="0" applyNumberFormat="1" applyFont="1" applyFill="1" applyBorder="1" applyAlignment="1" quotePrefix="1">
      <alignment horizontal="right" vertical="center"/>
    </xf>
    <xf numFmtId="41" fontId="32" fillId="24" borderId="10" xfId="0" applyNumberFormat="1" applyFont="1" applyFill="1" applyBorder="1" applyAlignment="1" quotePrefix="1">
      <alignment horizontal="center" vertical="center"/>
    </xf>
    <xf numFmtId="177" fontId="32" fillId="24" borderId="10" xfId="0" applyNumberFormat="1" applyFont="1" applyFill="1" applyBorder="1" applyAlignment="1">
      <alignment vertical="center" wrapText="1"/>
    </xf>
    <xf numFmtId="4" fontId="32" fillId="24" borderId="10" xfId="0" applyNumberFormat="1" applyFont="1" applyFill="1" applyBorder="1" applyAlignment="1">
      <alignment vertical="center" wrapText="1"/>
    </xf>
    <xf numFmtId="3" fontId="32" fillId="24" borderId="10" xfId="0" applyNumberFormat="1" applyFont="1" applyFill="1" applyBorder="1" applyAlignment="1">
      <alignment vertical="center" wrapText="1"/>
    </xf>
    <xf numFmtId="0" fontId="34" fillId="0" borderId="10" xfId="0" applyNumberFormat="1" applyFont="1" applyBorder="1" applyAlignment="1" quotePrefix="1">
      <alignment horizontal="center" vertical="center"/>
    </xf>
    <xf numFmtId="41" fontId="35" fillId="0" borderId="10" xfId="0" applyNumberFormat="1" applyFont="1" applyBorder="1" applyAlignment="1" quotePrefix="1">
      <alignment horizontal="center" vertical="center"/>
    </xf>
    <xf numFmtId="41" fontId="35" fillId="0" borderId="10" xfId="0" applyNumberFormat="1" applyFont="1" applyBorder="1" applyAlignment="1" quotePrefix="1">
      <alignment vertical="center" wrapText="1"/>
    </xf>
    <xf numFmtId="0" fontId="33" fillId="0" borderId="10" xfId="0" applyNumberFormat="1" applyFont="1" applyBorder="1" applyAlignment="1" quotePrefix="1">
      <alignment horizontal="center" vertical="center" wrapText="1"/>
    </xf>
    <xf numFmtId="0" fontId="32" fillId="0" borderId="10" xfId="0" applyNumberFormat="1" applyFont="1" applyBorder="1" applyAlignment="1" quotePrefix="1">
      <alignment vertical="center" wrapText="1"/>
    </xf>
    <xf numFmtId="0" fontId="32" fillId="0" borderId="10" xfId="0" applyNumberFormat="1" applyFont="1" applyBorder="1" applyAlignment="1">
      <alignment vertical="center" wrapText="1"/>
    </xf>
    <xf numFmtId="176" fontId="32" fillId="0" borderId="10" xfId="0" applyNumberFormat="1" applyFont="1" applyBorder="1" applyAlignment="1">
      <alignment vertical="center" wrapText="1"/>
    </xf>
    <xf numFmtId="41" fontId="32" fillId="0" borderId="10" xfId="0" applyNumberFormat="1" applyFont="1" applyBorder="1" applyAlignment="1" quotePrefix="1">
      <alignment vertical="center" wrapText="1"/>
    </xf>
    <xf numFmtId="0" fontId="32" fillId="0" borderId="10" xfId="0" applyNumberFormat="1" applyFont="1" applyBorder="1" applyAlignment="1" quotePrefix="1">
      <alignment horizontal="center" vertical="center" wrapText="1"/>
    </xf>
    <xf numFmtId="0" fontId="32" fillId="24" borderId="10" xfId="0" applyNumberFormat="1" applyFont="1" applyFill="1" applyBorder="1" applyAlignment="1" quotePrefix="1">
      <alignment horizontal="center" vertical="center" wrapText="1"/>
    </xf>
    <xf numFmtId="176" fontId="32" fillId="24" borderId="10" xfId="0" applyNumberFormat="1" applyFont="1" applyFill="1" applyBorder="1" applyAlignment="1">
      <alignment vertical="center" wrapText="1"/>
    </xf>
    <xf numFmtId="41" fontId="32" fillId="24" borderId="10" xfId="0" applyNumberFormat="1" applyFont="1" applyFill="1" applyBorder="1" applyAlignment="1" quotePrefix="1">
      <alignment vertical="center" wrapText="1"/>
    </xf>
    <xf numFmtId="176" fontId="32" fillId="24" borderId="0" xfId="0" applyNumberFormat="1" applyFont="1" applyFill="1" applyAlignment="1">
      <alignment vertical="center"/>
    </xf>
    <xf numFmtId="0" fontId="32" fillId="0" borderId="0" xfId="0" applyNumberFormat="1" applyFont="1" applyAlignment="1">
      <alignment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0" xfId="0" applyNumberFormat="1" applyFont="1" applyAlignment="1">
      <alignment vertical="center"/>
    </xf>
    <xf numFmtId="41" fontId="32" fillId="24" borderId="10" xfId="0" applyNumberFormat="1" applyFont="1" applyFill="1" applyBorder="1" applyAlignment="1">
      <alignment horizontal="center" vertical="center"/>
    </xf>
    <xf numFmtId="2" fontId="32" fillId="0" borderId="10" xfId="48" applyNumberFormat="1" applyFont="1" applyBorder="1" applyAlignment="1">
      <alignment vertical="center" wrapText="1"/>
    </xf>
    <xf numFmtId="181" fontId="32" fillId="24" borderId="10" xfId="0" applyNumberFormat="1" applyFont="1" applyFill="1" applyBorder="1" applyAlignment="1">
      <alignment horizontal="center" vertical="center"/>
    </xf>
    <xf numFmtId="181" fontId="32" fillId="24" borderId="10" xfId="0" applyNumberFormat="1" applyFont="1" applyFill="1" applyBorder="1" applyAlignment="1" quotePrefix="1">
      <alignment horizontal="center" vertical="center"/>
    </xf>
    <xf numFmtId="0" fontId="31" fillId="0" borderId="10" xfId="0" applyNumberFormat="1" applyFont="1" applyBorder="1" applyAlignment="1">
      <alignment horizontal="center" vertical="center" wrapText="1"/>
    </xf>
    <xf numFmtId="41" fontId="40" fillId="24" borderId="10" xfId="0" applyNumberFormat="1" applyFont="1" applyFill="1" applyBorder="1" applyAlignment="1" quotePrefix="1">
      <alignment horizontal="left" vertical="center"/>
    </xf>
    <xf numFmtId="41" fontId="32" fillId="24" borderId="10" xfId="0" applyNumberFormat="1" applyFont="1" applyFill="1" applyBorder="1" applyAlignment="1" quotePrefix="1">
      <alignment horizontal="left" vertical="center"/>
    </xf>
    <xf numFmtId="0" fontId="44" fillId="24" borderId="10" xfId="0" applyNumberFormat="1" applyFont="1" applyFill="1" applyBorder="1" applyAlignment="1">
      <alignment horizontal="left" vertical="center"/>
    </xf>
    <xf numFmtId="0" fontId="40" fillId="24" borderId="10" xfId="0" applyNumberFormat="1" applyFont="1" applyFill="1" applyBorder="1" applyAlignment="1">
      <alignment horizontal="left" vertical="center" shrinkToFit="1"/>
    </xf>
    <xf numFmtId="0" fontId="40" fillId="24" borderId="10" xfId="0" applyNumberFormat="1" applyFont="1" applyFill="1" applyBorder="1" applyAlignment="1">
      <alignment horizontal="center" vertical="center"/>
    </xf>
    <xf numFmtId="180" fontId="40" fillId="24" borderId="10" xfId="0" applyNumberFormat="1" applyFont="1" applyFill="1" applyBorder="1" applyAlignment="1">
      <alignment horizontal="center" vertical="center"/>
    </xf>
    <xf numFmtId="0" fontId="44" fillId="24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Border="1" applyAlignment="1" quotePrefix="1">
      <alignment vertical="center" wrapText="1"/>
    </xf>
    <xf numFmtId="0" fontId="40" fillId="0" borderId="10" xfId="0" applyNumberFormat="1" applyFont="1" applyBorder="1" applyAlignment="1" quotePrefix="1">
      <alignment horizontal="center" vertical="center" wrapText="1"/>
    </xf>
    <xf numFmtId="180" fontId="40" fillId="0" borderId="10" xfId="0" applyNumberFormat="1" applyFont="1" applyBorder="1" applyAlignment="1" quotePrefix="1">
      <alignment horizontal="center" vertical="center" wrapText="1"/>
    </xf>
    <xf numFmtId="0" fontId="40" fillId="0" borderId="10" xfId="0" applyNumberFormat="1" applyFont="1" applyBorder="1" applyAlignment="1">
      <alignment horizontal="left" vertical="center"/>
    </xf>
    <xf numFmtId="0" fontId="40" fillId="0" borderId="10" xfId="0" applyNumberFormat="1" applyFont="1" applyFill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 wrapText="1"/>
    </xf>
    <xf numFmtId="0" fontId="40" fillId="24" borderId="10" xfId="0" applyNumberFormat="1" applyFont="1" applyFill="1" applyBorder="1" applyAlignment="1">
      <alignment horizontal="left" vertical="center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left" vertical="center" shrinkToFit="1"/>
    </xf>
    <xf numFmtId="0" fontId="40" fillId="0" borderId="10" xfId="0" applyNumberFormat="1" applyFont="1" applyFill="1" applyBorder="1" applyAlignment="1">
      <alignment horizontal="center" vertical="center" shrinkToFit="1"/>
    </xf>
    <xf numFmtId="180" fontId="40" fillId="0" borderId="10" xfId="0" applyNumberFormat="1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41" fontId="46" fillId="24" borderId="10" xfId="0" applyNumberFormat="1" applyFont="1" applyFill="1" applyBorder="1" applyAlignment="1" quotePrefix="1">
      <alignment horizontal="left" vertical="center"/>
    </xf>
    <xf numFmtId="0" fontId="46" fillId="24" borderId="10" xfId="0" applyNumberFormat="1" applyFont="1" applyFill="1" applyBorder="1" applyAlignment="1" quotePrefix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41" fontId="46" fillId="0" borderId="10" xfId="0" applyNumberFormat="1" applyFont="1" applyBorder="1" applyAlignment="1">
      <alignment horizontal="center" vertical="center"/>
    </xf>
    <xf numFmtId="41" fontId="46" fillId="24" borderId="10" xfId="0" applyNumberFormat="1" applyFont="1" applyFill="1" applyBorder="1" applyAlignment="1" quotePrefix="1">
      <alignment horizontal="center" vertical="center"/>
    </xf>
    <xf numFmtId="41" fontId="46" fillId="24" borderId="10" xfId="0" applyNumberFormat="1" applyFont="1" applyFill="1" applyBorder="1" applyAlignment="1">
      <alignment vertical="center" wrapText="1"/>
    </xf>
    <xf numFmtId="0" fontId="46" fillId="0" borderId="10" xfId="0" applyNumberFormat="1" applyFont="1" applyBorder="1" applyAlignment="1" quotePrefix="1">
      <alignment horizontal="center" vertical="center"/>
    </xf>
    <xf numFmtId="0" fontId="46" fillId="24" borderId="10" xfId="0" applyNumberFormat="1" applyFont="1" applyFill="1" applyBorder="1" applyAlignment="1">
      <alignment horizontal="center" vertical="center"/>
    </xf>
    <xf numFmtId="41" fontId="46" fillId="24" borderId="10" xfId="0" applyNumberFormat="1" applyFont="1" applyFill="1" applyBorder="1" applyAlignment="1">
      <alignment horizontal="left" vertical="center"/>
    </xf>
    <xf numFmtId="41" fontId="46" fillId="24" borderId="10" xfId="0" applyNumberFormat="1" applyFont="1" applyFill="1" applyBorder="1" applyAlignment="1">
      <alignment horizontal="center" vertical="center"/>
    </xf>
    <xf numFmtId="41" fontId="47" fillId="24" borderId="10" xfId="0" applyNumberFormat="1" applyFont="1" applyFill="1" applyBorder="1" applyAlignment="1" quotePrefix="1">
      <alignment horizontal="left" vertical="center"/>
    </xf>
    <xf numFmtId="41" fontId="46" fillId="24" borderId="10" xfId="0" applyNumberFormat="1" applyFont="1" applyFill="1" applyBorder="1" applyAlignment="1" quotePrefix="1">
      <alignment vertical="center" wrapText="1"/>
    </xf>
    <xf numFmtId="41" fontId="46" fillId="24" borderId="10" xfId="0" applyNumberFormat="1" applyFont="1" applyFill="1" applyBorder="1" applyAlignment="1" quotePrefix="1">
      <alignment horizontal="center" vertical="center" wrapText="1"/>
    </xf>
    <xf numFmtId="41" fontId="46" fillId="24" borderId="10" xfId="0" applyNumberFormat="1" applyFont="1" applyFill="1" applyBorder="1" applyAlignment="1">
      <alignment vertical="center"/>
    </xf>
    <xf numFmtId="0" fontId="47" fillId="0" borderId="10" xfId="0" applyNumberFormat="1" applyFont="1" applyBorder="1" applyAlignment="1" quotePrefix="1">
      <alignment horizontal="center" vertical="center"/>
    </xf>
    <xf numFmtId="179" fontId="32" fillId="24" borderId="10" xfId="0" applyNumberFormat="1" applyFont="1" applyFill="1" applyBorder="1" applyAlignment="1">
      <alignment horizontal="center" vertical="center"/>
    </xf>
    <xf numFmtId="3" fontId="32" fillId="24" borderId="10" xfId="0" applyNumberFormat="1" applyFont="1" applyFill="1" applyBorder="1" applyAlignment="1" quotePrefix="1">
      <alignment horizontal="center" vertical="center"/>
    </xf>
    <xf numFmtId="180" fontId="32" fillId="0" borderId="10" xfId="48" applyNumberFormat="1" applyFont="1" applyBorder="1" applyAlignment="1">
      <alignment vertical="center" wrapText="1"/>
    </xf>
    <xf numFmtId="41" fontId="32" fillId="24" borderId="10" xfId="0" applyNumberFormat="1" applyFont="1" applyFill="1" applyBorder="1" applyAlignment="1">
      <alignment vertical="center"/>
    </xf>
    <xf numFmtId="41" fontId="32" fillId="24" borderId="10" xfId="0" applyNumberFormat="1" applyFont="1" applyFill="1" applyBorder="1" applyAlignment="1" quotePrefix="1">
      <alignment vertical="center"/>
    </xf>
    <xf numFmtId="0" fontId="40" fillId="0" borderId="10" xfId="0" applyNumberFormat="1" applyFont="1" applyBorder="1" applyAlignment="1">
      <alignment vertical="center" wrapText="1"/>
    </xf>
    <xf numFmtId="0" fontId="32" fillId="24" borderId="10" xfId="0" applyNumberFormat="1" applyFont="1" applyFill="1" applyBorder="1" applyAlignment="1">
      <alignment horizontal="left" vertical="center"/>
    </xf>
    <xf numFmtId="0" fontId="32" fillId="24" borderId="10" xfId="0" applyNumberFormat="1" applyFont="1" applyFill="1" applyBorder="1" applyAlignment="1">
      <alignment horizontal="center" vertical="center"/>
    </xf>
    <xf numFmtId="3" fontId="32" fillId="24" borderId="10" xfId="0" applyNumberFormat="1" applyFont="1" applyFill="1" applyBorder="1" applyAlignment="1">
      <alignment horizontal="right" vertical="center"/>
    </xf>
    <xf numFmtId="0" fontId="33" fillId="0" borderId="0" xfId="0" applyNumberFormat="1" applyFont="1" applyBorder="1" applyAlignment="1" quotePrefix="1">
      <alignment horizontal="center" vertical="center"/>
    </xf>
    <xf numFmtId="0" fontId="32" fillId="0" borderId="10" xfId="48" applyNumberFormat="1" applyFont="1" applyBorder="1" applyAlignment="1">
      <alignment vertical="center" wrapText="1"/>
    </xf>
    <xf numFmtId="0" fontId="29" fillId="24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Border="1" applyAlignment="1" quotePrefix="1">
      <alignment vertical="center" wrapText="1"/>
    </xf>
    <xf numFmtId="0" fontId="31" fillId="0" borderId="10" xfId="0" applyNumberFormat="1" applyFont="1" applyBorder="1" applyAlignment="1">
      <alignment vertical="center" wrapText="1"/>
    </xf>
    <xf numFmtId="180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 quotePrefix="1">
      <alignment horizontal="center" vertical="center" wrapText="1"/>
    </xf>
    <xf numFmtId="0" fontId="22" fillId="8" borderId="11" xfId="0" applyNumberFormat="1" applyFont="1" applyFill="1" applyBorder="1" applyAlignment="1">
      <alignment vertical="center"/>
    </xf>
    <xf numFmtId="0" fontId="32" fillId="0" borderId="10" xfId="48" applyNumberFormat="1" applyFont="1" applyBorder="1" applyAlignment="1">
      <alignment horizontal="center" vertical="center" wrapText="1"/>
    </xf>
    <xf numFmtId="0" fontId="49" fillId="24" borderId="10" xfId="0" applyNumberFormat="1" applyFont="1" applyFill="1" applyBorder="1" applyAlignment="1" quotePrefix="1">
      <alignment horizontal="left" vertical="center"/>
    </xf>
    <xf numFmtId="41" fontId="32" fillId="0" borderId="10" xfId="0" applyNumberFormat="1" applyFont="1" applyFill="1" applyBorder="1" applyAlignment="1">
      <alignment horizontal="center" vertical="center"/>
    </xf>
    <xf numFmtId="41" fontId="32" fillId="24" borderId="10" xfId="0" applyNumberFormat="1" applyFont="1" applyFill="1" applyBorder="1" applyAlignment="1">
      <alignment horizontal="left" vertical="center"/>
    </xf>
    <xf numFmtId="0" fontId="32" fillId="0" borderId="10" xfId="0" applyNumberFormat="1" applyFont="1" applyFill="1" applyBorder="1" applyAlignment="1">
      <alignment horizontal="left" vertical="center" shrinkToFit="1"/>
    </xf>
    <xf numFmtId="41" fontId="32" fillId="24" borderId="10" xfId="0" applyNumberFormat="1" applyFont="1" applyFill="1" applyBorder="1" applyAlignment="1">
      <alignment vertical="center" wrapText="1"/>
    </xf>
    <xf numFmtId="0" fontId="33" fillId="0" borderId="10" xfId="48" applyNumberFormat="1" applyFont="1" applyBorder="1" applyAlignment="1" quotePrefix="1">
      <alignment vertical="center" wrapText="1"/>
    </xf>
    <xf numFmtId="0" fontId="32" fillId="0" borderId="10" xfId="0" applyNumberFormat="1" applyFont="1" applyFill="1" applyBorder="1" applyAlignment="1" quotePrefix="1">
      <alignment vertical="center" wrapText="1"/>
    </xf>
    <xf numFmtId="176" fontId="32" fillId="0" borderId="10" xfId="0" applyNumberFormat="1" applyFont="1" applyFill="1" applyBorder="1" applyAlignment="1">
      <alignment vertical="center" wrapText="1"/>
    </xf>
    <xf numFmtId="0" fontId="28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37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36" fillId="22" borderId="0" xfId="0" applyNumberFormat="1" applyFont="1" applyFill="1" applyAlignment="1">
      <alignment horizontal="center" vertical="center"/>
    </xf>
    <xf numFmtId="17" fontId="26" fillId="0" borderId="0" xfId="0" applyNumberFormat="1" applyFont="1" applyAlignment="1">
      <alignment horizontal="center" vertical="center"/>
    </xf>
    <xf numFmtId="0" fontId="32" fillId="24" borderId="10" xfId="0" applyNumberFormat="1" applyFont="1" applyFill="1" applyBorder="1" applyAlignment="1" quotePrefix="1">
      <alignment vertical="center" wrapText="1"/>
    </xf>
    <xf numFmtId="0" fontId="32" fillId="24" borderId="10" xfId="0" applyNumberFormat="1" applyFont="1" applyFill="1" applyBorder="1" applyAlignment="1" quotePrefix="1">
      <alignment horizontal="center" vertical="center" wrapText="1"/>
    </xf>
    <xf numFmtId="0" fontId="32" fillId="0" borderId="10" xfId="0" applyNumberFormat="1" applyFont="1" applyFill="1" applyBorder="1" applyAlignment="1" quotePrefix="1">
      <alignment vertical="center" wrapText="1"/>
    </xf>
    <xf numFmtId="0" fontId="32" fillId="0" borderId="10" xfId="0" applyNumberFormat="1" applyFont="1" applyFill="1" applyBorder="1" applyAlignment="1" quotePrefix="1">
      <alignment horizontal="center" vertical="center" wrapText="1"/>
    </xf>
    <xf numFmtId="0" fontId="32" fillId="0" borderId="10" xfId="0" applyNumberFormat="1" applyFont="1" applyBorder="1" applyAlignment="1" quotePrefix="1">
      <alignment vertical="center" wrapText="1"/>
    </xf>
    <xf numFmtId="0" fontId="32" fillId="0" borderId="10" xfId="0" applyNumberFormat="1" applyFont="1" applyBorder="1" applyAlignment="1" quotePrefix="1">
      <alignment horizontal="center" vertical="center" wrapText="1"/>
    </xf>
    <xf numFmtId="0" fontId="39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vertical="center"/>
    </xf>
    <xf numFmtId="0" fontId="32" fillId="0" borderId="12" xfId="0" applyNumberFormat="1" applyFont="1" applyBorder="1" applyAlignment="1">
      <alignment horizontal="right" vertical="center"/>
    </xf>
    <xf numFmtId="0" fontId="32" fillId="24" borderId="10" xfId="0" applyNumberFormat="1" applyFont="1" applyFill="1" applyBorder="1" applyAlignment="1" quotePrefix="1">
      <alignment horizontal="distributed" vertical="center" wrapText="1"/>
    </xf>
    <xf numFmtId="0" fontId="32" fillId="24" borderId="13" xfId="0" applyNumberFormat="1" applyFont="1" applyFill="1" applyBorder="1" applyAlignment="1" quotePrefix="1">
      <alignment horizontal="center" vertical="center" wrapText="1"/>
    </xf>
    <xf numFmtId="0" fontId="32" fillId="24" borderId="14" xfId="0" applyNumberFormat="1" applyFont="1" applyFill="1" applyBorder="1" applyAlignment="1" quotePrefix="1">
      <alignment horizontal="center" vertical="center" wrapText="1"/>
    </xf>
    <xf numFmtId="0" fontId="32" fillId="24" borderId="15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Alignment="1" quotePrefix="1">
      <alignment vertical="center"/>
    </xf>
    <xf numFmtId="0" fontId="33" fillId="0" borderId="10" xfId="0" applyNumberFormat="1" applyFont="1" applyBorder="1" applyAlignment="1" quotePrefix="1">
      <alignment horizontal="center" vertical="center"/>
    </xf>
    <xf numFmtId="0" fontId="33" fillId="0" borderId="10" xfId="0" applyNumberFormat="1" applyFont="1" applyBorder="1" applyAlignment="1" quotePrefix="1">
      <alignment horizontal="center" vertical="center" wrapText="1"/>
    </xf>
    <xf numFmtId="0" fontId="45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vertical="center" wrapText="1"/>
    </xf>
    <xf numFmtId="0" fontId="32" fillId="24" borderId="16" xfId="0" applyNumberFormat="1" applyFont="1" applyFill="1" applyBorder="1" applyAlignment="1" quotePrefix="1">
      <alignment horizontal="left" vertical="center"/>
    </xf>
    <xf numFmtId="0" fontId="32" fillId="24" borderId="17" xfId="0" applyNumberFormat="1" applyFont="1" applyFill="1" applyBorder="1" applyAlignment="1" quotePrefix="1">
      <alignment horizontal="left" vertical="center"/>
    </xf>
    <xf numFmtId="0" fontId="32" fillId="24" borderId="11" xfId="0" applyNumberFormat="1" applyFont="1" applyFill="1" applyBorder="1" applyAlignment="1" quotePrefix="1">
      <alignment horizontal="left" vertical="center"/>
    </xf>
    <xf numFmtId="0" fontId="32" fillId="0" borderId="12" xfId="0" applyNumberFormat="1" applyFont="1" applyBorder="1" applyAlignment="1">
      <alignment vertical="center"/>
    </xf>
    <xf numFmtId="0" fontId="33" fillId="24" borderId="10" xfId="0" applyNumberFormat="1" applyFont="1" applyFill="1" applyBorder="1" applyAlignment="1" quotePrefix="1">
      <alignment horizontal="center" vertical="center"/>
    </xf>
    <xf numFmtId="179" fontId="33" fillId="24" borderId="10" xfId="0" applyNumberFormat="1" applyFont="1" applyFill="1" applyBorder="1" applyAlignment="1" quotePrefix="1">
      <alignment horizontal="center" vertical="center"/>
    </xf>
    <xf numFmtId="41" fontId="41" fillId="0" borderId="0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 applyProtection="1" quotePrefix="1">
      <alignment vertical="center"/>
      <protection/>
    </xf>
    <xf numFmtId="43" fontId="42" fillId="24" borderId="10" xfId="0" applyNumberFormat="1" applyFont="1" applyFill="1" applyBorder="1" applyAlignment="1">
      <alignment horizontal="center" vertical="center"/>
    </xf>
    <xf numFmtId="43" fontId="42" fillId="24" borderId="10" xfId="0" applyNumberFormat="1" applyFont="1" applyFill="1" applyBorder="1" applyAlignment="1">
      <alignment horizontal="center" vertical="center" shrinkToFit="1"/>
    </xf>
    <xf numFmtId="43" fontId="43" fillId="24" borderId="10" xfId="0" applyNumberFormat="1" applyFont="1" applyFill="1" applyBorder="1" applyAlignment="1">
      <alignment horizontal="center" vertical="center" shrinkToFit="1"/>
    </xf>
    <xf numFmtId="43" fontId="43" fillId="24" borderId="10" xfId="0" applyNumberFormat="1" applyFont="1" applyFill="1" applyBorder="1" applyAlignment="1">
      <alignment horizontal="center" vertical="center"/>
    </xf>
    <xf numFmtId="180" fontId="42" fillId="24" borderId="10" xfId="0" applyNumberFormat="1" applyFont="1" applyFill="1" applyBorder="1" applyAlignment="1">
      <alignment horizontal="center" vertical="center"/>
    </xf>
    <xf numFmtId="41" fontId="42" fillId="24" borderId="10" xfId="0" applyNumberFormat="1" applyFont="1" applyFill="1" applyBorder="1" applyAlignment="1">
      <alignment horizontal="center" vertical="center" shrinkToFit="1"/>
    </xf>
    <xf numFmtId="41" fontId="46" fillId="24" borderId="16" xfId="0" applyNumberFormat="1" applyFont="1" applyFill="1" applyBorder="1" applyAlignment="1">
      <alignment vertical="center" wrapText="1"/>
    </xf>
    <xf numFmtId="0" fontId="32" fillId="0" borderId="17" xfId="0" applyNumberFormat="1" applyFont="1" applyBorder="1" applyAlignment="1">
      <alignment vertical="center"/>
    </xf>
    <xf numFmtId="0" fontId="32" fillId="0" borderId="11" xfId="0" applyNumberFormat="1" applyFont="1" applyBorder="1" applyAlignment="1">
      <alignment vertical="center"/>
    </xf>
    <xf numFmtId="0" fontId="34" fillId="0" borderId="13" xfId="0" applyNumberFormat="1" applyFont="1" applyBorder="1" applyAlignment="1" quotePrefix="1">
      <alignment horizontal="center" vertical="center"/>
    </xf>
    <xf numFmtId="0" fontId="0" fillId="0" borderId="15" xfId="0" applyNumberFormat="1" applyBorder="1" applyAlignment="1">
      <alignment vertical="center"/>
    </xf>
    <xf numFmtId="0" fontId="33" fillId="0" borderId="13" xfId="0" applyNumberFormat="1" applyFont="1" applyBorder="1" applyAlignment="1" quotePrefix="1">
      <alignment horizontal="center" vertical="center"/>
    </xf>
    <xf numFmtId="0" fontId="32" fillId="0" borderId="15" xfId="0" applyNumberFormat="1" applyFont="1" applyBorder="1" applyAlignment="1">
      <alignment vertical="center"/>
    </xf>
    <xf numFmtId="0" fontId="33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10" xfId="0" applyNumberFormat="1" applyFont="1" applyFill="1" applyBorder="1" applyAlignment="1" applyProtection="1" quotePrefix="1">
      <alignment horizontal="center" vertical="center"/>
      <protection/>
    </xf>
    <xf numFmtId="0" fontId="33" fillId="0" borderId="18" xfId="0" applyNumberFormat="1" applyFont="1" applyBorder="1" applyAlignment="1" quotePrefix="1">
      <alignment horizontal="center" vertical="center"/>
    </xf>
    <xf numFmtId="0" fontId="32" fillId="0" borderId="19" xfId="0" applyNumberFormat="1" applyFont="1" applyBorder="1" applyAlignment="1">
      <alignment vertical="center"/>
    </xf>
    <xf numFmtId="0" fontId="32" fillId="0" borderId="20" xfId="0" applyNumberFormat="1" applyFont="1" applyBorder="1" applyAlignment="1">
      <alignment vertical="center"/>
    </xf>
    <xf numFmtId="0" fontId="32" fillId="0" borderId="21" xfId="0" applyNumberFormat="1" applyFont="1" applyBorder="1" applyAlignment="1">
      <alignment vertical="center"/>
    </xf>
    <xf numFmtId="0" fontId="32" fillId="0" borderId="22" xfId="0" applyNumberFormat="1" applyFont="1" applyBorder="1" applyAlignment="1">
      <alignment vertical="center"/>
    </xf>
    <xf numFmtId="41" fontId="32" fillId="0" borderId="17" xfId="0" applyNumberFormat="1" applyFont="1" applyBorder="1" applyAlignment="1">
      <alignment vertical="center"/>
    </xf>
    <xf numFmtId="41" fontId="32" fillId="0" borderId="11" xfId="0" applyNumberFormat="1" applyFont="1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" name="Text Box 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" name="Text Box 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5" name="Text Box 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6" name="Text Box 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" name="Text Box 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" name="Text Box 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" name="Text Box 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" name="Text Box 1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1" name="Text Box 1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2" name="Text Box 1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3" name="Text Box 1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4" name="Text Box 1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5" name="Text Box 1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6" name="Text Box 1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7" name="Text Box 1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8" name="Text Box 1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9" name="Text Box 1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0" name="Text Box 2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1" name="Text Box 2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2" name="Text Box 2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3" name="Text Box 2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4" name="Text Box 2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5" name="Text Box 2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6" name="Text Box 2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7" name="Text Box 2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8" name="Text Box 2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9" name="Text Box 2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0" name="Text Box 3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1" name="Text Box 3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2" name="Text Box 3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3" name="Text Box 3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4" name="Text Box 3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5" name="Text Box 3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6" name="Text Box 3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7" name="Text Box 3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8" name="Text Box 3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9" name="Text Box 3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0" name="Text Box 4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1" name="Text Box 4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2" name="Text Box 4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3" name="Text Box 4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4" name="Text Box 4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5" name="Text Box 4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6" name="Text Box 4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7" name="Text Box 4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8" name="Text Box 4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9" name="Text Box 4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50" name="Text Box 5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51" name="Text Box 5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52" name="Text Box 5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53" name="Text Box 5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54" name="Text Box 5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55" name="Text Box 5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56" name="Text Box 5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57" name="Text Box 5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58" name="Text Box 5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59" name="Text Box 5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60" name="Text Box 6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61" name="Text Box 6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62" name="Text Box 6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63" name="Text Box 6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64" name="Text Box 6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65" name="Text Box 6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66" name="Text Box 6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67" name="Text Box 6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68" name="Text Box 6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69" name="Text Box 6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0" name="Text Box 7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1" name="Text Box 7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2" name="Text Box 7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3" name="Text Box 7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4" name="Text Box 7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5" name="Text Box 7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6" name="Text Box 7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7" name="Text Box 7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8" name="Text Box 7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9" name="Text Box 7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0" name="Text Box 8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1" name="Text Box 8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2" name="Text Box 8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3" name="Text Box 8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4" name="Text Box 8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5" name="Text Box 8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6" name="Text Box 8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7" name="Text Box 8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8" name="Text Box 8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9" name="Text Box 8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0" name="Text Box 9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1" name="Text Box 9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2" name="Text Box 9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3" name="Text Box 9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4" name="Text Box 9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5" name="Text Box 9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6" name="Text Box 9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7" name="Text Box 9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8" name="Text Box 9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9" name="Text Box 9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0" name="Text Box 10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1" name="Text Box 10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2" name="Text Box 10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3" name="Text Box 10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4" name="Text Box 10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5" name="Text Box 10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6" name="Text Box 10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7" name="Text Box 10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8" name="Text Box 10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9" name="Text Box 10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10" name="Text Box 11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11" name="Text Box 11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12" name="Text Box 11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13" name="Text Box 11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14" name="Text Box 11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15" name="Text Box 11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16" name="Text Box 11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17" name="Text Box 11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18" name="Text Box 11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19" name="Text Box 11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20" name="Text Box 12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21" name="Text Box 12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22" name="Text Box 12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23" name="Text Box 12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24" name="Text Box 12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25" name="Text Box 12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26" name="Text Box 12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27" name="Text Box 12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28" name="Text Box 12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29" name="Text Box 12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30" name="Text Box 13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31" name="Text Box 13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32" name="Text Box 13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33" name="Text Box 13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34" name="Text Box 13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35" name="Text Box 13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36" name="Text Box 13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37" name="Text Box 13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38" name="Text Box 13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39" name="Text Box 13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40" name="Text Box 14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41" name="Text Box 14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42" name="Text Box 14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43" name="Text Box 14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44" name="Text Box 14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45" name="Text Box 14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46" name="Text Box 14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47" name="Text Box 14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48" name="Text Box 14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49" name="Text Box 14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50" name="Text Box 15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51" name="Text Box 15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52" name="Text Box 15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53" name="Text Box 15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54" name="Text Box 15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55" name="Text Box 15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56" name="Text Box 15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57" name="Text Box 15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58" name="Text Box 15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59" name="Text Box 15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60" name="Text Box 16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61" name="Text Box 16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62" name="Text Box 16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63" name="Text Box 16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64" name="Text Box 16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65" name="Text Box 16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66" name="Text Box 16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67" name="Text Box 16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68" name="Text Box 16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69" name="Text Box 16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70" name="Text Box 17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71" name="Text Box 17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72" name="Text Box 17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73" name="Text Box 17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74" name="Text Box 17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75" name="Text Box 17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76" name="Text Box 17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77" name="Text Box 17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78" name="Text Box 17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79" name="Text Box 17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80" name="Text Box 18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81" name="Text Box 18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82" name="Text Box 18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83" name="Text Box 18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84" name="Text Box 18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85" name="Text Box 18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86" name="Text Box 18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87" name="Text Box 18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88" name="Text Box 18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89" name="Text Box 18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90" name="Text Box 19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91" name="Text Box 19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92" name="Text Box 19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93" name="Text Box 19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94" name="Text Box 19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95" name="Text Box 19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96" name="Text Box 19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97" name="Text Box 19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98" name="Text Box 19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99" name="Text Box 19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00" name="Text Box 20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01" name="Text Box 20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02" name="Text Box 20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03" name="Text Box 20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04" name="Text Box 20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05" name="Text Box 20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06" name="Text Box 20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07" name="Text Box 20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08" name="Text Box 20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09" name="Text Box 20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10" name="Text Box 21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11" name="Text Box 21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12" name="Text Box 21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13" name="Text Box 21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14" name="Text Box 21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15" name="Text Box 21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16" name="Text Box 21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17" name="Text Box 21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18" name="Text Box 21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19" name="Text Box 21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20" name="Text Box 22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21" name="Text Box 22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22" name="Text Box 22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23" name="Text Box 22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24" name="Text Box 22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25" name="Text Box 22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26" name="Text Box 22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27" name="Text Box 22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28" name="Text Box 22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29" name="Text Box 22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30" name="Text Box 23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31" name="Text Box 23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32" name="Text Box 23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33" name="Text Box 23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34" name="Text Box 23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35" name="Text Box 23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36" name="Text Box 23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37" name="Text Box 23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38" name="Text Box 23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39" name="Text Box 23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40" name="Text Box 24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41" name="Text Box 24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42" name="Text Box 24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43" name="Text Box 24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44" name="Text Box 24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45" name="Text Box 24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46" name="Text Box 24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47" name="Text Box 24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48" name="Text Box 24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49" name="Text Box 24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50" name="Text Box 25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51" name="Text Box 25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52" name="Text Box 25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53" name="Text Box 25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54" name="Text Box 25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55" name="Text Box 25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56" name="Text Box 25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57" name="Text Box 25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58" name="Text Box 25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59" name="Text Box 25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60" name="Text Box 26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61" name="Text Box 26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62" name="Text Box 26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63" name="Text Box 26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64" name="Text Box 26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265" name="Text Box 26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66" name="Text Box 26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67" name="Text Box 26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68" name="Text Box 26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69" name="Text Box 26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70" name="Text Box 27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71" name="Text Box 27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72" name="Text Box 27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73" name="Text Box 27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74" name="Text Box 27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75" name="Text Box 27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76" name="Text Box 27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77" name="Text Box 27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78" name="Text Box 27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79" name="Text Box 27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80" name="Text Box 28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81" name="Text Box 28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82" name="Text Box 28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83" name="Text Box 28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84" name="Text Box 28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85" name="Text Box 28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86" name="Text Box 28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87" name="Text Box 28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88" name="Text Box 28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89" name="Text Box 28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90" name="Text Box 29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91" name="Text Box 29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292" name="Text Box 29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293" name="Text Box 293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294" name="Text Box 29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295" name="Text Box 29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296" name="Text Box 29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297" name="Text Box 29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298" name="Text Box 29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299" name="Text Box 29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00" name="Text Box 30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01" name="Text Box 30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02" name="Text Box 30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03" name="Text Box 30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04" name="Text Box 30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05" name="Text Box 30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06" name="Text Box 30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07" name="Text Box 30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08" name="Text Box 30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09" name="Text Box 30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10" name="Text Box 31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11" name="Text Box 31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12" name="Text Box 31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13" name="Text Box 31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14" name="Text Box 31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15" name="Text Box 31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16" name="Text Box 31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17" name="Text Box 31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18" name="Text Box 31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19" name="Text Box 31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20" name="Text Box 32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21" name="Text Box 321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22" name="Text Box 322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23" name="Text Box 323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24" name="Text Box 324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25" name="Text Box 325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26" name="Text Box 326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27" name="Text Box 327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28" name="Text Box 328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29" name="Text Box 329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30" name="Text Box 33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31" name="Text Box 33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32" name="Text Box 33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33" name="Text Box 33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34" name="Text Box 33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35" name="Text Box 33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36" name="Text Box 33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37" name="Text Box 33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38" name="Text Box 33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39" name="Text Box 33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40" name="Text Box 34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41" name="Text Box 34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42" name="Text Box 34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43" name="Text Box 34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44" name="Text Box 34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45" name="Text Box 34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46" name="Text Box 34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47" name="Text Box 34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48" name="Text Box 34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49" name="Text Box 34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50" name="Text Box 35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51" name="Text Box 35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52" name="Text Box 35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53" name="Text Box 35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54" name="Text Box 35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55" name="Text Box 35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356" name="Text Box 35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57" name="Text Box 357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58" name="Text Box 35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59" name="Text Box 35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60" name="Text Box 36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61" name="Text Box 36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62" name="Text Box 36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63" name="Text Box 36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64" name="Text Box 36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65" name="Text Box 36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66" name="Text Box 36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67" name="Text Box 36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68" name="Text Box 36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69" name="Text Box 36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70" name="Text Box 37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71" name="Text Box 37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72" name="Text Box 37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73" name="Text Box 37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74" name="Text Box 37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75" name="Text Box 37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76" name="Text Box 37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77" name="Text Box 37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78" name="Text Box 37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79" name="Text Box 37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80" name="Text Box 38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81" name="Text Box 38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82" name="Text Box 38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83" name="Text Box 38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84" name="Text Box 38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85" name="Text Box 385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86" name="Text Box 386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87" name="Text Box 387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88" name="Text Box 388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89" name="Text Box 389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90" name="Text Box 390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91" name="Text Box 391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92" name="Text Box 392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93" name="Text Box 393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394" name="Text Box 394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95" name="Text Box 39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96" name="Text Box 39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97" name="Text Box 39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98" name="Text Box 39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399" name="Text Box 39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00" name="Text Box 40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01" name="Text Box 40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02" name="Text Box 40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03" name="Text Box 40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04" name="Text Box 40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05" name="Text Box 40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06" name="Text Box 40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07" name="Text Box 40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08" name="Text Box 40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09" name="Text Box 40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10" name="Text Box 41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11" name="Text Box 41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12" name="Text Box 41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13" name="Text Box 41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14" name="Text Box 41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15" name="Text Box 41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16" name="Text Box 41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17" name="Text Box 41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18" name="Text Box 41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19" name="Text Box 41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20" name="Text Box 42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421" name="Text Box 42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422" name="Text Box 422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423" name="Text Box 423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424" name="Text Box 424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425" name="Text Box 425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426" name="Text Box 426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427" name="Text Box 427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428" name="Text Box 428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429" name="Text Box 429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430" name="Text Box 430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431" name="Text Box 43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432" name="Text Box 43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33" name="Text Box 43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34" name="Text Box 43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35" name="Text Box 43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36" name="Text Box 43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37" name="Text Box 43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38" name="Text Box 43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39" name="Text Box 43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40" name="Text Box 44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41" name="Text Box 44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42" name="Text Box 44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43" name="Text Box 44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44" name="Text Box 44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45" name="Text Box 44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46" name="Text Box 44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47" name="Text Box 44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48" name="Text Box 44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49" name="Text Box 44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50" name="Text Box 45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51" name="Text Box 45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52" name="Text Box 45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53" name="Text Box 45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54" name="Text Box 45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55" name="Text Box 45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56" name="Text Box 45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57" name="Text Box 45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58" name="Text Box 45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59" name="Text Box 45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460" name="Text Box 46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461" name="Text Box 46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462" name="Text Box 46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463" name="Text Box 46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464" name="Text Box 46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465" name="Text Box 46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466" name="Text Box 46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467" name="Text Box 46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468" name="Text Box 46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469" name="Text Box 46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70" name="Text Box 47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71" name="Text Box 47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72" name="Text Box 47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73" name="Text Box 47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74" name="Text Box 47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75" name="Text Box 47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76" name="Text Box 47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77" name="Text Box 47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78" name="Text Box 47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79" name="Text Box 47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80" name="Text Box 48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81" name="Text Box 48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82" name="Text Box 48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83" name="Text Box 48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84" name="Text Box 48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85" name="Text Box 48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86" name="Text Box 48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87" name="Text Box 48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88" name="Text Box 48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89" name="Text Box 48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90" name="Text Box 49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91" name="Text Box 49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92" name="Text Box 49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93" name="Text Box 49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94" name="Text Box 49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95" name="Text Box 49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496" name="Text Box 49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497" name="Text Box 49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498" name="Text Box 49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499" name="Text Box 49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500" name="Text Box 50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501" name="Text Box 50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502" name="Text Box 50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503" name="Text Box 50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504" name="Text Box 50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505" name="Text Box 50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06" name="Text Box 506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07" name="Text Box 50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08" name="Text Box 50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09" name="Text Box 50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10" name="Text Box 51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11" name="Text Box 51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12" name="Text Box 51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13" name="Text Box 51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14" name="Text Box 51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15" name="Text Box 51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16" name="Text Box 51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17" name="Text Box 51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18" name="Text Box 51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19" name="Text Box 51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20" name="Text Box 52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21" name="Text Box 52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22" name="Text Box 52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23" name="Text Box 52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24" name="Text Box 52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25" name="Text Box 52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26" name="Text Box 52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27" name="Text Box 52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28" name="Text Box 52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29" name="Text Box 52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30" name="Text Box 53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31" name="Text Box 53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32" name="Text Box 53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33" name="Text Box 53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34" name="Text Box 534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35" name="Text Box 535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36" name="Text Box 536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37" name="Text Box 537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38" name="Text Box 538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39" name="Text Box 539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40" name="Text Box 540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41" name="Text Box 541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42" name="Text Box 542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43" name="Text Box 543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44" name="Text Box 54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45" name="Text Box 54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46" name="Text Box 54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47" name="Text Box 54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48" name="Text Box 54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49" name="Text Box 54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50" name="Text Box 55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51" name="Text Box 55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52" name="Text Box 55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53" name="Text Box 55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54" name="Text Box 55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55" name="Text Box 55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56" name="Text Box 55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57" name="Text Box 55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58" name="Text Box 55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59" name="Text Box 55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60" name="Text Box 56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61" name="Text Box 56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62" name="Text Box 56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63" name="Text Box 56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64" name="Text Box 56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65" name="Text Box 56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66" name="Text Box 56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67" name="Text Box 56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68" name="Text Box 56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69" name="Text Box 56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70" name="Text Box 57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71" name="Text Box 571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72" name="Text Box 572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73" name="Text Box 573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74" name="Text Box 574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75" name="Text Box 575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76" name="Text Box 576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77" name="Text Box 577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78" name="Text Box 578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79" name="Text Box 579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580" name="Text Box 58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581" name="Text Box 58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582" name="Text Box 58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583" name="Text Box 58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584" name="Text Box 584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85" name="Text Box 58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86" name="Text Box 58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87" name="Text Box 58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88" name="Text Box 58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89" name="Text Box 58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90" name="Text Box 59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91" name="Text Box 59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92" name="Text Box 59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93" name="Text Box 59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94" name="Text Box 59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95" name="Text Box 59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96" name="Text Box 59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97" name="Text Box 59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98" name="Text Box 59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599" name="Text Box 59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00" name="Text Box 60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01" name="Text Box 60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02" name="Text Box 60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03" name="Text Box 60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04" name="Text Box 60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05" name="Text Box 60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06" name="Text Box 60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07" name="Text Box 60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08" name="Text Box 60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09" name="Text Box 60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10" name="Text Box 61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11" name="Text Box 61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12" name="Text Box 612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13" name="Text Box 613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14" name="Text Box 614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15" name="Text Box 615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16" name="Text Box 616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17" name="Text Box 617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18" name="Text Box 618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19" name="Text Box 619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20" name="Text Box 620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21" name="Text Box 621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22" name="Text Box 62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23" name="Text Box 62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24" name="Text Box 62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25" name="Text Box 62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26" name="Text Box 62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27" name="Text Box 62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28" name="Text Box 62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29" name="Text Box 62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30" name="Text Box 63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31" name="Text Box 63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32" name="Text Box 63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33" name="Text Box 63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34" name="Text Box 63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35" name="Text Box 63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36" name="Text Box 63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37" name="Text Box 63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38" name="Text Box 63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39" name="Text Box 639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40" name="Text Box 640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41" name="Text Box 641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42" name="Text Box 642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43" name="Text Box 643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44" name="Text Box 644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45" name="Text Box 645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46" name="Text Box 646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47" name="Text Box 647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47</xdr:row>
      <xdr:rowOff>0</xdr:rowOff>
    </xdr:from>
    <xdr:ext cx="76200" cy="38100"/>
    <xdr:sp fLocksText="0">
      <xdr:nvSpPr>
        <xdr:cNvPr id="648" name="Text Box 648"/>
        <xdr:cNvSpPr txBox="1">
          <a:spLocks noChangeArrowheads="1"/>
        </xdr:cNvSpPr>
      </xdr:nvSpPr>
      <xdr:spPr>
        <a:xfrm>
          <a:off x="3667125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49" name="Text Box 649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50" name="Text Box 650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51" name="Text Box 651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52" name="Text Box 652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53" name="Text Box 653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54" name="Text Box 654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55" name="Text Box 655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56" name="Text Box 656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47</xdr:row>
      <xdr:rowOff>0</xdr:rowOff>
    </xdr:from>
    <xdr:ext cx="76200" cy="38100"/>
    <xdr:sp fLocksText="0">
      <xdr:nvSpPr>
        <xdr:cNvPr id="657" name="Text Box 657"/>
        <xdr:cNvSpPr txBox="1">
          <a:spLocks noChangeArrowheads="1"/>
        </xdr:cNvSpPr>
      </xdr:nvSpPr>
      <xdr:spPr>
        <a:xfrm>
          <a:off x="4895850" y="1790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58" name="Text Box 658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59" name="Text Box 659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60" name="Text Box 660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61" name="Text Box 661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62" name="Text Box 662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63" name="Text Box 663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64" name="Text Box 664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65" name="Text Box 665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66" name="Text Box 666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67" name="Text Box 667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68" name="Text Box 668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69" name="Text Box 669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70" name="Text Box 670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71" name="Text Box 671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72" name="Text Box 672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73" name="Text Box 673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74" name="Text Box 674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75" name="Text Box 675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76" name="Text Box 676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77" name="Text Box 677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78" name="Text Box 678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79" name="Text Box 679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80" name="Text Box 680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81" name="Text Box 681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82" name="Text Box 682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83" name="Text Box 683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84" name="Text Box 684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85" name="Text Box 685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86" name="Text Box 686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87" name="Text Box 687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88" name="Text Box 688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89" name="Text Box 689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90" name="Text Box 690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91" name="Text Box 691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92" name="Text Box 692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93" name="Text Box 693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94" name="Text Box 694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95" name="Text Box 695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96" name="Text Box 696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97" name="Text Box 697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98" name="Text Box 698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699" name="Text Box 699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00" name="Text Box 700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01" name="Text Box 701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02" name="Text Box 702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03" name="Text Box 703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04" name="Text Box 704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05" name="Text Box 705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06" name="Text Box 706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07" name="Text Box 707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08" name="Text Box 708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09" name="Text Box 709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10" name="Text Box 710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11" name="Text Box 711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12" name="Text Box 712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13" name="Text Box 713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14" name="Text Box 714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15" name="Text Box 715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16" name="Text Box 716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17" name="Text Box 717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18" name="Text Box 718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19" name="Text Box 719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20" name="Text Box 720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21" name="Text Box 721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22" name="Text Box 722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23" name="Text Box 723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24" name="Text Box 724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25" name="Text Box 725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26" name="Text Box 726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27" name="Text Box 727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28" name="Text Box 728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29" name="Text Box 729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30" name="Text Box 730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31" name="Text Box 731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32" name="Text Box 732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33" name="Text Box 733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34" name="Text Box 734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35" name="Text Box 735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36" name="Text Box 736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37" name="Text Box 737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38" name="Text Box 738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39" name="Text Box 739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40" name="Text Box 740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41" name="Text Box 741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42" name="Text Box 742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43" name="Text Box 743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44" name="Text Box 744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45" name="Text Box 745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46" name="Text Box 746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47" name="Text Box 747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48" name="Text Box 748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49" name="Text Box 749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50" name="Text Box 750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51" name="Text Box 751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52" name="Text Box 752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53" name="Text Box 753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54" name="Text Box 754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55" name="Text Box 755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56" name="Text Box 756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57" name="Text Box 757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58" name="Text Box 758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59" name="Text Box 759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60" name="Text Box 760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61" name="Text Box 761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62" name="Text Box 762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63" name="Text Box 763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64" name="Text Box 764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65" name="Text Box 765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66" name="Text Box 766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67" name="Text Box 767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68" name="Text Box 768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69" name="Text Box 769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70" name="Text Box 770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71" name="Text Box 771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72" name="Text Box 772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73" name="Text Box 773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74" name="Text Box 774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75" name="Text Box 775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76" name="Text Box 776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27</xdr:row>
      <xdr:rowOff>0</xdr:rowOff>
    </xdr:from>
    <xdr:ext cx="76200" cy="38100"/>
    <xdr:sp fLocksText="0">
      <xdr:nvSpPr>
        <xdr:cNvPr id="777" name="Text Box 777"/>
        <xdr:cNvSpPr txBox="1">
          <a:spLocks noChangeArrowheads="1"/>
        </xdr:cNvSpPr>
      </xdr:nvSpPr>
      <xdr:spPr>
        <a:xfrm>
          <a:off x="3667125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78" name="Text Box 778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79" name="Text Box 779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80" name="Text Box 780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81" name="Text Box 781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82" name="Text Box 782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83" name="Text Box 783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84" name="Text Box 784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85" name="Text Box 785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86" name="Text Box 786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87" name="Text Box 787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88" name="Text Box 788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89" name="Text Box 789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27</xdr:row>
      <xdr:rowOff>0</xdr:rowOff>
    </xdr:from>
    <xdr:ext cx="76200" cy="38100"/>
    <xdr:sp fLocksText="0">
      <xdr:nvSpPr>
        <xdr:cNvPr id="790" name="Text Box 790"/>
        <xdr:cNvSpPr txBox="1">
          <a:spLocks noChangeArrowheads="1"/>
        </xdr:cNvSpPr>
      </xdr:nvSpPr>
      <xdr:spPr>
        <a:xfrm>
          <a:off x="4895850" y="10287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791" name="Text Box 79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92" name="Text Box 79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93" name="Text Box 79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94" name="Text Box 79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95" name="Text Box 79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96" name="Text Box 79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97" name="Text Box 79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98" name="Text Box 79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799" name="Text Box 79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00" name="Text Box 80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01" name="Text Box 80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02" name="Text Box 80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03" name="Text Box 80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04" name="Text Box 80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05" name="Text Box 80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06" name="Text Box 80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07" name="Text Box 80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08" name="Text Box 80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09" name="Text Box 80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10" name="Text Box 81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11" name="Text Box 81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12" name="Text Box 81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13" name="Text Box 81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14" name="Text Box 81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15" name="Text Box 81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16" name="Text Box 81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17" name="Text Box 81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18" name="Text Box 81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19" name="Text Box 81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20" name="Text Box 82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21" name="Text Box 82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22" name="Text Box 82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23" name="Text Box 82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24" name="Text Box 82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25" name="Text Box 82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26" name="Text Box 82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27" name="Text Box 82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28" name="Text Box 82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29" name="Text Box 82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30" name="Text Box 83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31" name="Text Box 83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32" name="Text Box 83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33" name="Text Box 83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34" name="Text Box 83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35" name="Text Box 83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36" name="Text Box 83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37" name="Text Box 83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38" name="Text Box 83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39" name="Text Box 83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40" name="Text Box 84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41" name="Text Box 84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42" name="Text Box 84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43" name="Text Box 84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44" name="Text Box 84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45" name="Text Box 84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46" name="Text Box 84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47" name="Text Box 84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48" name="Text Box 84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49" name="Text Box 84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50" name="Text Box 85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51" name="Text Box 85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52" name="Text Box 85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53" name="Text Box 85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54" name="Text Box 85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55" name="Text Box 85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56" name="Text Box 85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57" name="Text Box 85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58" name="Text Box 85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59" name="Text Box 85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60" name="Text Box 86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61" name="Text Box 86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62" name="Text Box 86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63" name="Text Box 86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64" name="Text Box 86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65" name="Text Box 86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66" name="Text Box 86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67" name="Text Box 86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68" name="Text Box 86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69" name="Text Box 86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70" name="Text Box 87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71" name="Text Box 87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72" name="Text Box 87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73" name="Text Box 87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74" name="Text Box 87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75" name="Text Box 87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76" name="Text Box 87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77" name="Text Box 87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78" name="Text Box 87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79" name="Text Box 87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80" name="Text Box 88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81" name="Text Box 88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82" name="Text Box 88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83" name="Text Box 88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84" name="Text Box 88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85" name="Text Box 88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86" name="Text Box 88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87" name="Text Box 88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88" name="Text Box 88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89" name="Text Box 88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90" name="Text Box 89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91" name="Text Box 89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892" name="Text Box 89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93" name="Text Box 89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94" name="Text Box 89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95" name="Text Box 89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96" name="Text Box 89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97" name="Text Box 89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98" name="Text Box 89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899" name="Text Box 89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00" name="Text Box 90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01" name="Text Box 90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02" name="Text Box 90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03" name="Text Box 90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04" name="Text Box 90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05" name="Text Box 90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06" name="Text Box 90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07" name="Text Box 90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08" name="Text Box 90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09" name="Text Box 90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10" name="Text Box 91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11" name="Text Box 91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12" name="Text Box 91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13" name="Text Box 91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14" name="Text Box 91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15" name="Text Box 91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16" name="Text Box 91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17" name="Text Box 91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18" name="Text Box 91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19" name="Text Box 91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20" name="Text Box 92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21" name="Text Box 92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22" name="Text Box 92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23" name="Text Box 92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24" name="Text Box 92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25" name="Text Box 92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26" name="Text Box 92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27" name="Text Box 92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28" name="Text Box 92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29" name="Text Box 92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30" name="Text Box 93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31" name="Text Box 93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32" name="Text Box 93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33" name="Text Box 93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34" name="Text Box 93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35" name="Text Box 93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36" name="Text Box 93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37" name="Text Box 93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38" name="Text Box 93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39" name="Text Box 93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40" name="Text Box 94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41" name="Text Box 94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42" name="Text Box 94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43" name="Text Box 94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44" name="Text Box 94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45" name="Text Box 94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46" name="Text Box 94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47" name="Text Box 94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48" name="Text Box 94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49" name="Text Box 94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50" name="Text Box 95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51" name="Text Box 95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52" name="Text Box 95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53" name="Text Box 95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54" name="Text Box 95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55" name="Text Box 95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56" name="Text Box 95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57" name="Text Box 95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58" name="Text Box 95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59" name="Text Box 95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60" name="Text Box 96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61" name="Text Box 96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62" name="Text Box 96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63" name="Text Box 96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64" name="Text Box 96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65" name="Text Box 96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66" name="Text Box 96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67" name="Text Box 96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68" name="Text Box 96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69" name="Text Box 96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70" name="Text Box 97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71" name="Text Box 97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72" name="Text Box 97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73" name="Text Box 97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74" name="Text Box 97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75" name="Text Box 97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976" name="Text Box 97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77" name="Text Box 97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78" name="Text Box 97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79" name="Text Box 97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80" name="Text Box 98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81" name="Text Box 98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82" name="Text Box 98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83" name="Text Box 98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84" name="Text Box 98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85" name="Text Box 98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86" name="Text Box 98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87" name="Text Box 98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88" name="Text Box 98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89" name="Text Box 98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90" name="Text Box 99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91" name="Text Box 99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92" name="Text Box 99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93" name="Text Box 99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94" name="Text Box 99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95" name="Text Box 99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96" name="Text Box 99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97" name="Text Box 99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98" name="Text Box 99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999" name="Text Box 99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00" name="Text Box 100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01" name="Text Box 100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02" name="Text Box 100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03" name="Text Box 100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04" name="Text Box 100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05" name="Text Box 100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06" name="Text Box 1006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07" name="Text Box 100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08" name="Text Box 100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09" name="Text Box 100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10" name="Text Box 101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11" name="Text Box 101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12" name="Text Box 101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13" name="Text Box 101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14" name="Text Box 101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15" name="Text Box 101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16" name="Text Box 101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17" name="Text Box 101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18" name="Text Box 101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19" name="Text Box 101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20" name="Text Box 102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21" name="Text Box 102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22" name="Text Box 102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23" name="Text Box 102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24" name="Text Box 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25" name="Text Box 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26" name="Text Box 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27" name="Text Box 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28" name="Text Box 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29" name="Text Box 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30" name="Text Box 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31" name="Text Box 7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32" name="Text Box 8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33" name="Text Box 9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34" name="Text Box 10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35" name="Text Box 11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36" name="Text Box 12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37" name="Text Box 13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38" name="Text Box 14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39" name="Text Box 15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53</xdr:row>
      <xdr:rowOff>0</xdr:rowOff>
    </xdr:from>
    <xdr:ext cx="76200" cy="38100"/>
    <xdr:sp fLocksText="0">
      <xdr:nvSpPr>
        <xdr:cNvPr id="1040" name="Text Box 16"/>
        <xdr:cNvSpPr txBox="1">
          <a:spLocks noChangeArrowheads="1"/>
        </xdr:cNvSpPr>
      </xdr:nvSpPr>
      <xdr:spPr>
        <a:xfrm>
          <a:off x="3667125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41" name="Text Box 17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42" name="Text Box 18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43" name="Text Box 19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44" name="Text Box 20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45" name="Text Box 21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46" name="Text Box 22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47" name="Text Box 23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48" name="Text Box 24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53</xdr:row>
      <xdr:rowOff>0</xdr:rowOff>
    </xdr:from>
    <xdr:ext cx="76200" cy="38100"/>
    <xdr:sp fLocksText="0">
      <xdr:nvSpPr>
        <xdr:cNvPr id="1049" name="Text Box 25"/>
        <xdr:cNvSpPr txBox="1">
          <a:spLocks noChangeArrowheads="1"/>
        </xdr:cNvSpPr>
      </xdr:nvSpPr>
      <xdr:spPr>
        <a:xfrm>
          <a:off x="4895850" y="2019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50" name="Text Box 2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51" name="Text Box 2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52" name="Text Box 2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53" name="Text Box 2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54" name="Text Box 3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55" name="Text Box 3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56" name="Text Box 3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57" name="Text Box 3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58" name="Text Box 3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59" name="Text Box 3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60" name="Text Box 3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61" name="Text Box 3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62" name="Text Box 3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63" name="Text Box 3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64" name="Text Box 4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65" name="Text Box 4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66" name="Text Box 4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67" name="Text Box 4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68" name="Text Box 4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69" name="Text Box 4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70" name="Text Box 4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71" name="Text Box 4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72" name="Text Box 4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73" name="Text Box 4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74" name="Text Box 5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75" name="Text Box 5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76" name="Text Box 5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077" name="Text Box 5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78" name="Text Box 5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79" name="Text Box 5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80" name="Text Box 5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81" name="Text Box 5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82" name="Text Box 5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83" name="Text Box 5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84" name="Text Box 6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85" name="Text Box 6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86" name="Text Box 6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87" name="Text Box 6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88" name="Text Box 6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89" name="Text Box 6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90" name="Text Box 6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91" name="Text Box 6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92" name="Text Box 6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93" name="Text Box 6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94" name="Text Box 7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95" name="Text Box 7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96" name="Text Box 7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97" name="Text Box 7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98" name="Text Box 7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099" name="Text Box 7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00" name="Text Box 7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01" name="Text Box 7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02" name="Text Box 7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03" name="Text Box 7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04" name="Text Box 8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05" name="Text Box 8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06" name="Text Box 8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07" name="Text Box 8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08" name="Text Box 8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09" name="Text Box 8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10" name="Text Box 8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11" name="Text Box 8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12" name="Text Box 8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13" name="Text Box 8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14" name="Text Box 9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15" name="Text Box 9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16" name="Text Box 9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17" name="Text Box 9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18" name="Text Box 9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19" name="Text Box 9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20" name="Text Box 9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21" name="Text Box 9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22" name="Text Box 9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23" name="Text Box 9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24" name="Text Box 10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25" name="Text Box 10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26" name="Text Box 10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27" name="Text Box 10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28" name="Text Box 10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29" name="Text Box 10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30" name="Text Box 10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31" name="Text Box 10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32" name="Text Box 10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33" name="Text Box 10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34" name="Text Box 11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35" name="Text Box 11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36" name="Text Box 11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137" name="Text Box 11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38" name="Text Box 11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39" name="Text Box 11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40" name="Text Box 11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41" name="Text Box 11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42" name="Text Box 11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43" name="Text Box 11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44" name="Text Box 12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45" name="Text Box 12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46" name="Text Box 12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47" name="Text Box 12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48" name="Text Box 12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49" name="Text Box 12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50" name="Text Box 12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51" name="Text Box 12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52" name="Text Box 12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53" name="Text Box 12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54" name="Text Box 13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55" name="Text Box 13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56" name="Text Box 13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57" name="Text Box 13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58" name="Text Box 13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59" name="Text Box 13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60" name="Text Box 13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61" name="Text Box 13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62" name="Text Box 13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63" name="Text Box 13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64" name="Text Box 14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65" name="Text Box 14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66" name="Text Box 14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67" name="Text Box 14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68" name="Text Box 14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69" name="Text Box 14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70" name="Text Box 14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71" name="Text Box 14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72" name="Text Box 14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73" name="Text Box 14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74" name="Text Box 15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75" name="Text Box 15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76" name="Text Box 15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77" name="Text Box 15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78" name="Text Box 15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79" name="Text Box 15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80" name="Text Box 15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81" name="Text Box 15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82" name="Text Box 15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83" name="Text Box 15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84" name="Text Box 16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85" name="Text Box 16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86" name="Text Box 16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87" name="Text Box 16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88" name="Text Box 16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89" name="Text Box 16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90" name="Text Box 16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91" name="Text Box 16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92" name="Text Box 16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93" name="Text Box 16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94" name="Text Box 17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95" name="Text Box 17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96" name="Text Box 17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97" name="Text Box 17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98" name="Text Box 17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199" name="Text Box 17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00" name="Text Box 17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01" name="Text Box 17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02" name="Text Box 17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03" name="Text Box 17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04" name="Text Box 18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05" name="Text Box 18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06" name="Text Box 18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07" name="Text Box 18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08" name="Text Box 18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09" name="Text Box 18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10" name="Text Box 18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11" name="Text Box 18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12" name="Text Box 18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13" name="Text Box 18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14" name="Text Box 19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15" name="Text Box 19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16" name="Text Box 19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17" name="Text Box 19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18" name="Text Box 19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19" name="Text Box 19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20" name="Text Box 19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21" name="Text Box 19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22" name="Text Box 19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23" name="Text Box 19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24" name="Text Box 20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25" name="Text Box 20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26" name="Text Box 20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27" name="Text Box 20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28" name="Text Box 20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29" name="Text Box 20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30" name="Text Box 20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31" name="Text Box 20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32" name="Text Box 20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33" name="Text Box 20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34" name="Text Box 21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35" name="Text Box 21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36" name="Text Box 21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37" name="Text Box 21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38" name="Text Box 21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39" name="Text Box 21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40" name="Text Box 21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41" name="Text Box 21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42" name="Text Box 21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43" name="Text Box 21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44" name="Text Box 22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45" name="Text Box 22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46" name="Text Box 22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47" name="Text Box 22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48" name="Text Box 22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49" name="Text Box 22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50" name="Text Box 22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51" name="Text Box 22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52" name="Text Box 22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53" name="Text Box 22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54" name="Text Box 23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55" name="Text Box 23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56" name="Text Box 23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57" name="Text Box 23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58" name="Text Box 23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59" name="Text Box 23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60" name="Text Box 23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61" name="Text Box 23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62" name="Text Box 23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63" name="Text Box 23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64" name="Text Box 24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65" name="Text Box 24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66" name="Text Box 24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67" name="Text Box 24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68" name="Text Box 24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69" name="Text Box 24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70" name="Text Box 24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71" name="Text Box 24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72" name="Text Box 24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273" name="Text Box 24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74" name="Text Box 25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75" name="Text Box 25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76" name="Text Box 25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77" name="Text Box 25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78" name="Text Box 25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79" name="Text Box 25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80" name="Text Box 25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81" name="Text Box 25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82" name="Text Box 25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83" name="Text Box 25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84" name="Text Box 26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85" name="Text Box 26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86" name="Text Box 26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87" name="Text Box 26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88" name="Text Box 26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89" name="Text Box 26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90" name="Text Box 26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91" name="Text Box 26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92" name="Text Box 26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93" name="Text Box 26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94" name="Text Box 27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95" name="Text Box 27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96" name="Text Box 27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97" name="Text Box 27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98" name="Text Box 27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299" name="Text Box 27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00" name="Text Box 27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01" name="Text Box 27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02" name="Text Box 27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03" name="Text Box 27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04" name="Text Box 28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05" name="Text Box 28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06" name="Text Box 28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07" name="Text Box 28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08" name="Text Box 28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09" name="Text Box 28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10" name="Text Box 28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11" name="Text Box 28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12" name="Text Box 28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13" name="Text Box 28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14" name="Text Box 29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15" name="Text Box 29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16" name="Text Box 29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17" name="Text Box 29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18" name="Text Box 29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19" name="Text Box 29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20" name="Text Box 29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21" name="Text Box 29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22" name="Text Box 29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23" name="Text Box 29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24" name="Text Box 30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25" name="Text Box 30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26" name="Text Box 30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27" name="Text Box 30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28" name="Text Box 30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29" name="Text Box 30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30" name="Text Box 30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31" name="Text Box 30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32" name="Text Box 30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33" name="Text Box 30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34" name="Text Box 31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35" name="Text Box 31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36" name="Text Box 31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37" name="Text Box 31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38" name="Text Box 31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39" name="Text Box 31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40" name="Text Box 31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41" name="Text Box 31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42" name="Text Box 31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43" name="Text Box 31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44" name="Text Box 32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45" name="Text Box 32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46" name="Text Box 32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47" name="Text Box 32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48" name="Text Box 32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49" name="Text Box 32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50" name="Text Box 32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51" name="Text Box 32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52" name="Text Box 32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53" name="Text Box 32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54" name="Text Box 33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55" name="Text Box 33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56" name="Text Box 33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57" name="Text Box 33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58" name="Text Box 33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59" name="Text Box 33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60" name="Text Box 33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61" name="Text Box 33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62" name="Text Box 33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63" name="Text Box 33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64" name="Text Box 34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65" name="Text Box 34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66" name="Text Box 34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67" name="Text Box 34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68" name="Text Box 34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69" name="Text Box 34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70" name="Text Box 34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71" name="Text Box 34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72" name="Text Box 34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73" name="Text Box 34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74" name="Text Box 35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75" name="Text Box 35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76" name="Text Box 35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77" name="Text Box 35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78" name="Text Box 35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79" name="Text Box 35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80" name="Text Box 35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81" name="Text Box 35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82" name="Text Box 35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83" name="Text Box 35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84" name="Text Box 36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85" name="Text Box 36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86" name="Text Box 36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87" name="Text Box 36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88" name="Text Box 36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89" name="Text Box 36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90" name="Text Box 36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91" name="Text Box 36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92" name="Text Box 36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93" name="Text Box 36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94" name="Text Box 37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95" name="Text Box 37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96" name="Text Box 37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397" name="Text Box 37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98" name="Text Box 37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399" name="Text Box 37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00" name="Text Box 37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01" name="Text Box 37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02" name="Text Box 37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03" name="Text Box 37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04" name="Text Box 38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05" name="Text Box 38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06" name="Text Box 38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07" name="Text Box 38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08" name="Text Box 38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09" name="Text Box 38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10" name="Text Box 38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11" name="Text Box 38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12" name="Text Box 38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13" name="Text Box 38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14" name="Text Box 39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15" name="Text Box 39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16" name="Text Box 39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17" name="Text Box 39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18" name="Text Box 39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19" name="Text Box 39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20" name="Text Box 39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21" name="Text Box 39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22" name="Text Box 39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23" name="Text Box 39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24" name="Text Box 40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25" name="Text Box 40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26" name="Text Box 40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27" name="Text Box 40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28" name="Text Box 40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29" name="Text Box 40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30" name="Text Box 40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31" name="Text Box 40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32" name="Text Box 40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33" name="Text Box 40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34" name="Text Box 41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35" name="Text Box 41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36" name="Text Box 41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37" name="Text Box 41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38" name="Text Box 41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39" name="Text Box 41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40" name="Text Box 41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41" name="Text Box 41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42" name="Text Box 41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43" name="Text Box 41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44" name="Text Box 42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45" name="Text Box 42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46" name="Text Box 42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47" name="Text Box 42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48" name="Text Box 42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49" name="Text Box 42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50" name="Text Box 42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51" name="Text Box 42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52" name="Text Box 42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53" name="Text Box 42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54" name="Text Box 43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55" name="Text Box 43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56" name="Text Box 43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57" name="Text Box 43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58" name="Text Box 43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59" name="Text Box 43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60" name="Text Box 43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61" name="Text Box 43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62" name="Text Box 43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63" name="Text Box 43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64" name="Text Box 44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65" name="Text Box 44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66" name="Text Box 44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67" name="Text Box 44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68" name="Text Box 44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69" name="Text Box 44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70" name="Text Box 44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71" name="Text Box 44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72" name="Text Box 44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73" name="Text Box 44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74" name="Text Box 45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75" name="Text Box 45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76" name="Text Box 45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77" name="Text Box 45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78" name="Text Box 45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79" name="Text Box 45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80" name="Text Box 45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81" name="Text Box 45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82" name="Text Box 45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83" name="Text Box 45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84" name="Text Box 46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485" name="Text Box 46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86" name="Text Box 46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87" name="Text Box 46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88" name="Text Box 46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89" name="Text Box 46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90" name="Text Box 46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91" name="Text Box 46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92" name="Text Box 46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93" name="Text Box 46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94" name="Text Box 47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95" name="Text Box 47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96" name="Text Box 47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97" name="Text Box 47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98" name="Text Box 47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499" name="Text Box 47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00" name="Text Box 47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01" name="Text Box 47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02" name="Text Box 47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03" name="Text Box 47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04" name="Text Box 48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05" name="Text Box 48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06" name="Text Box 48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07" name="Text Box 48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08" name="Text Box 48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09" name="Text Box 48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10" name="Text Box 48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11" name="Text Box 48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12" name="Text Box 48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13" name="Text Box 48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14" name="Text Box 49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15" name="Text Box 49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16" name="Text Box 49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17" name="Text Box 49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18" name="Text Box 49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19" name="Text Box 49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20" name="Text Box 49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21" name="Text Box 49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22" name="Text Box 49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23" name="Text Box 49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24" name="Text Box 50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25" name="Text Box 50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26" name="Text Box 50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27" name="Text Box 50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28" name="Text Box 50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29" name="Text Box 50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30" name="Text Box 50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31" name="Text Box 50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32" name="Text Box 50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33" name="Text Box 50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34" name="Text Box 51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35" name="Text Box 51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36" name="Text Box 51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37" name="Text Box 51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38" name="Text Box 51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39" name="Text Box 51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40" name="Text Box 51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41" name="Text Box 51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42" name="Text Box 51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43" name="Text Box 51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44" name="Text Box 52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45" name="Text Box 52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46" name="Text Box 52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47" name="Text Box 52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48" name="Text Box 52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49" name="Text Box 52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50" name="Text Box 52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51" name="Text Box 52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52" name="Text Box 52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53" name="Text Box 52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54" name="Text Box 53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55" name="Text Box 53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56" name="Text Box 53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57" name="Text Box 53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58" name="Text Box 53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59" name="Text Box 53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60" name="Text Box 53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61" name="Text Box 53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62" name="Text Box 53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63" name="Text Box 53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64" name="Text Box 54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65" name="Text Box 54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66" name="Text Box 54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67" name="Text Box 54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68" name="Text Box 54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69" name="Text Box 54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70" name="Text Box 54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71" name="Text Box 54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72" name="Text Box 54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73" name="Text Box 54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74" name="Text Box 55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75" name="Text Box 55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76" name="Text Box 55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77" name="Text Box 55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78" name="Text Box 55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79" name="Text Box 55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80" name="Text Box 55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81" name="Text Box 55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82" name="Text Box 55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83" name="Text Box 55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84" name="Text Box 56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85" name="Text Box 56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86" name="Text Box 56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87" name="Text Box 56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88" name="Text Box 56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89" name="Text Box 56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90" name="Text Box 56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91" name="Text Box 56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92" name="Text Box 56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93" name="Text Box 56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94" name="Text Box 57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95" name="Text Box 57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596" name="Text Box 57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97" name="Text Box 57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98" name="Text Box 57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599" name="Text Box 57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00" name="Text Box 57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01" name="Text Box 57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02" name="Text Box 57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03" name="Text Box 57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04" name="Text Box 58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05" name="Text Box 58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06" name="Text Box 58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07" name="Text Box 58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08" name="Text Box 58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09" name="Text Box 58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10" name="Text Box 58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11" name="Text Box 58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12" name="Text Box 58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13" name="Text Box 58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14" name="Text Box 59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15" name="Text Box 59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16" name="Text Box 59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17" name="Text Box 59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18" name="Text Box 59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19" name="Text Box 59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20" name="Text Box 59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21" name="Text Box 59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22" name="Text Box 59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23" name="Text Box 59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24" name="Text Box 60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25" name="Text Box 60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26" name="Text Box 60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27" name="Text Box 60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28" name="Text Box 60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29" name="Text Box 60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30" name="Text Box 60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31" name="Text Box 60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32" name="Text Box 60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33" name="Text Box 60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34" name="Text Box 61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35" name="Text Box 61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36" name="Text Box 61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37" name="Text Box 61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38" name="Text Box 61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39" name="Text Box 61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40" name="Text Box 61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41" name="Text Box 61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42" name="Text Box 61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43" name="Text Box 61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44" name="Text Box 62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45" name="Text Box 62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46" name="Text Box 62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47" name="Text Box 62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48" name="Text Box 62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49" name="Text Box 62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50" name="Text Box 62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51" name="Text Box 62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52" name="Text Box 62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53" name="Text Box 62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54" name="Text Box 63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55" name="Text Box 63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56" name="Text Box 63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57" name="Text Box 63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58" name="Text Box 63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59" name="Text Box 63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60" name="Text Box 63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61" name="Text Box 63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62" name="Text Box 63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63" name="Text Box 63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64" name="Text Box 64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65" name="Text Box 64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66" name="Text Box 64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67" name="Text Box 643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68" name="Text Box 64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69" name="Text Box 64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70" name="Text Box 64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71" name="Text Box 64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72" name="Text Box 64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73" name="Text Box 64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74" name="Text Box 65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75" name="Text Box 65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76" name="Text Box 65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77" name="Text Box 65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78" name="Text Box 65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79" name="Text Box 65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80" name="Text Box 65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81" name="Text Box 65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82" name="Text Box 65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83" name="Text Box 65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84" name="Text Box 66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85" name="Text Box 66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86" name="Text Box 66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87" name="Text Box 66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88" name="Text Box 664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89" name="Text Box 665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90" name="Text Box 666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91" name="Text Box 667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92" name="Text Box 668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93" name="Text Box 669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94" name="Text Box 670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95" name="Text Box 671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96" name="Text Box 672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60</xdr:row>
      <xdr:rowOff>0</xdr:rowOff>
    </xdr:from>
    <xdr:ext cx="76200" cy="38100"/>
    <xdr:sp fLocksText="0">
      <xdr:nvSpPr>
        <xdr:cNvPr id="1697" name="Text Box 673"/>
        <xdr:cNvSpPr txBox="1">
          <a:spLocks noChangeArrowheads="1"/>
        </xdr:cNvSpPr>
      </xdr:nvSpPr>
      <xdr:spPr>
        <a:xfrm>
          <a:off x="3667125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98" name="Text Box 674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699" name="Text Box 675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700" name="Text Box 676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701" name="Text Box 677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702" name="Text Box 678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703" name="Text Box 679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704" name="Text Box 680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705" name="Text Box 681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76200" cy="38100"/>
    <xdr:sp fLocksText="0">
      <xdr:nvSpPr>
        <xdr:cNvPr id="1706" name="Text Box 682"/>
        <xdr:cNvSpPr txBox="1">
          <a:spLocks noChangeArrowheads="1"/>
        </xdr:cNvSpPr>
      </xdr:nvSpPr>
      <xdr:spPr>
        <a:xfrm>
          <a:off x="4895850" y="22860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07" name="Text Box 68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08" name="Text Box 68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09" name="Text Box 68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10" name="Text Box 68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11" name="Text Box 68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12" name="Text Box 68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13" name="Text Box 68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14" name="Text Box 69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15" name="Text Box 69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16" name="Text Box 69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17" name="Text Box 69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18" name="Text Box 69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19" name="Text Box 69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20" name="Text Box 69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21" name="Text Box 69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22" name="Text Box 69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23" name="Text Box 69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24" name="Text Box 70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25" name="Text Box 70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26" name="Text Box 70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27" name="Text Box 70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28" name="Text Box 70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29" name="Text Box 70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30" name="Text Box 70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31" name="Text Box 70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32" name="Text Box 70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33" name="Text Box 70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734" name="Text Box 71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35" name="Text Box 71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36" name="Text Box 71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37" name="Text Box 71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38" name="Text Box 71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39" name="Text Box 71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40" name="Text Box 71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41" name="Text Box 71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42" name="Text Box 71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43" name="Text Box 71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44" name="Text Box 72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45" name="Text Box 72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46" name="Text Box 72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47" name="Text Box 72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48" name="Text Box 72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49" name="Text Box 72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50" name="Text Box 72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51" name="Text Box 72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52" name="Text Box 72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53" name="Text Box 72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54" name="Text Box 73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55" name="Text Box 73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56" name="Text Box 73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57" name="Text Box 73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58" name="Text Box 73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59" name="Text Box 73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60" name="Text Box 73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61" name="Text Box 73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762" name="Text Box 73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763" name="Text Box 73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764" name="Text Box 74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765" name="Text Box 74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766" name="Text Box 74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767" name="Text Box 74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68" name="Text Box 74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69" name="Text Box 74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70" name="Text Box 74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71" name="Text Box 74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72" name="Text Box 74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73" name="Text Box 74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74" name="Text Box 75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75" name="Text Box 75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76" name="Text Box 75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77" name="Text Box 75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78" name="Text Box 75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79" name="Text Box 75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80" name="Text Box 75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81" name="Text Box 75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82" name="Text Box 75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83" name="Text Box 75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84" name="Text Box 76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85" name="Text Box 76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86" name="Text Box 76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87" name="Text Box 76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88" name="Text Box 76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89" name="Text Box 76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90" name="Text Box 76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91" name="Text Box 76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92" name="Text Box 76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93" name="Text Box 76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794" name="Text Box 77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795" name="Text Box 77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796" name="Text Box 77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797" name="Text Box 77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798" name="Text Box 77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799" name="Text Box 77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00" name="Text Box 77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01" name="Text Box 77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02" name="Text Box 77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03" name="Text Box 77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04" name="Text Box 78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05" name="Text Box 78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06" name="Text Box 78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07" name="Text Box 78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08" name="Text Box 78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09" name="Text Box 78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10" name="Text Box 78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11" name="Text Box 78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12" name="Text Box 78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13" name="Text Box 78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14" name="Text Box 79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15" name="Text Box 79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16" name="Text Box 79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17" name="Text Box 79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18" name="Text Box 79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19" name="Text Box 79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20" name="Text Box 79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21" name="Text Box 79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22" name="Text Box 79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23" name="Text Box 79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24" name="Text Box 80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25" name="Text Box 80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26" name="Text Box 80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27" name="Text Box 80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28" name="Text Box 80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29" name="Text Box 80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30" name="Text Box 80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31" name="Text Box 80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32" name="Text Box 80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33" name="Text Box 80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34" name="Text Box 81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35" name="Text Box 81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36" name="Text Box 81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37" name="Text Box 81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38" name="Text Box 81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39" name="Text Box 81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40" name="Text Box 81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41" name="Text Box 81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42" name="Text Box 81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43" name="Text Box 81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44" name="Text Box 82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45" name="Text Box 82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46" name="Text Box 82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47" name="Text Box 82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48" name="Text Box 82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49" name="Text Box 82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50" name="Text Box 82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51" name="Text Box 82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52" name="Text Box 82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53" name="Text Box 82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54" name="Text Box 83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55" name="Text Box 83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56" name="Text Box 83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57" name="Text Box 83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58" name="Text Box 83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59" name="Text Box 83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60" name="Text Box 83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61" name="Text Box 83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62" name="Text Box 83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63" name="Text Box 83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64" name="Text Box 84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65" name="Text Box 84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66" name="Text Box 84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67" name="Text Box 84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68" name="Text Box 84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69" name="Text Box 84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70" name="Text Box 84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71" name="Text Box 84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72" name="Text Box 84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73" name="Text Box 84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74" name="Text Box 85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75" name="Text Box 85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76" name="Text Box 85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77" name="Text Box 85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78" name="Text Box 85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79" name="Text Box 85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80" name="Text Box 85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81" name="Text Box 85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82" name="Text Box 85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83" name="Text Box 85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84" name="Text Box 86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85" name="Text Box 86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86" name="Text Box 86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87" name="Text Box 86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88" name="Text Box 86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89" name="Text Box 86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90" name="Text Box 86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91" name="Text Box 86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92" name="Text Box 86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93" name="Text Box 86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94" name="Text Box 87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95" name="Text Box 87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96" name="Text Box 87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97" name="Text Box 87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98" name="Text Box 87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899" name="Text Box 87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00" name="Text Box 87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01" name="Text Box 87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02" name="Text Box 87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03" name="Text Box 87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04" name="Text Box 88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05" name="Text Box 88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06" name="Text Box 88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07" name="Text Box 88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08" name="Text Box 88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09" name="Text Box 88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10" name="Text Box 88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11" name="Text Box 88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12" name="Text Box 88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13" name="Text Box 88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14" name="Text Box 89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15" name="Text Box 89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16" name="Text Box 89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17" name="Text Box 89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18" name="Text Box 89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19" name="Text Box 89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20" name="Text Box 89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21" name="Text Box 89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22" name="Text Box 89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23" name="Text Box 89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24" name="Text Box 90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25" name="Text Box 90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26" name="Text Box 90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27" name="Text Box 90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28" name="Text Box 90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29" name="Text Box 90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30" name="Text Box 90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31" name="Text Box 90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32" name="Text Box 90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33" name="Text Box 90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34" name="Text Box 91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35" name="Text Box 91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36" name="Text Box 91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37" name="Text Box 91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38" name="Text Box 91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39" name="Text Box 91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40" name="Text Box 91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41" name="Text Box 91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42" name="Text Box 91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43" name="Text Box 91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44" name="Text Box 92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45" name="Text Box 92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46" name="Text Box 92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47" name="Text Box 92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48" name="Text Box 92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49" name="Text Box 92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50" name="Text Box 92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51" name="Text Box 92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52" name="Text Box 92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53" name="Text Box 92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54" name="Text Box 93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55" name="Text Box 93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56" name="Text Box 93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57" name="Text Box 93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58" name="Text Box 93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59" name="Text Box 93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60" name="Text Box 93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61" name="Text Box 93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62" name="Text Box 93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63" name="Text Box 93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64" name="Text Box 94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65" name="Text Box 94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66" name="Text Box 94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67" name="Text Box 94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68" name="Text Box 94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69" name="Text Box 94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70" name="Text Box 94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1971" name="Text Box 94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72" name="Text Box 94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73" name="Text Box 94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74" name="Text Box 95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75" name="Text Box 95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76" name="Text Box 95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77" name="Text Box 95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78" name="Text Box 95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79" name="Text Box 95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80" name="Text Box 95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81" name="Text Box 95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82" name="Text Box 95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83" name="Text Box 95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84" name="Text Box 96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85" name="Text Box 96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86" name="Text Box 96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87" name="Text Box 96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88" name="Text Box 96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89" name="Text Box 96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90" name="Text Box 96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91" name="Text Box 96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92" name="Text Box 96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93" name="Text Box 96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94" name="Text Box 97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95" name="Text Box 97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96" name="Text Box 97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97" name="Text Box 97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98" name="Text Box 97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1999" name="Text Box 97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00" name="Text Box 97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01" name="Text Box 97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02" name="Text Box 97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03" name="Text Box 97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04" name="Text Box 98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05" name="Text Box 98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06" name="Text Box 98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07" name="Text Box 98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08" name="Text Box 98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09" name="Text Box 98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10" name="Text Box 98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11" name="Text Box 98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12" name="Text Box 98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13" name="Text Box 98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14" name="Text Box 99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15" name="Text Box 99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16" name="Text Box 99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17" name="Text Box 99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18" name="Text Box 99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19" name="Text Box 99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20" name="Text Box 99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21" name="Text Box 99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22" name="Text Box 99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23" name="Text Box 99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24" name="Text Box 100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25" name="Text Box 100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26" name="Text Box 100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27" name="Text Box 100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28" name="Text Box 100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29" name="Text Box 100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30" name="Text Box 100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31" name="Text Box 100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32" name="Text Box 100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33" name="Text Box 100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34" name="Text Box 101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35" name="Text Box 101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36" name="Text Box 101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37" name="Text Box 101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38" name="Text Box 101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39" name="Text Box 101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40" name="Text Box 101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41" name="Text Box 101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42" name="Text Box 101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43" name="Text Box 101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44" name="Text Box 102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45" name="Text Box 102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46" name="Text Box 102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47" name="Text Box 102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48" name="Text Box 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49" name="Text Box 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50" name="Text Box 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51" name="Text Box 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52" name="Text Box 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53" name="Text Box 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54" name="Text Box 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55" name="Text Box 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56" name="Text Box 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57" name="Text Box 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58" name="Text Box 1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59" name="Text Box 1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60" name="Text Box 1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61" name="Text Box 1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62" name="Text Box 1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63" name="Text Box 1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64" name="Text Box 1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65" name="Text Box 1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66" name="Text Box 1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67" name="Text Box 1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68" name="Text Box 2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69" name="Text Box 2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70" name="Text Box 2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71" name="Text Box 2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72" name="Text Box 2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73" name="Text Box 2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74" name="Text Box 2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75" name="Text Box 2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76" name="Text Box 2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77" name="Text Box 2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78" name="Text Box 3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79" name="Text Box 3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80" name="Text Box 3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81" name="Text Box 3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82" name="Text Box 3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83" name="Text Box 3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84" name="Text Box 3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85" name="Text Box 3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86" name="Text Box 3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87" name="Text Box 3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88" name="Text Box 4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89" name="Text Box 4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90" name="Text Box 4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091" name="Text Box 4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92" name="Text Box 4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93" name="Text Box 4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94" name="Text Box 4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95" name="Text Box 4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96" name="Text Box 4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97" name="Text Box 4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98" name="Text Box 5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099" name="Text Box 5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00" name="Text Box 5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01" name="Text Box 5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02" name="Text Box 5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03" name="Text Box 5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04" name="Text Box 5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05" name="Text Box 5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06" name="Text Box 5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07" name="Text Box 5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08" name="Text Box 6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09" name="Text Box 6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10" name="Text Box 6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11" name="Text Box 6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12" name="Text Box 6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13" name="Text Box 6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14" name="Text Box 6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15" name="Text Box 6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16" name="Text Box 6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17" name="Text Box 6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18" name="Text Box 7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19" name="Text Box 7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20" name="Text Box 7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21" name="Text Box 7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22" name="Text Box 7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23" name="Text Box 7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24" name="Text Box 7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25" name="Text Box 7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26" name="Text Box 7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27" name="Text Box 7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28" name="Text Box 8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29" name="Text Box 8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30" name="Text Box 8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31" name="Text Box 8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32" name="Text Box 8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33" name="Text Box 8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34" name="Text Box 8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35" name="Text Box 8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36" name="Text Box 8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37" name="Text Box 8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38" name="Text Box 9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39" name="Text Box 9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40" name="Text Box 9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41" name="Text Box 9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42" name="Text Box 9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43" name="Text Box 9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44" name="Text Box 9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45" name="Text Box 9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46" name="Text Box 9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47" name="Text Box 9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48" name="Text Box 10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49" name="Text Box 10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50" name="Text Box 10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51" name="Text Box 10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52" name="Text Box 10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53" name="Text Box 10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54" name="Text Box 10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55" name="Text Box 10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56" name="Text Box 10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57" name="Text Box 10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58" name="Text Box 11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59" name="Text Box 11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60" name="Text Box 11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61" name="Text Box 11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62" name="Text Box 11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63" name="Text Box 11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64" name="Text Box 11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65" name="Text Box 11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66" name="Text Box 11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67" name="Text Box 11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68" name="Text Box 12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69" name="Text Box 12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70" name="Text Box 12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71" name="Text Box 12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72" name="Text Box 12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73" name="Text Box 12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74" name="Text Box 12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75" name="Text Box 12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76" name="Text Box 12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77" name="Text Box 12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78" name="Text Box 13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179" name="Text Box 13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80" name="Text Box 13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81" name="Text Box 13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82" name="Text Box 13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83" name="Text Box 13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84" name="Text Box 13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85" name="Text Box 13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86" name="Text Box 13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87" name="Text Box 13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88" name="Text Box 14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89" name="Text Box 14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90" name="Text Box 14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91" name="Text Box 14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92" name="Text Box 14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93" name="Text Box 14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94" name="Text Box 14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95" name="Text Box 14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96" name="Text Box 14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97" name="Text Box 14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98" name="Text Box 15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199" name="Text Box 15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00" name="Text Box 15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01" name="Text Box 15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02" name="Text Box 15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03" name="Text Box 15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04" name="Text Box 15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05" name="Text Box 15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06" name="Text Box 15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07" name="Text Box 15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08" name="Text Box 16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09" name="Text Box 16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10" name="Text Box 16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11" name="Text Box 16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12" name="Text Box 16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13" name="Text Box 16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14" name="Text Box 16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15" name="Text Box 16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16" name="Text Box 16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17" name="Text Box 16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18" name="Text Box 17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19" name="Text Box 17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20" name="Text Box 17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21" name="Text Box 17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22" name="Text Box 17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23" name="Text Box 17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24" name="Text Box 17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25" name="Text Box 17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26" name="Text Box 17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27" name="Text Box 17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28" name="Text Box 18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29" name="Text Box 18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30" name="Text Box 18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31" name="Text Box 18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32" name="Text Box 18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33" name="Text Box 18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34" name="Text Box 18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35" name="Text Box 18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36" name="Text Box 18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37" name="Text Box 18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38" name="Text Box 19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39" name="Text Box 19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40" name="Text Box 19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41" name="Text Box 19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42" name="Text Box 19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43" name="Text Box 19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44" name="Text Box 19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45" name="Text Box 19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46" name="Text Box 19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47" name="Text Box 19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48" name="Text Box 20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49" name="Text Box 20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50" name="Text Box 20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51" name="Text Box 20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52" name="Text Box 20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53" name="Text Box 20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54" name="Text Box 20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55" name="Text Box 20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56" name="Text Box 20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57" name="Text Box 20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58" name="Text Box 21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59" name="Text Box 21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60" name="Text Box 21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61" name="Text Box 21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62" name="Text Box 21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63" name="Text Box 21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64" name="Text Box 21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65" name="Text Box 21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66" name="Text Box 21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67" name="Text Box 21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68" name="Text Box 22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69" name="Text Box 22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70" name="Text Box 22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71" name="Text Box 22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72" name="Text Box 22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73" name="Text Box 22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74" name="Text Box 22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75" name="Text Box 22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76" name="Text Box 22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77" name="Text Box 22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78" name="Text Box 23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79" name="Text Box 23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80" name="Text Box 23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81" name="Text Box 23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82" name="Text Box 23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83" name="Text Box 23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84" name="Text Box 23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85" name="Text Box 23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86" name="Text Box 23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87" name="Text Box 23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88" name="Text Box 24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89" name="Text Box 24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290" name="Text Box 24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91" name="Text Box 24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92" name="Text Box 24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93" name="Text Box 24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94" name="Text Box 24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95" name="Text Box 24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96" name="Text Box 24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97" name="Text Box 24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98" name="Text Box 25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299" name="Text Box 25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00" name="Text Box 25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01" name="Text Box 25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02" name="Text Box 25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03" name="Text Box 25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04" name="Text Box 25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05" name="Text Box 25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06" name="Text Box 25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07" name="Text Box 25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08" name="Text Box 26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09" name="Text Box 26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10" name="Text Box 26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11" name="Text Box 26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12" name="Text Box 26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13" name="Text Box 26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14" name="Text Box 26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15" name="Text Box 26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16" name="Text Box 26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17" name="Text Box 26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18" name="Text Box 27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19" name="Text Box 27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20" name="Text Box 27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21" name="Text Box 27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22" name="Text Box 27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23" name="Text Box 27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24" name="Text Box 276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25" name="Text Box 27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26" name="Text Box 27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27" name="Text Box 27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28" name="Text Box 28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29" name="Text Box 28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30" name="Text Box 28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31" name="Text Box 28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32" name="Text Box 28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33" name="Text Box 28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34" name="Text Box 28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35" name="Text Box 28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36" name="Text Box 28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37" name="Text Box 28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38" name="Text Box 29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39" name="Text Box 29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40" name="Text Box 29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41" name="Text Box 29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42" name="Text Box 29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43" name="Text Box 29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44" name="Text Box 29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45" name="Text Box 297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46" name="Text Box 298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47" name="Text Box 299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48" name="Text Box 300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49" name="Text Box 301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50" name="Text Box 302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51" name="Text Box 303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52" name="Text Box 304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53" name="Text Box 305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1</xdr:col>
      <xdr:colOff>1333500</xdr:colOff>
      <xdr:row>68</xdr:row>
      <xdr:rowOff>0</xdr:rowOff>
    </xdr:from>
    <xdr:ext cx="76200" cy="38100"/>
    <xdr:sp fLocksText="0">
      <xdr:nvSpPr>
        <xdr:cNvPr id="2354" name="Text Box 306"/>
        <xdr:cNvSpPr txBox="1">
          <a:spLocks noChangeArrowheads="1"/>
        </xdr:cNvSpPr>
      </xdr:nvSpPr>
      <xdr:spPr>
        <a:xfrm>
          <a:off x="3667125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55" name="Text Box 307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56" name="Text Box 308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57" name="Text Box 309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58" name="Text Box 310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59" name="Text Box 311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60" name="Text Box 312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61" name="Text Box 313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62" name="Text Box 314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2</xdr:col>
      <xdr:colOff>228600</xdr:colOff>
      <xdr:row>68</xdr:row>
      <xdr:rowOff>0</xdr:rowOff>
    </xdr:from>
    <xdr:ext cx="76200" cy="38100"/>
    <xdr:sp fLocksText="0">
      <xdr:nvSpPr>
        <xdr:cNvPr id="2363" name="Text Box 315"/>
        <xdr:cNvSpPr txBox="1">
          <a:spLocks noChangeArrowheads="1"/>
        </xdr:cNvSpPr>
      </xdr:nvSpPr>
      <xdr:spPr>
        <a:xfrm>
          <a:off x="4895850" y="2590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6"/>
  <sheetViews>
    <sheetView zoomScaleSheetLayoutView="75" zoomScalePageLayoutView="0" workbookViewId="0" topLeftCell="A28">
      <selection activeCell="A19" sqref="A19:L19"/>
    </sheetView>
  </sheetViews>
  <sheetFormatPr defaultColWidth="9.00390625" defaultRowHeight="16.5"/>
  <cols>
    <col min="1" max="16384" width="9.00390625" style="10" customWidth="1"/>
  </cols>
  <sheetData>
    <row r="1" spans="1:12" ht="11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1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1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3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3" ht="20.25" customHeight="1">
      <c r="A5" s="180" t="s">
        <v>331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3"/>
    </row>
    <row r="6" spans="1:13" ht="20.2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3"/>
    </row>
    <row r="7" spans="1:12" ht="31.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1:13" ht="22.5">
      <c r="A8" s="34"/>
      <c r="B8" s="34"/>
      <c r="C8" s="34"/>
      <c r="D8" s="34"/>
      <c r="E8" s="34"/>
      <c r="F8" s="34"/>
      <c r="G8" s="35"/>
      <c r="H8" s="35"/>
      <c r="I8" s="35"/>
      <c r="J8" s="35"/>
      <c r="K8" s="35"/>
      <c r="L8" s="35"/>
      <c r="M8" s="12"/>
    </row>
    <row r="9" spans="1:12" ht="18.75">
      <c r="A9" s="34"/>
      <c r="B9" s="34"/>
      <c r="C9" s="34"/>
      <c r="D9" s="34"/>
      <c r="E9" s="34"/>
      <c r="F9" s="34"/>
      <c r="G9" s="36"/>
      <c r="H9" s="36"/>
      <c r="I9" s="36"/>
      <c r="J9" s="36"/>
      <c r="K9" s="36"/>
      <c r="L9" s="36"/>
    </row>
    <row r="10" spans="1:13" ht="18.75">
      <c r="A10" s="181" t="s">
        <v>466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1"/>
    </row>
    <row r="11" spans="1:13" ht="11.25">
      <c r="A11" s="34"/>
      <c r="B11" s="34"/>
      <c r="C11" s="34"/>
      <c r="D11" s="34"/>
      <c r="E11" s="34"/>
      <c r="F11" s="34"/>
      <c r="G11" s="37"/>
      <c r="H11" s="37"/>
      <c r="I11" s="37"/>
      <c r="J11" s="37"/>
      <c r="K11" s="37"/>
      <c r="L11" s="37"/>
      <c r="M11" s="11"/>
    </row>
    <row r="12" spans="1:13" ht="11.25">
      <c r="A12" s="34"/>
      <c r="B12" s="34"/>
      <c r="C12" s="34"/>
      <c r="D12" s="34"/>
      <c r="E12" s="34"/>
      <c r="F12" s="34"/>
      <c r="G12" s="37"/>
      <c r="H12" s="37"/>
      <c r="I12" s="37"/>
      <c r="J12" s="37"/>
      <c r="K12" s="37"/>
      <c r="L12" s="37"/>
      <c r="M12" s="11"/>
    </row>
    <row r="13" spans="1:13" ht="11.25">
      <c r="A13" s="34"/>
      <c r="B13" s="34"/>
      <c r="C13" s="34"/>
      <c r="D13" s="34"/>
      <c r="E13" s="34"/>
      <c r="F13" s="34"/>
      <c r="G13" s="37"/>
      <c r="H13" s="37"/>
      <c r="I13" s="37"/>
      <c r="J13" s="37"/>
      <c r="K13" s="37"/>
      <c r="L13" s="37"/>
      <c r="M13" s="11"/>
    </row>
    <row r="14" spans="1:12" ht="14.25">
      <c r="A14" s="34"/>
      <c r="B14" s="34"/>
      <c r="C14" s="34"/>
      <c r="D14" s="34"/>
      <c r="E14" s="34"/>
      <c r="F14" s="34"/>
      <c r="G14" s="38"/>
      <c r="H14" s="38"/>
      <c r="I14" s="38"/>
      <c r="J14" s="38"/>
      <c r="K14" s="38"/>
      <c r="L14" s="38"/>
    </row>
    <row r="15" spans="1:12" ht="18.7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3" ht="11.25">
      <c r="A16" s="34"/>
      <c r="B16" s="34"/>
      <c r="C16" s="34"/>
      <c r="D16" s="34"/>
      <c r="E16" s="34"/>
      <c r="F16" s="34"/>
      <c r="G16" s="37"/>
      <c r="H16" s="37"/>
      <c r="I16" s="37"/>
      <c r="J16" s="37"/>
      <c r="K16" s="37"/>
      <c r="L16" s="37"/>
      <c r="M16" s="11"/>
    </row>
    <row r="17" spans="1:13" ht="11.25">
      <c r="A17" s="34"/>
      <c r="B17" s="34"/>
      <c r="C17" s="34"/>
      <c r="D17" s="34"/>
      <c r="E17" s="34"/>
      <c r="F17" s="34"/>
      <c r="G17" s="37"/>
      <c r="H17" s="37"/>
      <c r="I17" s="37"/>
      <c r="J17" s="37"/>
      <c r="K17" s="37"/>
      <c r="L17" s="37"/>
      <c r="M17" s="11"/>
    </row>
    <row r="18" spans="1:13" ht="11.25">
      <c r="A18" s="34"/>
      <c r="B18" s="34"/>
      <c r="C18" s="34"/>
      <c r="D18" s="34"/>
      <c r="E18" s="34"/>
      <c r="F18" s="34"/>
      <c r="G18" s="37"/>
      <c r="H18" s="37"/>
      <c r="I18" s="37"/>
      <c r="J18" s="37"/>
      <c r="K18" s="37"/>
      <c r="L18" s="37"/>
      <c r="M18" s="11"/>
    </row>
    <row r="19" spans="1:12" ht="16.5" customHeight="1">
      <c r="A19" s="177" t="s">
        <v>467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</row>
    <row r="20" spans="1:12" ht="14.2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</row>
    <row r="21" spans="1:12" ht="11.25">
      <c r="A21" s="34"/>
      <c r="B21" s="34"/>
      <c r="C21" s="34"/>
      <c r="D21" s="34"/>
      <c r="E21" s="34"/>
      <c r="F21" s="34"/>
      <c r="G21" s="39"/>
      <c r="H21" s="39"/>
      <c r="I21" s="39"/>
      <c r="J21" s="39"/>
      <c r="K21" s="39"/>
      <c r="L21" s="34"/>
    </row>
    <row r="22" spans="1:12" ht="11.25">
      <c r="A22" s="34"/>
      <c r="B22" s="34"/>
      <c r="C22" s="34"/>
      <c r="D22" s="34"/>
      <c r="E22" s="34"/>
      <c r="F22" s="34"/>
      <c r="G22" s="39"/>
      <c r="H22" s="39"/>
      <c r="I22" s="39"/>
      <c r="J22" s="39"/>
      <c r="K22" s="39"/>
      <c r="L22" s="34"/>
    </row>
    <row r="27" spans="1:13" ht="20.2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3"/>
    </row>
    <row r="28" spans="1:13" ht="20.2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3"/>
    </row>
    <row r="29" spans="1:12" ht="14.25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</row>
    <row r="30" spans="7:13" ht="11.25">
      <c r="G30" s="11"/>
      <c r="H30" s="11"/>
      <c r="I30" s="11"/>
      <c r="J30" s="11"/>
      <c r="K30" s="11"/>
      <c r="L30" s="11"/>
      <c r="M30" s="11"/>
    </row>
    <row r="31" spans="1:12" ht="11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1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1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37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3" ht="20.25" customHeight="1">
      <c r="A35" s="180" t="s">
        <v>333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3"/>
    </row>
    <row r="36" spans="1:13" ht="20.2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3"/>
    </row>
    <row r="37" spans="1:12" ht="31.5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</row>
    <row r="38" spans="1:13" ht="22.5">
      <c r="A38" s="34"/>
      <c r="B38" s="34"/>
      <c r="C38" s="34"/>
      <c r="D38" s="34"/>
      <c r="E38" s="34"/>
      <c r="F38" s="34"/>
      <c r="G38" s="35"/>
      <c r="H38" s="35"/>
      <c r="I38" s="35"/>
      <c r="J38" s="35"/>
      <c r="K38" s="35"/>
      <c r="L38" s="35"/>
      <c r="M38" s="12"/>
    </row>
    <row r="39" spans="1:12" ht="18.75">
      <c r="A39" s="34"/>
      <c r="B39" s="34"/>
      <c r="C39" s="34"/>
      <c r="D39" s="34"/>
      <c r="E39" s="34"/>
      <c r="F39" s="34"/>
      <c r="G39" s="36"/>
      <c r="H39" s="36"/>
      <c r="I39" s="36"/>
      <c r="J39" s="36"/>
      <c r="K39" s="36"/>
      <c r="L39" s="36"/>
    </row>
    <row r="40" spans="1:13" ht="18.75">
      <c r="A40" s="181" t="str">
        <f>A10</f>
        <v>2015.09.  .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1"/>
    </row>
    <row r="41" spans="1:13" ht="11.25">
      <c r="A41" s="34"/>
      <c r="B41" s="34"/>
      <c r="C41" s="34"/>
      <c r="D41" s="34"/>
      <c r="E41" s="34"/>
      <c r="F41" s="34"/>
      <c r="G41" s="37"/>
      <c r="H41" s="37"/>
      <c r="I41" s="37"/>
      <c r="J41" s="37"/>
      <c r="K41" s="37"/>
      <c r="L41" s="37"/>
      <c r="M41" s="11"/>
    </row>
    <row r="42" spans="1:13" ht="11.25">
      <c r="A42" s="34"/>
      <c r="B42" s="34"/>
      <c r="C42" s="34"/>
      <c r="D42" s="34"/>
      <c r="E42" s="34"/>
      <c r="F42" s="34"/>
      <c r="G42" s="37"/>
      <c r="H42" s="37"/>
      <c r="I42" s="37"/>
      <c r="J42" s="37"/>
      <c r="K42" s="37"/>
      <c r="L42" s="37"/>
      <c r="M42" s="11"/>
    </row>
    <row r="43" spans="1:13" ht="11.25">
      <c r="A43" s="34"/>
      <c r="B43" s="34"/>
      <c r="C43" s="34"/>
      <c r="D43" s="34"/>
      <c r="E43" s="34"/>
      <c r="F43" s="34"/>
      <c r="G43" s="37"/>
      <c r="H43" s="37"/>
      <c r="I43" s="37"/>
      <c r="J43" s="37"/>
      <c r="K43" s="37"/>
      <c r="L43" s="37"/>
      <c r="M43" s="11"/>
    </row>
    <row r="44" spans="1:13" ht="14.25">
      <c r="A44" s="34"/>
      <c r="B44" s="34"/>
      <c r="C44" s="34"/>
      <c r="D44" s="34"/>
      <c r="E44" s="34"/>
      <c r="F44" s="34"/>
      <c r="G44" s="38"/>
      <c r="H44" s="38"/>
      <c r="I44" s="38"/>
      <c r="J44" s="38"/>
      <c r="K44" s="38"/>
      <c r="L44" s="38"/>
      <c r="M44" s="41"/>
    </row>
    <row r="45" spans="1:13" ht="18.75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41"/>
    </row>
    <row r="46" spans="1:13" ht="11.25">
      <c r="A46" s="34"/>
      <c r="B46" s="34"/>
      <c r="C46" s="34"/>
      <c r="D46" s="34"/>
      <c r="E46" s="34"/>
      <c r="F46" s="34"/>
      <c r="G46" s="37"/>
      <c r="H46" s="37"/>
      <c r="I46" s="37"/>
      <c r="J46" s="37"/>
      <c r="K46" s="37"/>
      <c r="L46" s="37"/>
      <c r="M46" s="11"/>
    </row>
    <row r="47" spans="1:13" ht="11.25">
      <c r="A47" s="34"/>
      <c r="B47" s="34"/>
      <c r="C47" s="34"/>
      <c r="D47" s="34"/>
      <c r="E47" s="34"/>
      <c r="F47" s="34"/>
      <c r="G47" s="37"/>
      <c r="H47" s="37"/>
      <c r="I47" s="37"/>
      <c r="J47" s="37"/>
      <c r="K47" s="37"/>
      <c r="L47" s="37"/>
      <c r="M47" s="11"/>
    </row>
    <row r="48" spans="1:13" ht="11.25">
      <c r="A48" s="34"/>
      <c r="B48" s="34"/>
      <c r="C48" s="34"/>
      <c r="D48" s="34"/>
      <c r="E48" s="34"/>
      <c r="F48" s="34"/>
      <c r="G48" s="37"/>
      <c r="H48" s="37"/>
      <c r="I48" s="37"/>
      <c r="J48" s="37"/>
      <c r="K48" s="37"/>
      <c r="L48" s="37"/>
      <c r="M48" s="11"/>
    </row>
    <row r="49" spans="1:13" ht="16.5" customHeight="1">
      <c r="A49" s="177" t="str">
        <f>A19</f>
        <v>[공사명] 경기도 어린이박물관 강당공사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41"/>
    </row>
    <row r="50" spans="1:12" ht="14.2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</row>
    <row r="51" spans="1:12" ht="11.25">
      <c r="A51" s="34"/>
      <c r="B51" s="34"/>
      <c r="C51" s="34"/>
      <c r="D51" s="34"/>
      <c r="E51" s="34"/>
      <c r="F51" s="34"/>
      <c r="G51" s="39"/>
      <c r="H51" s="39"/>
      <c r="I51" s="39"/>
      <c r="J51" s="39"/>
      <c r="K51" s="39"/>
      <c r="L51" s="34"/>
    </row>
    <row r="52" spans="1:12" ht="11.25">
      <c r="A52" s="34"/>
      <c r="B52" s="34"/>
      <c r="C52" s="34"/>
      <c r="D52" s="34"/>
      <c r="E52" s="34"/>
      <c r="F52" s="34"/>
      <c r="G52" s="39"/>
      <c r="H52" s="39"/>
      <c r="I52" s="39"/>
      <c r="J52" s="39"/>
      <c r="K52" s="39"/>
      <c r="L52" s="34"/>
    </row>
    <row r="57" spans="1:13" ht="20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3"/>
    </row>
    <row r="58" spans="1:13" ht="20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3"/>
    </row>
    <row r="59" spans="1:12" ht="14.2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</row>
    <row r="60" spans="7:13" ht="11.25">
      <c r="G60" s="11"/>
      <c r="H60" s="11"/>
      <c r="I60" s="11"/>
      <c r="J60" s="11"/>
      <c r="K60" s="11"/>
      <c r="L60" s="11"/>
      <c r="M60" s="11"/>
    </row>
    <row r="61" spans="1:12" ht="11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1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1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37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37.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37.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3" ht="20.25" customHeight="1">
      <c r="A67" s="180" t="s">
        <v>151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3"/>
    </row>
    <row r="68" spans="1:13" ht="20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3"/>
    </row>
    <row r="69" spans="1:12" ht="31.5" customHeight="1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</row>
    <row r="70" spans="1:13" ht="22.5">
      <c r="A70" s="34"/>
      <c r="B70" s="34"/>
      <c r="C70" s="34"/>
      <c r="D70" s="34"/>
      <c r="E70" s="34"/>
      <c r="F70" s="34"/>
      <c r="G70" s="35"/>
      <c r="H70" s="35"/>
      <c r="I70" s="35"/>
      <c r="J70" s="35"/>
      <c r="K70" s="35"/>
      <c r="L70" s="35"/>
      <c r="M70" s="12"/>
    </row>
    <row r="71" spans="1:12" ht="18.75">
      <c r="A71" s="34"/>
      <c r="B71" s="34"/>
      <c r="C71" s="34"/>
      <c r="D71" s="34"/>
      <c r="E71" s="34"/>
      <c r="F71" s="34"/>
      <c r="G71" s="36"/>
      <c r="H71" s="36"/>
      <c r="I71" s="36"/>
      <c r="J71" s="36"/>
      <c r="K71" s="36"/>
      <c r="L71" s="36"/>
    </row>
    <row r="72" spans="1:13" ht="18.75">
      <c r="A72" s="176" t="str">
        <f>A40</f>
        <v>2015.09.  .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1"/>
    </row>
    <row r="73" spans="1:13" ht="11.25">
      <c r="A73" s="34"/>
      <c r="B73" s="34"/>
      <c r="C73" s="34"/>
      <c r="D73" s="34"/>
      <c r="E73" s="34"/>
      <c r="F73" s="34"/>
      <c r="G73" s="37"/>
      <c r="H73" s="37"/>
      <c r="I73" s="37"/>
      <c r="J73" s="37"/>
      <c r="K73" s="37"/>
      <c r="L73" s="37"/>
      <c r="M73" s="11"/>
    </row>
    <row r="74" spans="1:13" ht="11.25">
      <c r="A74" s="34"/>
      <c r="B74" s="34"/>
      <c r="C74" s="34"/>
      <c r="D74" s="34"/>
      <c r="E74" s="34"/>
      <c r="F74" s="34"/>
      <c r="G74" s="37"/>
      <c r="H74" s="37"/>
      <c r="I74" s="37"/>
      <c r="J74" s="37"/>
      <c r="K74" s="37"/>
      <c r="L74" s="37"/>
      <c r="M74" s="11"/>
    </row>
    <row r="75" spans="1:13" ht="11.25">
      <c r="A75" s="34"/>
      <c r="B75" s="34"/>
      <c r="C75" s="34"/>
      <c r="D75" s="34"/>
      <c r="E75" s="34"/>
      <c r="F75" s="34"/>
      <c r="G75" s="37"/>
      <c r="H75" s="37"/>
      <c r="I75" s="37"/>
      <c r="J75" s="37"/>
      <c r="K75" s="37"/>
      <c r="L75" s="37"/>
      <c r="M75" s="11"/>
    </row>
    <row r="76" spans="1:13" ht="14.25">
      <c r="A76" s="34"/>
      <c r="B76" s="34"/>
      <c r="C76" s="34"/>
      <c r="D76" s="34"/>
      <c r="E76" s="34"/>
      <c r="F76" s="34"/>
      <c r="G76" s="38"/>
      <c r="H76" s="38"/>
      <c r="I76" s="38"/>
      <c r="J76" s="38"/>
      <c r="K76" s="38"/>
      <c r="L76" s="38"/>
      <c r="M76" s="41"/>
    </row>
    <row r="77" spans="1:13" ht="18.75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41"/>
    </row>
    <row r="78" spans="1:13" ht="11.25">
      <c r="A78" s="34"/>
      <c r="B78" s="34"/>
      <c r="C78" s="34"/>
      <c r="D78" s="34"/>
      <c r="E78" s="34"/>
      <c r="F78" s="34"/>
      <c r="G78" s="37"/>
      <c r="H78" s="37"/>
      <c r="I78" s="37"/>
      <c r="J78" s="37"/>
      <c r="K78" s="37"/>
      <c r="L78" s="37"/>
      <c r="M78" s="11"/>
    </row>
    <row r="79" spans="1:13" ht="11.25">
      <c r="A79" s="34"/>
      <c r="B79" s="34"/>
      <c r="C79" s="34"/>
      <c r="D79" s="34"/>
      <c r="E79" s="34"/>
      <c r="F79" s="34"/>
      <c r="G79" s="37"/>
      <c r="H79" s="37"/>
      <c r="I79" s="37"/>
      <c r="J79" s="37"/>
      <c r="K79" s="37"/>
      <c r="L79" s="37"/>
      <c r="M79" s="11"/>
    </row>
    <row r="80" spans="1:13" ht="11.25">
      <c r="A80" s="34"/>
      <c r="B80" s="34"/>
      <c r="C80" s="34"/>
      <c r="D80" s="34"/>
      <c r="E80" s="34"/>
      <c r="F80" s="34"/>
      <c r="G80" s="37"/>
      <c r="H80" s="37"/>
      <c r="I80" s="37"/>
      <c r="J80" s="37"/>
      <c r="K80" s="37"/>
      <c r="L80" s="37"/>
      <c r="M80" s="11"/>
    </row>
    <row r="81" spans="1:13" ht="16.5" customHeight="1">
      <c r="A81" s="177" t="str">
        <f>A49</f>
        <v>[공사명] 경기도 어린이박물관 강당공사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41"/>
    </row>
    <row r="82" spans="1:12" ht="14.25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</row>
    <row r="83" spans="1:12" ht="11.25">
      <c r="A83" s="34"/>
      <c r="B83" s="34"/>
      <c r="C83" s="34"/>
      <c r="D83" s="34"/>
      <c r="E83" s="34"/>
      <c r="F83" s="34"/>
      <c r="G83" s="39"/>
      <c r="H83" s="39"/>
      <c r="I83" s="39"/>
      <c r="J83" s="39"/>
      <c r="K83" s="39"/>
      <c r="L83" s="34"/>
    </row>
    <row r="84" spans="1:12" ht="11.25">
      <c r="A84" s="34"/>
      <c r="B84" s="34"/>
      <c r="C84" s="34"/>
      <c r="D84" s="34"/>
      <c r="E84" s="34"/>
      <c r="F84" s="34"/>
      <c r="G84" s="39"/>
      <c r="H84" s="39"/>
      <c r="I84" s="39"/>
      <c r="J84" s="39"/>
      <c r="K84" s="39"/>
      <c r="L84" s="34"/>
    </row>
    <row r="89" spans="1:13" ht="20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3"/>
    </row>
    <row r="90" spans="1:13" ht="20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3"/>
    </row>
    <row r="91" spans="1:12" ht="14.2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</row>
    <row r="92" spans="7:13" ht="11.25">
      <c r="G92" s="11"/>
      <c r="H92" s="11"/>
      <c r="I92" s="11"/>
      <c r="J92" s="11"/>
      <c r="K92" s="11"/>
      <c r="L92" s="11"/>
      <c r="M92" s="11"/>
    </row>
    <row r="93" spans="1:12" ht="11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1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1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37.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3" ht="20.25" customHeight="1">
      <c r="A97" s="180" t="s">
        <v>271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3"/>
    </row>
    <row r="98" spans="1:13" ht="20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3"/>
    </row>
    <row r="99" spans="1:12" ht="31.5" customHeight="1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</row>
    <row r="100" spans="1:13" ht="22.5">
      <c r="A100" s="34"/>
      <c r="B100" s="34"/>
      <c r="C100" s="34"/>
      <c r="D100" s="34"/>
      <c r="E100" s="34"/>
      <c r="F100" s="34"/>
      <c r="G100" s="35"/>
      <c r="H100" s="35"/>
      <c r="I100" s="35"/>
      <c r="J100" s="35"/>
      <c r="K100" s="35"/>
      <c r="L100" s="35"/>
      <c r="M100" s="12"/>
    </row>
    <row r="101" spans="1:12" ht="18.75">
      <c r="A101" s="34"/>
      <c r="B101" s="34"/>
      <c r="C101" s="34"/>
      <c r="D101" s="34"/>
      <c r="E101" s="34"/>
      <c r="F101" s="34"/>
      <c r="G101" s="36"/>
      <c r="H101" s="36"/>
      <c r="I101" s="36"/>
      <c r="J101" s="36"/>
      <c r="K101" s="36"/>
      <c r="L101" s="36"/>
    </row>
    <row r="102" spans="1:13" ht="18.75">
      <c r="A102" s="176" t="str">
        <f>A72</f>
        <v>2015.09.  .</v>
      </c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1"/>
    </row>
    <row r="103" spans="1:13" ht="11.25">
      <c r="A103" s="34"/>
      <c r="B103" s="34"/>
      <c r="C103" s="34"/>
      <c r="D103" s="34"/>
      <c r="E103" s="34"/>
      <c r="F103" s="34"/>
      <c r="G103" s="37"/>
      <c r="H103" s="37"/>
      <c r="I103" s="37"/>
      <c r="J103" s="37"/>
      <c r="K103" s="37"/>
      <c r="L103" s="37"/>
      <c r="M103" s="11"/>
    </row>
    <row r="104" spans="1:13" ht="11.25">
      <c r="A104" s="34"/>
      <c r="B104" s="34"/>
      <c r="C104" s="34"/>
      <c r="D104" s="34"/>
      <c r="E104" s="34"/>
      <c r="F104" s="34"/>
      <c r="G104" s="37"/>
      <c r="H104" s="37"/>
      <c r="I104" s="37"/>
      <c r="J104" s="37"/>
      <c r="K104" s="37"/>
      <c r="L104" s="37"/>
      <c r="M104" s="11"/>
    </row>
    <row r="105" spans="1:13" ht="11.25">
      <c r="A105" s="34"/>
      <c r="B105" s="34"/>
      <c r="C105" s="34"/>
      <c r="D105" s="34"/>
      <c r="E105" s="34"/>
      <c r="F105" s="34"/>
      <c r="G105" s="37"/>
      <c r="H105" s="37"/>
      <c r="I105" s="37"/>
      <c r="J105" s="37"/>
      <c r="K105" s="37"/>
      <c r="L105" s="37"/>
      <c r="M105" s="11"/>
    </row>
    <row r="106" spans="1:13" ht="14.25">
      <c r="A106" s="34"/>
      <c r="B106" s="34"/>
      <c r="C106" s="34"/>
      <c r="D106" s="34"/>
      <c r="E106" s="34"/>
      <c r="F106" s="34"/>
      <c r="G106" s="38"/>
      <c r="H106" s="38"/>
      <c r="I106" s="38"/>
      <c r="J106" s="38"/>
      <c r="K106" s="38"/>
      <c r="L106" s="38"/>
      <c r="M106" s="41"/>
    </row>
    <row r="107" spans="1:13" ht="18.75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41"/>
    </row>
    <row r="108" spans="1:13" ht="11.25">
      <c r="A108" s="34"/>
      <c r="B108" s="34"/>
      <c r="C108" s="34"/>
      <c r="D108" s="34"/>
      <c r="E108" s="34"/>
      <c r="F108" s="34"/>
      <c r="G108" s="37"/>
      <c r="H108" s="37"/>
      <c r="I108" s="37"/>
      <c r="J108" s="37"/>
      <c r="K108" s="37"/>
      <c r="L108" s="37"/>
      <c r="M108" s="11"/>
    </row>
    <row r="109" spans="1:13" ht="11.25">
      <c r="A109" s="34"/>
      <c r="B109" s="34"/>
      <c r="C109" s="34"/>
      <c r="D109" s="34"/>
      <c r="E109" s="34"/>
      <c r="F109" s="34"/>
      <c r="G109" s="37"/>
      <c r="H109" s="37"/>
      <c r="I109" s="37"/>
      <c r="J109" s="37"/>
      <c r="K109" s="37"/>
      <c r="L109" s="37"/>
      <c r="M109" s="11"/>
    </row>
    <row r="110" spans="1:13" ht="11.25">
      <c r="A110" s="34"/>
      <c r="B110" s="34"/>
      <c r="C110" s="34"/>
      <c r="D110" s="34"/>
      <c r="E110" s="34"/>
      <c r="F110" s="34"/>
      <c r="G110" s="37"/>
      <c r="H110" s="37"/>
      <c r="I110" s="37"/>
      <c r="J110" s="37"/>
      <c r="K110" s="37"/>
      <c r="L110" s="37"/>
      <c r="M110" s="11"/>
    </row>
    <row r="111" spans="1:13" ht="16.5" customHeight="1">
      <c r="A111" s="177" t="str">
        <f>A81</f>
        <v>[공사명] 경기도 어린이박물관 강당공사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41"/>
    </row>
    <row r="112" spans="1:12" ht="14.25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</row>
    <row r="113" spans="1:12" ht="11.25">
      <c r="A113" s="34"/>
      <c r="B113" s="34"/>
      <c r="C113" s="34"/>
      <c r="D113" s="34"/>
      <c r="E113" s="34"/>
      <c r="F113" s="34"/>
      <c r="G113" s="39"/>
      <c r="H113" s="39"/>
      <c r="I113" s="39"/>
      <c r="J113" s="39"/>
      <c r="K113" s="39"/>
      <c r="L113" s="34"/>
    </row>
    <row r="114" spans="1:12" ht="11.25">
      <c r="A114" s="34"/>
      <c r="B114" s="34"/>
      <c r="C114" s="34"/>
      <c r="D114" s="34"/>
      <c r="E114" s="34"/>
      <c r="F114" s="34"/>
      <c r="G114" s="39"/>
      <c r="H114" s="39"/>
      <c r="I114" s="39"/>
      <c r="J114" s="39"/>
      <c r="K114" s="39"/>
      <c r="L114" s="34"/>
    </row>
    <row r="119" spans="1:13" ht="20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3"/>
    </row>
    <row r="120" spans="1:13" ht="20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3"/>
    </row>
    <row r="121" spans="1:12" ht="14.25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</row>
    <row r="122" spans="7:13" ht="11.25">
      <c r="G122" s="11"/>
      <c r="H122" s="11"/>
      <c r="I122" s="11"/>
      <c r="J122" s="11"/>
      <c r="K122" s="11"/>
      <c r="L122" s="11"/>
      <c r="M122" s="11"/>
    </row>
    <row r="123" spans="1:12" ht="11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1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1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37.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37.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37.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3" ht="20.25" customHeight="1">
      <c r="A129" s="180" t="s">
        <v>265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3"/>
    </row>
    <row r="130" spans="1:13" ht="20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3"/>
    </row>
    <row r="131" spans="1:12" ht="31.5" customHeight="1">
      <c r="A131" s="177"/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</row>
    <row r="132" spans="1:13" ht="22.5">
      <c r="A132" s="34"/>
      <c r="B132" s="34"/>
      <c r="C132" s="34"/>
      <c r="D132" s="34"/>
      <c r="E132" s="34"/>
      <c r="F132" s="34"/>
      <c r="G132" s="35"/>
      <c r="H132" s="35"/>
      <c r="I132" s="35"/>
      <c r="J132" s="35"/>
      <c r="K132" s="35"/>
      <c r="L132" s="35"/>
      <c r="M132" s="12"/>
    </row>
    <row r="133" spans="1:12" ht="18.75">
      <c r="A133" s="34"/>
      <c r="B133" s="34"/>
      <c r="C133" s="34"/>
      <c r="D133" s="34"/>
      <c r="E133" s="34"/>
      <c r="F133" s="34"/>
      <c r="G133" s="36"/>
      <c r="H133" s="36"/>
      <c r="I133" s="36"/>
      <c r="J133" s="36"/>
      <c r="K133" s="36"/>
      <c r="L133" s="36"/>
    </row>
    <row r="134" spans="1:13" ht="18.75">
      <c r="A134" s="176" t="str">
        <f>A102</f>
        <v>2015.09.  .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1"/>
    </row>
    <row r="135" spans="1:13" ht="11.25">
      <c r="A135" s="34"/>
      <c r="B135" s="34"/>
      <c r="C135" s="34"/>
      <c r="D135" s="34"/>
      <c r="E135" s="34"/>
      <c r="F135" s="34"/>
      <c r="G135" s="37"/>
      <c r="H135" s="37"/>
      <c r="I135" s="37"/>
      <c r="J135" s="37"/>
      <c r="K135" s="37"/>
      <c r="L135" s="37"/>
      <c r="M135" s="11"/>
    </row>
    <row r="136" spans="1:13" ht="11.25">
      <c r="A136" s="34"/>
      <c r="B136" s="34"/>
      <c r="C136" s="34"/>
      <c r="D136" s="34"/>
      <c r="E136" s="34"/>
      <c r="F136" s="34"/>
      <c r="G136" s="37"/>
      <c r="H136" s="37"/>
      <c r="I136" s="37"/>
      <c r="J136" s="37"/>
      <c r="K136" s="37"/>
      <c r="L136" s="37"/>
      <c r="M136" s="11"/>
    </row>
    <row r="137" spans="1:13" ht="11.25">
      <c r="A137" s="34"/>
      <c r="B137" s="34"/>
      <c r="C137" s="34"/>
      <c r="D137" s="34"/>
      <c r="E137" s="34"/>
      <c r="F137" s="34"/>
      <c r="G137" s="37"/>
      <c r="H137" s="37"/>
      <c r="I137" s="37"/>
      <c r="J137" s="37"/>
      <c r="K137" s="37"/>
      <c r="L137" s="37"/>
      <c r="M137" s="11"/>
    </row>
    <row r="138" spans="1:13" ht="14.25">
      <c r="A138" s="34"/>
      <c r="B138" s="34"/>
      <c r="C138" s="34"/>
      <c r="D138" s="34"/>
      <c r="E138" s="34"/>
      <c r="F138" s="34"/>
      <c r="G138" s="38"/>
      <c r="H138" s="38"/>
      <c r="I138" s="38"/>
      <c r="J138" s="38"/>
      <c r="K138" s="38"/>
      <c r="L138" s="38"/>
      <c r="M138" s="41"/>
    </row>
    <row r="139" spans="1:13" ht="18.75">
      <c r="A139" s="176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41"/>
    </row>
    <row r="140" spans="1:13" ht="11.25">
      <c r="A140" s="34"/>
      <c r="B140" s="34"/>
      <c r="C140" s="34"/>
      <c r="D140" s="34"/>
      <c r="E140" s="34"/>
      <c r="F140" s="34"/>
      <c r="G140" s="37"/>
      <c r="H140" s="37"/>
      <c r="I140" s="37"/>
      <c r="J140" s="37"/>
      <c r="K140" s="37"/>
      <c r="L140" s="37"/>
      <c r="M140" s="11"/>
    </row>
    <row r="141" spans="1:13" ht="11.25">
      <c r="A141" s="34"/>
      <c r="B141" s="34"/>
      <c r="C141" s="34"/>
      <c r="D141" s="34"/>
      <c r="E141" s="34"/>
      <c r="F141" s="34"/>
      <c r="G141" s="37"/>
      <c r="H141" s="37"/>
      <c r="I141" s="37"/>
      <c r="J141" s="37"/>
      <c r="K141" s="37"/>
      <c r="L141" s="37"/>
      <c r="M141" s="11"/>
    </row>
    <row r="142" spans="1:13" ht="11.25">
      <c r="A142" s="34"/>
      <c r="B142" s="34"/>
      <c r="C142" s="34"/>
      <c r="D142" s="34"/>
      <c r="E142" s="34"/>
      <c r="F142" s="34"/>
      <c r="G142" s="37"/>
      <c r="H142" s="37"/>
      <c r="I142" s="37"/>
      <c r="J142" s="37"/>
      <c r="K142" s="37"/>
      <c r="L142" s="37"/>
      <c r="M142" s="11"/>
    </row>
    <row r="143" spans="1:13" ht="16.5" customHeight="1">
      <c r="A143" s="177" t="str">
        <f>A111</f>
        <v>[공사명] 경기도 어린이박물관 강당공사</v>
      </c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41"/>
    </row>
    <row r="144" spans="1:12" ht="14.25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</row>
    <row r="145" spans="1:12" ht="11.25">
      <c r="A145" s="34"/>
      <c r="B145" s="34"/>
      <c r="C145" s="34"/>
      <c r="D145" s="34"/>
      <c r="E145" s="34"/>
      <c r="F145" s="34"/>
      <c r="G145" s="39"/>
      <c r="H145" s="39"/>
      <c r="I145" s="39"/>
      <c r="J145" s="39"/>
      <c r="K145" s="39"/>
      <c r="L145" s="34"/>
    </row>
    <row r="146" spans="1:12" ht="11.25">
      <c r="A146" s="34"/>
      <c r="B146" s="34"/>
      <c r="C146" s="34"/>
      <c r="D146" s="34"/>
      <c r="E146" s="34"/>
      <c r="F146" s="34"/>
      <c r="G146" s="39"/>
      <c r="H146" s="39"/>
      <c r="I146" s="39"/>
      <c r="J146" s="39"/>
      <c r="K146" s="39"/>
      <c r="L146" s="34"/>
    </row>
    <row r="151" spans="1:13" ht="20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3"/>
    </row>
    <row r="152" spans="1:13" ht="20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3"/>
    </row>
    <row r="153" spans="1:12" ht="14.25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</row>
    <row r="154" spans="7:13" ht="11.25">
      <c r="G154" s="11"/>
      <c r="H154" s="11"/>
      <c r="I154" s="11"/>
      <c r="J154" s="11"/>
      <c r="K154" s="11"/>
      <c r="L154" s="11"/>
      <c r="M154" s="11"/>
    </row>
    <row r="155" spans="1:12" ht="11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1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1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37.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3" ht="20.25" customHeight="1">
      <c r="A159" s="180" t="s">
        <v>267</v>
      </c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3"/>
    </row>
    <row r="160" spans="1:13" ht="20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3"/>
    </row>
    <row r="161" spans="1:12" ht="31.5" customHeight="1">
      <c r="A161" s="177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</row>
    <row r="162" spans="1:13" ht="22.5">
      <c r="A162" s="34"/>
      <c r="B162" s="34"/>
      <c r="C162" s="34"/>
      <c r="D162" s="34"/>
      <c r="E162" s="34"/>
      <c r="F162" s="34"/>
      <c r="G162" s="35"/>
      <c r="H162" s="35"/>
      <c r="I162" s="35"/>
      <c r="J162" s="35"/>
      <c r="K162" s="35"/>
      <c r="L162" s="35"/>
      <c r="M162" s="12"/>
    </row>
    <row r="163" spans="1:12" ht="18.75">
      <c r="A163" s="34"/>
      <c r="B163" s="34"/>
      <c r="C163" s="34"/>
      <c r="D163" s="34"/>
      <c r="E163" s="34"/>
      <c r="F163" s="34"/>
      <c r="G163" s="36"/>
      <c r="H163" s="36"/>
      <c r="I163" s="36"/>
      <c r="J163" s="36"/>
      <c r="K163" s="36"/>
      <c r="L163" s="36"/>
    </row>
    <row r="164" spans="1:13" ht="18.75">
      <c r="A164" s="176" t="str">
        <f>A134</f>
        <v>2015.09.  .</v>
      </c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1"/>
    </row>
    <row r="165" spans="1:13" ht="11.25">
      <c r="A165" s="34"/>
      <c r="B165" s="34"/>
      <c r="C165" s="34"/>
      <c r="D165" s="34"/>
      <c r="E165" s="34"/>
      <c r="F165" s="34"/>
      <c r="G165" s="37"/>
      <c r="H165" s="37"/>
      <c r="I165" s="37"/>
      <c r="J165" s="37"/>
      <c r="K165" s="37"/>
      <c r="L165" s="37"/>
      <c r="M165" s="11"/>
    </row>
    <row r="166" spans="1:13" ht="11.25">
      <c r="A166" s="34"/>
      <c r="B166" s="34"/>
      <c r="C166" s="34"/>
      <c r="D166" s="34"/>
      <c r="E166" s="34"/>
      <c r="F166" s="34"/>
      <c r="G166" s="37"/>
      <c r="H166" s="37"/>
      <c r="I166" s="37"/>
      <c r="J166" s="37"/>
      <c r="K166" s="37"/>
      <c r="L166" s="37"/>
      <c r="M166" s="11"/>
    </row>
    <row r="167" spans="1:13" ht="11.25">
      <c r="A167" s="34"/>
      <c r="B167" s="34"/>
      <c r="C167" s="34"/>
      <c r="D167" s="34"/>
      <c r="E167" s="34"/>
      <c r="F167" s="34"/>
      <c r="G167" s="37"/>
      <c r="H167" s="37"/>
      <c r="I167" s="37"/>
      <c r="J167" s="37"/>
      <c r="K167" s="37"/>
      <c r="L167" s="37"/>
      <c r="M167" s="11"/>
    </row>
    <row r="168" spans="1:13" ht="14.25">
      <c r="A168" s="34"/>
      <c r="B168" s="34"/>
      <c r="C168" s="34"/>
      <c r="D168" s="34"/>
      <c r="E168" s="34"/>
      <c r="F168" s="34"/>
      <c r="G168" s="38"/>
      <c r="H168" s="38"/>
      <c r="I168" s="38"/>
      <c r="J168" s="38"/>
      <c r="K168" s="38"/>
      <c r="L168" s="38"/>
      <c r="M168" s="41"/>
    </row>
    <row r="169" spans="1:13" ht="18.75">
      <c r="A169" s="176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41"/>
    </row>
    <row r="170" spans="1:13" ht="11.25">
      <c r="A170" s="34"/>
      <c r="B170" s="34"/>
      <c r="C170" s="34"/>
      <c r="D170" s="34"/>
      <c r="E170" s="34"/>
      <c r="F170" s="34"/>
      <c r="G170" s="37"/>
      <c r="H170" s="37"/>
      <c r="I170" s="37"/>
      <c r="J170" s="37"/>
      <c r="K170" s="37"/>
      <c r="L170" s="37"/>
      <c r="M170" s="11"/>
    </row>
    <row r="171" spans="1:13" ht="11.25">
      <c r="A171" s="34"/>
      <c r="B171" s="34"/>
      <c r="C171" s="34"/>
      <c r="D171" s="34"/>
      <c r="E171" s="34"/>
      <c r="F171" s="34"/>
      <c r="G171" s="37"/>
      <c r="H171" s="37"/>
      <c r="I171" s="37"/>
      <c r="J171" s="37"/>
      <c r="K171" s="37"/>
      <c r="L171" s="37"/>
      <c r="M171" s="11"/>
    </row>
    <row r="172" spans="1:13" ht="11.25">
      <c r="A172" s="34"/>
      <c r="B172" s="34"/>
      <c r="C172" s="34"/>
      <c r="D172" s="34"/>
      <c r="E172" s="34"/>
      <c r="F172" s="34"/>
      <c r="G172" s="37"/>
      <c r="H172" s="37"/>
      <c r="I172" s="37"/>
      <c r="J172" s="37"/>
      <c r="K172" s="37"/>
      <c r="L172" s="37"/>
      <c r="M172" s="11"/>
    </row>
    <row r="173" spans="1:13" ht="16.5" customHeight="1">
      <c r="A173" s="177" t="str">
        <f>A143</f>
        <v>[공사명] 경기도 어린이박물관 강당공사</v>
      </c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41"/>
    </row>
    <row r="174" spans="1:12" ht="14.25">
      <c r="A174" s="175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</row>
    <row r="175" spans="1:12" ht="11.25">
      <c r="A175" s="34"/>
      <c r="B175" s="34"/>
      <c r="C175" s="34"/>
      <c r="D175" s="34"/>
      <c r="E175" s="34"/>
      <c r="F175" s="34"/>
      <c r="G175" s="39"/>
      <c r="H175" s="39"/>
      <c r="I175" s="39"/>
      <c r="J175" s="39"/>
      <c r="K175" s="39"/>
      <c r="L175" s="34"/>
    </row>
    <row r="176" spans="1:12" ht="11.25">
      <c r="A176" s="34"/>
      <c r="B176" s="34"/>
      <c r="C176" s="34"/>
      <c r="D176" s="34"/>
      <c r="E176" s="34"/>
      <c r="F176" s="34"/>
      <c r="G176" s="39"/>
      <c r="H176" s="39"/>
      <c r="I176" s="39"/>
      <c r="J176" s="39"/>
      <c r="K176" s="39"/>
      <c r="L176" s="34"/>
    </row>
    <row r="181" spans="1:13" ht="20.25" customHeight="1">
      <c r="A181" s="178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3"/>
    </row>
    <row r="182" spans="1:13" ht="20.25" customHeight="1">
      <c r="A182" s="178"/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3"/>
    </row>
    <row r="183" spans="1:12" ht="14.25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</row>
    <row r="184" spans="7:13" ht="11.25">
      <c r="G184" s="11"/>
      <c r="H184" s="11"/>
      <c r="I184" s="11"/>
      <c r="J184" s="11"/>
      <c r="K184" s="11"/>
      <c r="L184" s="11"/>
      <c r="M184" s="11"/>
    </row>
    <row r="185" spans="1:12" ht="11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1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1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37.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37.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37.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3" ht="20.25" customHeight="1">
      <c r="A191" s="180" t="s">
        <v>272</v>
      </c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3"/>
    </row>
    <row r="192" spans="1:13" ht="20.25" customHeight="1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3"/>
    </row>
    <row r="193" spans="1:12" ht="31.5" customHeight="1">
      <c r="A193" s="177"/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</row>
    <row r="194" spans="1:13" ht="22.5">
      <c r="A194" s="34"/>
      <c r="B194" s="34"/>
      <c r="C194" s="34"/>
      <c r="D194" s="34"/>
      <c r="E194" s="34"/>
      <c r="F194" s="34"/>
      <c r="G194" s="35"/>
      <c r="H194" s="35"/>
      <c r="I194" s="35"/>
      <c r="J194" s="35"/>
      <c r="K194" s="35"/>
      <c r="L194" s="35"/>
      <c r="M194" s="12"/>
    </row>
    <row r="195" spans="1:12" ht="18.75">
      <c r="A195" s="34"/>
      <c r="B195" s="34"/>
      <c r="C195" s="34"/>
      <c r="D195" s="34"/>
      <c r="E195" s="34"/>
      <c r="F195" s="34"/>
      <c r="G195" s="36"/>
      <c r="H195" s="36"/>
      <c r="I195" s="36"/>
      <c r="J195" s="36"/>
      <c r="K195" s="36"/>
      <c r="L195" s="36"/>
    </row>
    <row r="196" spans="1:13" ht="18.75">
      <c r="A196" s="176" t="str">
        <f>A164</f>
        <v>2015.09.  .</v>
      </c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1"/>
    </row>
    <row r="197" spans="1:13" ht="11.25">
      <c r="A197" s="34"/>
      <c r="B197" s="34"/>
      <c r="C197" s="34"/>
      <c r="D197" s="34"/>
      <c r="E197" s="34"/>
      <c r="F197" s="34"/>
      <c r="G197" s="37"/>
      <c r="H197" s="37"/>
      <c r="I197" s="37"/>
      <c r="J197" s="37"/>
      <c r="K197" s="37"/>
      <c r="L197" s="37"/>
      <c r="M197" s="11"/>
    </row>
    <row r="198" spans="1:13" ht="11.25">
      <c r="A198" s="34"/>
      <c r="B198" s="34"/>
      <c r="C198" s="34"/>
      <c r="D198" s="34"/>
      <c r="E198" s="34"/>
      <c r="F198" s="34"/>
      <c r="G198" s="37"/>
      <c r="H198" s="37"/>
      <c r="I198" s="37"/>
      <c r="J198" s="37"/>
      <c r="K198" s="37"/>
      <c r="L198" s="37"/>
      <c r="M198" s="11"/>
    </row>
    <row r="199" spans="1:13" ht="11.25">
      <c r="A199" s="34"/>
      <c r="B199" s="34"/>
      <c r="C199" s="34"/>
      <c r="D199" s="34"/>
      <c r="E199" s="34"/>
      <c r="F199" s="34"/>
      <c r="G199" s="37"/>
      <c r="H199" s="37"/>
      <c r="I199" s="37"/>
      <c r="J199" s="37"/>
      <c r="K199" s="37"/>
      <c r="L199" s="37"/>
      <c r="M199" s="11"/>
    </row>
    <row r="200" spans="1:13" ht="14.25">
      <c r="A200" s="34"/>
      <c r="B200" s="34"/>
      <c r="C200" s="34"/>
      <c r="D200" s="34"/>
      <c r="E200" s="34"/>
      <c r="F200" s="34"/>
      <c r="G200" s="38"/>
      <c r="H200" s="38"/>
      <c r="I200" s="38"/>
      <c r="J200" s="38"/>
      <c r="K200" s="38"/>
      <c r="L200" s="38"/>
      <c r="M200" s="41"/>
    </row>
    <row r="201" spans="1:13" ht="18.75">
      <c r="A201" s="176"/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41"/>
    </row>
    <row r="202" spans="1:13" ht="11.25">
      <c r="A202" s="34"/>
      <c r="B202" s="34"/>
      <c r="C202" s="34"/>
      <c r="D202" s="34"/>
      <c r="E202" s="34"/>
      <c r="F202" s="34"/>
      <c r="G202" s="37"/>
      <c r="H202" s="37"/>
      <c r="I202" s="37"/>
      <c r="J202" s="37"/>
      <c r="K202" s="37"/>
      <c r="L202" s="37"/>
      <c r="M202" s="11"/>
    </row>
    <row r="203" spans="1:13" ht="11.25">
      <c r="A203" s="34"/>
      <c r="B203" s="34"/>
      <c r="C203" s="34"/>
      <c r="D203" s="34"/>
      <c r="E203" s="34"/>
      <c r="F203" s="34"/>
      <c r="G203" s="37"/>
      <c r="H203" s="37"/>
      <c r="I203" s="37"/>
      <c r="J203" s="37"/>
      <c r="K203" s="37"/>
      <c r="L203" s="37"/>
      <c r="M203" s="11"/>
    </row>
    <row r="204" spans="1:13" ht="11.25">
      <c r="A204" s="34"/>
      <c r="B204" s="34"/>
      <c r="C204" s="34"/>
      <c r="D204" s="34"/>
      <c r="E204" s="34"/>
      <c r="F204" s="34"/>
      <c r="G204" s="37"/>
      <c r="H204" s="37"/>
      <c r="I204" s="37"/>
      <c r="J204" s="37"/>
      <c r="K204" s="37"/>
      <c r="L204" s="37"/>
      <c r="M204" s="11"/>
    </row>
    <row r="205" spans="1:13" ht="16.5" customHeight="1">
      <c r="A205" s="177" t="str">
        <f>A173</f>
        <v>[공사명] 경기도 어린이박물관 강당공사</v>
      </c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41"/>
    </row>
    <row r="206" spans="1:12" ht="14.25">
      <c r="A206" s="175"/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</row>
    <row r="207" spans="1:12" ht="11.25">
      <c r="A207" s="34"/>
      <c r="B207" s="34"/>
      <c r="C207" s="34"/>
      <c r="D207" s="34"/>
      <c r="E207" s="34"/>
      <c r="F207" s="34"/>
      <c r="G207" s="39"/>
      <c r="H207" s="39"/>
      <c r="I207" s="39"/>
      <c r="J207" s="39"/>
      <c r="K207" s="39"/>
      <c r="L207" s="34"/>
    </row>
    <row r="208" spans="1:12" ht="11.25">
      <c r="A208" s="34"/>
      <c r="B208" s="34"/>
      <c r="C208" s="34"/>
      <c r="D208" s="34"/>
      <c r="E208" s="34"/>
      <c r="F208" s="34"/>
      <c r="G208" s="39"/>
      <c r="H208" s="39"/>
      <c r="I208" s="39"/>
      <c r="J208" s="39"/>
      <c r="K208" s="39"/>
      <c r="L208" s="34"/>
    </row>
    <row r="213" spans="1:13" ht="20.25" customHeight="1">
      <c r="A213" s="178"/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3"/>
    </row>
    <row r="214" spans="1:13" ht="20.25" customHeight="1">
      <c r="A214" s="178"/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3"/>
    </row>
    <row r="215" spans="1:12" ht="14.25">
      <c r="A215" s="179"/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</row>
    <row r="216" spans="7:13" ht="11.25">
      <c r="G216" s="11"/>
      <c r="H216" s="11"/>
      <c r="I216" s="11"/>
      <c r="J216" s="11"/>
      <c r="K216" s="11"/>
      <c r="L216" s="11"/>
      <c r="M216" s="11"/>
    </row>
    <row r="217" spans="1:12" ht="11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1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1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37.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3" ht="20.25" customHeight="1">
      <c r="A221" s="180" t="s">
        <v>273</v>
      </c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3"/>
    </row>
    <row r="222" spans="1:13" ht="20.25" customHeight="1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3"/>
    </row>
    <row r="223" spans="1:12" ht="31.5" customHeight="1">
      <c r="A223" s="177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</row>
    <row r="224" spans="1:13" ht="22.5">
      <c r="A224" s="34"/>
      <c r="B224" s="34"/>
      <c r="C224" s="34"/>
      <c r="D224" s="34"/>
      <c r="E224" s="34"/>
      <c r="F224" s="34"/>
      <c r="G224" s="35"/>
      <c r="H224" s="35"/>
      <c r="I224" s="35"/>
      <c r="J224" s="35"/>
      <c r="K224" s="35"/>
      <c r="L224" s="35"/>
      <c r="M224" s="12"/>
    </row>
    <row r="225" spans="1:12" ht="18.75">
      <c r="A225" s="34"/>
      <c r="B225" s="34"/>
      <c r="C225" s="34"/>
      <c r="D225" s="34"/>
      <c r="E225" s="34"/>
      <c r="F225" s="34"/>
      <c r="G225" s="36"/>
      <c r="H225" s="36"/>
      <c r="I225" s="36"/>
      <c r="J225" s="36"/>
      <c r="K225" s="36"/>
      <c r="L225" s="36"/>
    </row>
    <row r="226" spans="1:13" ht="18.75">
      <c r="A226" s="176" t="str">
        <f>A196</f>
        <v>2015.09.  .</v>
      </c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1"/>
    </row>
    <row r="227" spans="1:13" ht="11.25">
      <c r="A227" s="34"/>
      <c r="B227" s="34"/>
      <c r="C227" s="34"/>
      <c r="D227" s="34"/>
      <c r="E227" s="34"/>
      <c r="F227" s="34"/>
      <c r="G227" s="37"/>
      <c r="H227" s="37"/>
      <c r="I227" s="37"/>
      <c r="J227" s="37"/>
      <c r="K227" s="37"/>
      <c r="L227" s="37"/>
      <c r="M227" s="11"/>
    </row>
    <row r="228" spans="1:13" ht="11.25">
      <c r="A228" s="34"/>
      <c r="B228" s="34"/>
      <c r="C228" s="34"/>
      <c r="D228" s="34"/>
      <c r="E228" s="34"/>
      <c r="F228" s="34"/>
      <c r="G228" s="37"/>
      <c r="H228" s="37"/>
      <c r="I228" s="37"/>
      <c r="J228" s="37"/>
      <c r="K228" s="37"/>
      <c r="L228" s="37"/>
      <c r="M228" s="11"/>
    </row>
    <row r="229" spans="1:13" ht="11.25">
      <c r="A229" s="34"/>
      <c r="B229" s="34"/>
      <c r="C229" s="34"/>
      <c r="D229" s="34"/>
      <c r="E229" s="34"/>
      <c r="F229" s="34"/>
      <c r="G229" s="37"/>
      <c r="H229" s="37"/>
      <c r="I229" s="37"/>
      <c r="J229" s="37"/>
      <c r="K229" s="37"/>
      <c r="L229" s="37"/>
      <c r="M229" s="11"/>
    </row>
    <row r="230" spans="1:13" ht="14.25">
      <c r="A230" s="34"/>
      <c r="B230" s="34"/>
      <c r="C230" s="34"/>
      <c r="D230" s="34"/>
      <c r="E230" s="34"/>
      <c r="F230" s="34"/>
      <c r="G230" s="38"/>
      <c r="H230" s="38"/>
      <c r="I230" s="38"/>
      <c r="J230" s="38"/>
      <c r="K230" s="38"/>
      <c r="L230" s="38"/>
      <c r="M230" s="41"/>
    </row>
    <row r="231" spans="1:13" ht="18.75">
      <c r="A231" s="176"/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41"/>
    </row>
    <row r="232" spans="1:13" ht="11.25">
      <c r="A232" s="34"/>
      <c r="B232" s="34"/>
      <c r="C232" s="34"/>
      <c r="D232" s="34"/>
      <c r="E232" s="34"/>
      <c r="F232" s="34"/>
      <c r="G232" s="37"/>
      <c r="H232" s="37"/>
      <c r="I232" s="37"/>
      <c r="J232" s="37"/>
      <c r="K232" s="37"/>
      <c r="L232" s="37"/>
      <c r="M232" s="11"/>
    </row>
    <row r="233" spans="1:13" ht="11.25">
      <c r="A233" s="34"/>
      <c r="B233" s="34"/>
      <c r="C233" s="34"/>
      <c r="D233" s="34"/>
      <c r="E233" s="34"/>
      <c r="F233" s="34"/>
      <c r="G233" s="37"/>
      <c r="H233" s="37"/>
      <c r="I233" s="37"/>
      <c r="J233" s="37"/>
      <c r="K233" s="37"/>
      <c r="L233" s="37"/>
      <c r="M233" s="11"/>
    </row>
    <row r="234" spans="1:13" ht="11.25">
      <c r="A234" s="34"/>
      <c r="B234" s="34"/>
      <c r="C234" s="34"/>
      <c r="D234" s="34"/>
      <c r="E234" s="34"/>
      <c r="F234" s="34"/>
      <c r="G234" s="37"/>
      <c r="H234" s="37"/>
      <c r="I234" s="37"/>
      <c r="J234" s="37"/>
      <c r="K234" s="37"/>
      <c r="L234" s="37"/>
      <c r="M234" s="11"/>
    </row>
    <row r="235" spans="1:13" ht="16.5" customHeight="1">
      <c r="A235" s="177" t="str">
        <f>A205</f>
        <v>[공사명] 경기도 어린이박물관 강당공사</v>
      </c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41"/>
    </row>
    <row r="236" spans="1:12" ht="14.25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</row>
    <row r="237" spans="1:12" ht="11.25">
      <c r="A237" s="34"/>
      <c r="B237" s="34"/>
      <c r="C237" s="34"/>
      <c r="D237" s="34"/>
      <c r="E237" s="34"/>
      <c r="F237" s="34"/>
      <c r="G237" s="39"/>
      <c r="H237" s="39"/>
      <c r="I237" s="39"/>
      <c r="J237" s="39"/>
      <c r="K237" s="39"/>
      <c r="L237" s="34"/>
    </row>
    <row r="238" spans="1:12" ht="11.25">
      <c r="A238" s="34"/>
      <c r="B238" s="34"/>
      <c r="C238" s="34"/>
      <c r="D238" s="34"/>
      <c r="E238" s="34"/>
      <c r="F238" s="34"/>
      <c r="G238" s="39"/>
      <c r="H238" s="39"/>
      <c r="I238" s="39"/>
      <c r="J238" s="39"/>
      <c r="K238" s="39"/>
      <c r="L238" s="34"/>
    </row>
    <row r="243" spans="1:13" ht="20.25" customHeight="1">
      <c r="A243" s="178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3"/>
    </row>
    <row r="244" spans="1:13" ht="20.25" customHeight="1">
      <c r="A244" s="178"/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3"/>
    </row>
    <row r="245" spans="1:12" ht="14.25">
      <c r="A245" s="179"/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</row>
    <row r="246" spans="7:13" ht="11.25">
      <c r="G246" s="11"/>
      <c r="H246" s="11"/>
      <c r="I246" s="11"/>
      <c r="J246" s="11"/>
      <c r="K246" s="11"/>
      <c r="L246" s="11"/>
      <c r="M246" s="11"/>
    </row>
  </sheetData>
  <sheetProtection/>
  <mergeCells count="64">
    <mergeCell ref="A35:L36"/>
    <mergeCell ref="A27:L28"/>
    <mergeCell ref="A29:L29"/>
    <mergeCell ref="A5:L6"/>
    <mergeCell ref="A7:L7"/>
    <mergeCell ref="A10:L10"/>
    <mergeCell ref="A15:L15"/>
    <mergeCell ref="A19:L19"/>
    <mergeCell ref="A20:L20"/>
    <mergeCell ref="A37:L37"/>
    <mergeCell ref="A40:L40"/>
    <mergeCell ref="A45:L45"/>
    <mergeCell ref="A49:L49"/>
    <mergeCell ref="A50:L50"/>
    <mergeCell ref="A57:L58"/>
    <mergeCell ref="A59:L59"/>
    <mergeCell ref="A67:L68"/>
    <mergeCell ref="A69:L69"/>
    <mergeCell ref="A72:L72"/>
    <mergeCell ref="A77:L77"/>
    <mergeCell ref="A81:L81"/>
    <mergeCell ref="A131:L131"/>
    <mergeCell ref="A191:L192"/>
    <mergeCell ref="A82:L82"/>
    <mergeCell ref="A89:L90"/>
    <mergeCell ref="A91:L91"/>
    <mergeCell ref="A97:L98"/>
    <mergeCell ref="A99:L99"/>
    <mergeCell ref="A102:L102"/>
    <mergeCell ref="A107:L107"/>
    <mergeCell ref="A111:L111"/>
    <mergeCell ref="A112:L112"/>
    <mergeCell ref="A119:L120"/>
    <mergeCell ref="A121:L121"/>
    <mergeCell ref="A129:L130"/>
    <mergeCell ref="A245:L245"/>
    <mergeCell ref="A213:L214"/>
    <mergeCell ref="A215:L215"/>
    <mergeCell ref="A221:L222"/>
    <mergeCell ref="A223:L223"/>
    <mergeCell ref="A226:L226"/>
    <mergeCell ref="A231:L231"/>
    <mergeCell ref="A235:L235"/>
    <mergeCell ref="A243:L244"/>
    <mergeCell ref="A236:L236"/>
    <mergeCell ref="A134:L134"/>
    <mergeCell ref="A139:L139"/>
    <mergeCell ref="A143:L143"/>
    <mergeCell ref="A144:L144"/>
    <mergeCell ref="A151:L152"/>
    <mergeCell ref="A153:L153"/>
    <mergeCell ref="A159:L160"/>
    <mergeCell ref="A161:L161"/>
    <mergeCell ref="A193:L193"/>
    <mergeCell ref="A196:L196"/>
    <mergeCell ref="A201:L201"/>
    <mergeCell ref="A205:L205"/>
    <mergeCell ref="A164:L164"/>
    <mergeCell ref="A206:L206"/>
    <mergeCell ref="A169:L169"/>
    <mergeCell ref="A173:L173"/>
    <mergeCell ref="A174:L174"/>
    <mergeCell ref="A181:L182"/>
    <mergeCell ref="A183:L183"/>
  </mergeCells>
  <printOptions horizontalCentered="1" verticalCentered="1"/>
  <pageMargins left="0.9300000071525574" right="0.4000000059604645" top="0.7475000023841858" bottom="0.7475000023841858" header="0.31486111879348755" footer="0.314861118793487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sheetData>
    <row r="1" ht="16.5">
      <c r="A1" t="s">
        <v>123</v>
      </c>
    </row>
    <row r="2" spans="1:2" ht="16.5">
      <c r="A2" s="2" t="s">
        <v>124</v>
      </c>
      <c r="B2" t="s">
        <v>125</v>
      </c>
    </row>
    <row r="3" spans="1:2" ht="16.5">
      <c r="A3" s="2" t="s">
        <v>132</v>
      </c>
      <c r="B3" t="s">
        <v>133</v>
      </c>
    </row>
    <row r="4" spans="1:2" ht="16.5">
      <c r="A4" s="2" t="s">
        <v>134</v>
      </c>
      <c r="B4">
        <v>5</v>
      </c>
    </row>
    <row r="5" spans="1:2" ht="16.5">
      <c r="A5" s="2" t="s">
        <v>135</v>
      </c>
      <c r="B5">
        <v>5</v>
      </c>
    </row>
    <row r="6" spans="1:2" ht="16.5">
      <c r="A6" s="2" t="s">
        <v>136</v>
      </c>
      <c r="B6" t="s">
        <v>137</v>
      </c>
    </row>
    <row r="7" spans="1:3" ht="16.5">
      <c r="A7" s="2" t="s">
        <v>138</v>
      </c>
      <c r="B7" t="s">
        <v>125</v>
      </c>
      <c r="C7">
        <v>1</v>
      </c>
    </row>
    <row r="8" spans="1:3" ht="16.5">
      <c r="A8" s="2" t="s">
        <v>139</v>
      </c>
      <c r="B8" t="s">
        <v>125</v>
      </c>
      <c r="C8">
        <v>2</v>
      </c>
    </row>
    <row r="9" spans="1:7" ht="16.5">
      <c r="A9" s="2" t="s">
        <v>140</v>
      </c>
      <c r="B9" t="s">
        <v>165</v>
      </c>
      <c r="C9" t="s">
        <v>166</v>
      </c>
      <c r="D9" t="s">
        <v>167</v>
      </c>
      <c r="E9" t="s">
        <v>168</v>
      </c>
      <c r="F9" t="s">
        <v>169</v>
      </c>
      <c r="G9" t="s">
        <v>141</v>
      </c>
    </row>
    <row r="10" spans="1:4" ht="16.5">
      <c r="A10" s="2" t="s">
        <v>142</v>
      </c>
      <c r="B10">
        <v>1055.3</v>
      </c>
      <c r="C10">
        <v>0</v>
      </c>
      <c r="D10">
        <v>0</v>
      </c>
    </row>
    <row r="11" spans="1:3" ht="16.5">
      <c r="A11" s="2" t="s">
        <v>143</v>
      </c>
      <c r="B11" t="s">
        <v>144</v>
      </c>
      <c r="C11">
        <v>4</v>
      </c>
    </row>
    <row r="12" spans="1:3" ht="16.5">
      <c r="A12" s="2" t="s">
        <v>145</v>
      </c>
      <c r="B12" t="s">
        <v>144</v>
      </c>
      <c r="C12">
        <v>4</v>
      </c>
    </row>
    <row r="13" spans="1:3" ht="16.5">
      <c r="A13" s="2" t="s">
        <v>146</v>
      </c>
      <c r="B13" t="s">
        <v>144</v>
      </c>
      <c r="C13">
        <v>3</v>
      </c>
    </row>
    <row r="14" spans="1:3" ht="16.5">
      <c r="A14" s="2" t="s">
        <v>147</v>
      </c>
      <c r="B14" t="s">
        <v>125</v>
      </c>
      <c r="C14">
        <v>5</v>
      </c>
    </row>
    <row r="15" spans="1:6" ht="16.5">
      <c r="A15" s="2" t="s">
        <v>148</v>
      </c>
      <c r="B15" t="s">
        <v>211</v>
      </c>
      <c r="C15" t="s">
        <v>212</v>
      </c>
      <c r="D15" t="s">
        <v>212</v>
      </c>
      <c r="E15" t="s">
        <v>212</v>
      </c>
      <c r="F15">
        <v>1</v>
      </c>
    </row>
    <row r="16" spans="1:3" ht="16.5">
      <c r="A16" s="2" t="s">
        <v>213</v>
      </c>
      <c r="B16">
        <v>1.11</v>
      </c>
      <c r="C16">
        <v>1.12</v>
      </c>
    </row>
    <row r="17" spans="1:13" ht="16.5">
      <c r="A17" s="2" t="s">
        <v>214</v>
      </c>
      <c r="B17">
        <v>1</v>
      </c>
      <c r="C17">
        <v>1.5</v>
      </c>
      <c r="D17">
        <v>1.16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3" ht="16.5">
      <c r="A18" s="2" t="s">
        <v>215</v>
      </c>
      <c r="B18">
        <v>1.25</v>
      </c>
      <c r="C18">
        <v>1.071</v>
      </c>
    </row>
    <row r="19" ht="16.5">
      <c r="A19" s="2" t="s">
        <v>216</v>
      </c>
    </row>
    <row r="21" spans="1:3" ht="16.5">
      <c r="A21" t="s">
        <v>217</v>
      </c>
      <c r="B21" t="s">
        <v>218</v>
      </c>
      <c r="C21" t="s">
        <v>219</v>
      </c>
    </row>
    <row r="22" spans="1:3" ht="16.5">
      <c r="A22">
        <v>1</v>
      </c>
      <c r="B22" t="s">
        <v>220</v>
      </c>
      <c r="C22" t="s">
        <v>76</v>
      </c>
    </row>
    <row r="23" spans="1:3" ht="16.5">
      <c r="A23">
        <v>2</v>
      </c>
      <c r="B23" t="s">
        <v>221</v>
      </c>
      <c r="C23" t="s">
        <v>222</v>
      </c>
    </row>
    <row r="24" spans="1:3" ht="16.5">
      <c r="A24">
        <v>3</v>
      </c>
      <c r="B24" t="s">
        <v>223</v>
      </c>
      <c r="C24" t="s">
        <v>122</v>
      </c>
    </row>
    <row r="25" spans="1:3" ht="16.5">
      <c r="A25">
        <v>4</v>
      </c>
      <c r="B25" t="s">
        <v>224</v>
      </c>
      <c r="C25" t="s">
        <v>225</v>
      </c>
    </row>
    <row r="26" spans="1:2" ht="16.5">
      <c r="A26">
        <v>5</v>
      </c>
      <c r="B26" t="s">
        <v>226</v>
      </c>
    </row>
    <row r="27" spans="1:2" ht="16.5">
      <c r="A27">
        <v>6</v>
      </c>
      <c r="B27" t="s">
        <v>226</v>
      </c>
    </row>
    <row r="28" spans="1:2" ht="16.5">
      <c r="A28">
        <v>7</v>
      </c>
      <c r="B28" t="s">
        <v>226</v>
      </c>
    </row>
    <row r="29" spans="1:2" ht="16.5">
      <c r="A29">
        <v>8</v>
      </c>
      <c r="B29" t="s">
        <v>226</v>
      </c>
    </row>
    <row r="30" spans="1:2" ht="16.5">
      <c r="A30">
        <v>9</v>
      </c>
      <c r="B30" t="s">
        <v>226</v>
      </c>
    </row>
  </sheetData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40"/>
  <sheetViews>
    <sheetView tabSelected="1" zoomScaleSheetLayoutView="93" zoomScalePageLayoutView="0" workbookViewId="0" topLeftCell="B7">
      <selection activeCell="D34" sqref="D34"/>
    </sheetView>
  </sheetViews>
  <sheetFormatPr defaultColWidth="9.00390625" defaultRowHeight="16.5"/>
  <cols>
    <col min="1" max="1" width="0" style="0" hidden="1" customWidth="1"/>
    <col min="2" max="3" width="4.625" style="0" customWidth="1"/>
    <col min="4" max="4" width="35.625" style="0" customWidth="1"/>
    <col min="5" max="5" width="30.625" style="0" customWidth="1"/>
    <col min="6" max="6" width="40.625" style="0" customWidth="1"/>
    <col min="7" max="7" width="30.625" style="0" customWidth="1"/>
  </cols>
  <sheetData>
    <row r="1" spans="2:7" ht="24" customHeight="1">
      <c r="B1" s="188" t="s">
        <v>99</v>
      </c>
      <c r="C1" s="188"/>
      <c r="D1" s="188"/>
      <c r="E1" s="188"/>
      <c r="F1" s="188"/>
      <c r="G1" s="188"/>
    </row>
    <row r="2" spans="2:9" ht="21.75" customHeight="1">
      <c r="B2" s="189" t="s">
        <v>464</v>
      </c>
      <c r="C2" s="189"/>
      <c r="D2" s="189"/>
      <c r="E2" s="189"/>
      <c r="F2" s="190" t="e">
        <f>"금액 : 일금 "&amp;NUMBERSTRING(#REF!,1)&amp;"원정(\"&amp;FIXED(#REF!,0)&amp;")"</f>
        <v>#REF!</v>
      </c>
      <c r="G2" s="190"/>
      <c r="H2" s="109"/>
      <c r="I2" s="109"/>
    </row>
    <row r="3" spans="2:7" ht="21.75" customHeight="1">
      <c r="B3" s="187" t="s">
        <v>100</v>
      </c>
      <c r="C3" s="187"/>
      <c r="D3" s="187"/>
      <c r="E3" s="102" t="s">
        <v>259</v>
      </c>
      <c r="F3" s="102" t="s">
        <v>11</v>
      </c>
      <c r="G3" s="102" t="s">
        <v>198</v>
      </c>
    </row>
    <row r="4" spans="1:7" ht="18.75" customHeight="1">
      <c r="A4" s="2" t="s">
        <v>73</v>
      </c>
      <c r="B4" s="191" t="s">
        <v>12</v>
      </c>
      <c r="C4" s="191" t="s">
        <v>70</v>
      </c>
      <c r="D4" s="103" t="s">
        <v>74</v>
      </c>
      <c r="E4" s="104">
        <f>+'공종별집계표 '!F26</f>
        <v>13555280</v>
      </c>
      <c r="F4" s="87" t="s">
        <v>59</v>
      </c>
      <c r="G4" s="87" t="s">
        <v>59</v>
      </c>
    </row>
    <row r="5" spans="1:7" ht="18.75" customHeight="1">
      <c r="A5" s="2" t="s">
        <v>75</v>
      </c>
      <c r="B5" s="191"/>
      <c r="C5" s="191"/>
      <c r="D5" s="103" t="s">
        <v>254</v>
      </c>
      <c r="E5" s="104"/>
      <c r="F5" s="87" t="s">
        <v>59</v>
      </c>
      <c r="G5" s="87" t="s">
        <v>59</v>
      </c>
    </row>
    <row r="6" spans="1:7" ht="18.75" customHeight="1">
      <c r="A6" s="2" t="s">
        <v>76</v>
      </c>
      <c r="B6" s="191"/>
      <c r="C6" s="191"/>
      <c r="D6" s="103" t="s">
        <v>255</v>
      </c>
      <c r="E6" s="104"/>
      <c r="F6" s="87" t="s">
        <v>59</v>
      </c>
      <c r="G6" s="87" t="s">
        <v>59</v>
      </c>
    </row>
    <row r="7" spans="1:7" ht="18.75" customHeight="1">
      <c r="A7" s="2" t="s">
        <v>77</v>
      </c>
      <c r="B7" s="191"/>
      <c r="C7" s="191"/>
      <c r="D7" s="103" t="s">
        <v>78</v>
      </c>
      <c r="E7" s="104">
        <f>TRUNC(E4+E5-E6,0)</f>
        <v>13555280</v>
      </c>
      <c r="F7" s="87" t="s">
        <v>59</v>
      </c>
      <c r="G7" s="87" t="s">
        <v>59</v>
      </c>
    </row>
    <row r="8" spans="1:7" ht="18.75" customHeight="1">
      <c r="A8" s="2" t="s">
        <v>79</v>
      </c>
      <c r="B8" s="191"/>
      <c r="C8" s="191" t="s">
        <v>71</v>
      </c>
      <c r="D8" s="103" t="s">
        <v>80</v>
      </c>
      <c r="E8" s="104">
        <f>+'공종별집계표 '!H26</f>
        <v>14163476</v>
      </c>
      <c r="F8" s="87" t="s">
        <v>59</v>
      </c>
      <c r="G8" s="87" t="s">
        <v>59</v>
      </c>
    </row>
    <row r="9" spans="1:7" ht="18.75" customHeight="1">
      <c r="A9" s="2" t="s">
        <v>81</v>
      </c>
      <c r="B9" s="191"/>
      <c r="C9" s="191"/>
      <c r="D9" s="103" t="s">
        <v>82</v>
      </c>
      <c r="E9" s="104"/>
      <c r="F9" s="87" t="s">
        <v>327</v>
      </c>
      <c r="G9" s="87" t="s">
        <v>59</v>
      </c>
    </row>
    <row r="10" spans="1:7" ht="18.75" customHeight="1">
      <c r="A10" s="2" t="s">
        <v>83</v>
      </c>
      <c r="B10" s="191"/>
      <c r="C10" s="191"/>
      <c r="D10" s="103" t="s">
        <v>78</v>
      </c>
      <c r="E10" s="104">
        <f>TRUNC(E8+E9,0)</f>
        <v>14163476</v>
      </c>
      <c r="F10" s="87" t="s">
        <v>59</v>
      </c>
      <c r="G10" s="87" t="s">
        <v>59</v>
      </c>
    </row>
    <row r="11" spans="1:7" ht="18.75" customHeight="1">
      <c r="A11" s="2"/>
      <c r="B11" s="191"/>
      <c r="C11" s="192" t="s">
        <v>72</v>
      </c>
      <c r="D11" s="103" t="s">
        <v>256</v>
      </c>
      <c r="E11" s="104">
        <f>+'공종별집계표 '!J26-'공종별집계표 '!J8</f>
        <v>0</v>
      </c>
      <c r="F11" s="87"/>
      <c r="G11" s="87"/>
    </row>
    <row r="12" spans="1:7" ht="18.75" customHeight="1">
      <c r="A12" s="2" t="s">
        <v>84</v>
      </c>
      <c r="B12" s="191"/>
      <c r="C12" s="193"/>
      <c r="D12" s="103" t="s">
        <v>85</v>
      </c>
      <c r="E12" s="104">
        <v>0</v>
      </c>
      <c r="F12" s="87" t="s">
        <v>257</v>
      </c>
      <c r="G12" s="171" t="s">
        <v>417</v>
      </c>
    </row>
    <row r="13" spans="1:7" ht="18.75" customHeight="1">
      <c r="A13" s="2" t="s">
        <v>86</v>
      </c>
      <c r="B13" s="191"/>
      <c r="C13" s="193"/>
      <c r="D13" s="103" t="s">
        <v>87</v>
      </c>
      <c r="E13" s="104">
        <v>0</v>
      </c>
      <c r="F13" s="87" t="s">
        <v>249</v>
      </c>
      <c r="G13" s="87" t="s">
        <v>59</v>
      </c>
    </row>
    <row r="14" spans="1:7" ht="18.75" customHeight="1">
      <c r="A14" s="2" t="s">
        <v>88</v>
      </c>
      <c r="B14" s="191"/>
      <c r="C14" s="193"/>
      <c r="D14" s="103" t="s">
        <v>89</v>
      </c>
      <c r="E14" s="104">
        <v>0</v>
      </c>
      <c r="F14" s="87" t="s">
        <v>90</v>
      </c>
      <c r="G14" s="87" t="s">
        <v>59</v>
      </c>
    </row>
    <row r="15" spans="1:7" ht="18.75" customHeight="1">
      <c r="A15" s="2" t="s">
        <v>91</v>
      </c>
      <c r="B15" s="191"/>
      <c r="C15" s="193"/>
      <c r="D15" s="103" t="s">
        <v>92</v>
      </c>
      <c r="E15" s="104">
        <v>0</v>
      </c>
      <c r="F15" s="87" t="s">
        <v>93</v>
      </c>
      <c r="G15" s="87" t="s">
        <v>59</v>
      </c>
    </row>
    <row r="16" spans="1:7" ht="18.75" customHeight="1">
      <c r="A16" s="2" t="s">
        <v>94</v>
      </c>
      <c r="B16" s="191"/>
      <c r="C16" s="193"/>
      <c r="D16" s="103" t="s">
        <v>95</v>
      </c>
      <c r="E16" s="104">
        <f>TRUNC(E14*6.55%,0)</f>
        <v>0</v>
      </c>
      <c r="F16" s="87" t="s">
        <v>96</v>
      </c>
      <c r="G16" s="87" t="s">
        <v>59</v>
      </c>
    </row>
    <row r="17" spans="1:7" ht="18.75" customHeight="1">
      <c r="A17" s="2" t="s">
        <v>97</v>
      </c>
      <c r="B17" s="191"/>
      <c r="C17" s="193"/>
      <c r="D17" s="103" t="s">
        <v>98</v>
      </c>
      <c r="E17" s="104">
        <v>0</v>
      </c>
      <c r="F17" s="87" t="s">
        <v>258</v>
      </c>
      <c r="G17" s="87" t="s">
        <v>59</v>
      </c>
    </row>
    <row r="18" spans="1:7" ht="18.75" customHeight="1">
      <c r="A18" s="2" t="s">
        <v>101</v>
      </c>
      <c r="B18" s="191"/>
      <c r="C18" s="193"/>
      <c r="D18" s="103" t="s">
        <v>102</v>
      </c>
      <c r="E18" s="104"/>
      <c r="F18" s="87" t="s">
        <v>463</v>
      </c>
      <c r="G18" s="105" t="s">
        <v>462</v>
      </c>
    </row>
    <row r="19" spans="1:7" ht="18.75" customHeight="1">
      <c r="A19" s="2" t="s">
        <v>103</v>
      </c>
      <c r="B19" s="191"/>
      <c r="C19" s="193"/>
      <c r="D19" s="103" t="s">
        <v>104</v>
      </c>
      <c r="E19" s="104">
        <f>TRUNC((E7+E8+E11)*0.3%,0)</f>
        <v>83156</v>
      </c>
      <c r="F19" s="87" t="s">
        <v>323</v>
      </c>
      <c r="G19" s="87" t="s">
        <v>59</v>
      </c>
    </row>
    <row r="20" spans="1:7" ht="18.75" customHeight="1">
      <c r="A20" s="2" t="s">
        <v>105</v>
      </c>
      <c r="B20" s="191"/>
      <c r="C20" s="193"/>
      <c r="D20" s="103" t="s">
        <v>106</v>
      </c>
      <c r="E20" s="104">
        <f>TRUNC((E7+E10)*5.1%,0)</f>
        <v>1413656</v>
      </c>
      <c r="F20" s="87" t="s">
        <v>325</v>
      </c>
      <c r="G20" s="87" t="s">
        <v>59</v>
      </c>
    </row>
    <row r="21" spans="1:7" ht="18.75" customHeight="1">
      <c r="A21" s="2" t="s">
        <v>107</v>
      </c>
      <c r="B21" s="191"/>
      <c r="C21" s="193"/>
      <c r="D21" s="103" t="s">
        <v>108</v>
      </c>
      <c r="E21" s="104">
        <f>TRUNC((E7+E8+E11)*0.081%,0)</f>
        <v>22452</v>
      </c>
      <c r="F21" s="87" t="s">
        <v>260</v>
      </c>
      <c r="G21" s="87" t="s">
        <v>59</v>
      </c>
    </row>
    <row r="22" spans="1:7" ht="18.75" customHeight="1">
      <c r="A22" s="2" t="s">
        <v>109</v>
      </c>
      <c r="B22" s="191"/>
      <c r="C22" s="194"/>
      <c r="D22" s="103" t="s">
        <v>78</v>
      </c>
      <c r="E22" s="106">
        <f>SUM(E11:E21)</f>
        <v>1519264</v>
      </c>
      <c r="F22" s="87" t="s">
        <v>59</v>
      </c>
      <c r="G22" s="87" t="s">
        <v>59</v>
      </c>
    </row>
    <row r="23" spans="1:7" ht="18.75" customHeight="1">
      <c r="A23" s="2" t="s">
        <v>110</v>
      </c>
      <c r="B23" s="182" t="s">
        <v>111</v>
      </c>
      <c r="C23" s="182"/>
      <c r="D23" s="183"/>
      <c r="E23" s="104">
        <f>TRUNC(E7+E10+E22,0)</f>
        <v>29238020</v>
      </c>
      <c r="F23" s="87" t="s">
        <v>59</v>
      </c>
      <c r="G23" s="87" t="s">
        <v>59</v>
      </c>
    </row>
    <row r="24" spans="1:7" ht="18.75" customHeight="1">
      <c r="A24" s="2" t="s">
        <v>112</v>
      </c>
      <c r="B24" s="182" t="s">
        <v>113</v>
      </c>
      <c r="C24" s="182"/>
      <c r="D24" s="183"/>
      <c r="E24" s="104">
        <f>TRUNC(E23*5%,0)</f>
        <v>1461901</v>
      </c>
      <c r="F24" s="87" t="s">
        <v>470</v>
      </c>
      <c r="G24" s="87" t="s">
        <v>59</v>
      </c>
    </row>
    <row r="25" spans="1:7" ht="18.75" customHeight="1">
      <c r="A25" s="2" t="s">
        <v>114</v>
      </c>
      <c r="B25" s="184" t="s">
        <v>115</v>
      </c>
      <c r="C25" s="184"/>
      <c r="D25" s="185"/>
      <c r="E25" s="174">
        <f>TRUNC((E10+E22+E24)*10%)</f>
        <v>1714464</v>
      </c>
      <c r="F25" s="173" t="s">
        <v>471</v>
      </c>
      <c r="G25" s="173" t="s">
        <v>59</v>
      </c>
    </row>
    <row r="26" spans="1:7" ht="18.75" customHeight="1">
      <c r="A26" s="2"/>
      <c r="B26" s="186" t="s">
        <v>326</v>
      </c>
      <c r="C26" s="186"/>
      <c r="D26" s="187"/>
      <c r="E26" s="100">
        <f>+'공종별집계표 '!L8</f>
        <v>264110</v>
      </c>
      <c r="F26" s="98"/>
      <c r="G26" s="98"/>
    </row>
    <row r="27" spans="1:7" ht="18.75" customHeight="1">
      <c r="A27" s="2" t="s">
        <v>163</v>
      </c>
      <c r="B27" s="186" t="s">
        <v>116</v>
      </c>
      <c r="C27" s="186"/>
      <c r="D27" s="187"/>
      <c r="E27" s="100">
        <f>TRUNC(E23+E24+E25+E26,0)</f>
        <v>32678495</v>
      </c>
      <c r="F27" s="98" t="s">
        <v>59</v>
      </c>
      <c r="G27" s="98" t="s">
        <v>59</v>
      </c>
    </row>
    <row r="28" spans="1:7" ht="18.75" customHeight="1">
      <c r="A28" s="2" t="s">
        <v>117</v>
      </c>
      <c r="B28" s="186" t="s">
        <v>118</v>
      </c>
      <c r="C28" s="186"/>
      <c r="D28" s="187"/>
      <c r="E28" s="100">
        <f>TRUNC(E27*10%,0)</f>
        <v>3267849</v>
      </c>
      <c r="F28" s="98" t="s">
        <v>119</v>
      </c>
      <c r="G28" s="98" t="s">
        <v>59</v>
      </c>
    </row>
    <row r="29" spans="1:7" ht="18.75" customHeight="1">
      <c r="A29" s="2" t="s">
        <v>120</v>
      </c>
      <c r="B29" s="186" t="s">
        <v>121</v>
      </c>
      <c r="C29" s="186"/>
      <c r="D29" s="187"/>
      <c r="E29" s="100">
        <f>TRUNC(E27+E28,0)</f>
        <v>35946344</v>
      </c>
      <c r="F29" s="98" t="s">
        <v>59</v>
      </c>
      <c r="G29" s="98" t="s">
        <v>59</v>
      </c>
    </row>
    <row r="30" spans="2:7" ht="16.5">
      <c r="B30" s="107"/>
      <c r="C30" s="107"/>
      <c r="D30" s="107"/>
      <c r="E30" s="107"/>
      <c r="F30" s="107"/>
      <c r="G30" s="107"/>
    </row>
    <row r="31" ht="16.5">
      <c r="E31" s="8"/>
    </row>
    <row r="32" ht="16.5">
      <c r="E32" s="8"/>
    </row>
    <row r="34" ht="16.5">
      <c r="F34" s="8"/>
    </row>
    <row r="36" spans="5:6" ht="16.5">
      <c r="E36" s="3"/>
      <c r="F36" s="9"/>
    </row>
    <row r="37" ht="16.5">
      <c r="F37" s="8"/>
    </row>
    <row r="40" ht="16.5">
      <c r="F40" s="9">
        <f>F37-E36</f>
        <v>0</v>
      </c>
    </row>
  </sheetData>
  <sheetProtection/>
  <mergeCells count="15">
    <mergeCell ref="B1:G1"/>
    <mergeCell ref="B2:E2"/>
    <mergeCell ref="F2:G2"/>
    <mergeCell ref="B3:D3"/>
    <mergeCell ref="B4:B22"/>
    <mergeCell ref="C4:C7"/>
    <mergeCell ref="C8:C10"/>
    <mergeCell ref="C11:C22"/>
    <mergeCell ref="B23:D23"/>
    <mergeCell ref="B24:D24"/>
    <mergeCell ref="B25:D25"/>
    <mergeCell ref="B27:D27"/>
    <mergeCell ref="B28:D28"/>
    <mergeCell ref="B29:D29"/>
    <mergeCell ref="B26:D26"/>
  </mergeCells>
  <printOptions/>
  <pageMargins left="0.39347222447395325" right="0.39347222447395325" top="0.39347222447395325" bottom="0.39347222447395325" header="0" footer="0"/>
  <pageSetup fitToHeight="0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zoomScale="73" zoomScaleNormal="73" zoomScaleSheetLayoutView="75" zoomScalePageLayoutView="0" workbookViewId="0" topLeftCell="A1">
      <selection activeCell="A2" sqref="A2:M2"/>
    </sheetView>
  </sheetViews>
  <sheetFormatPr defaultColWidth="9.00390625" defaultRowHeight="16.5"/>
  <cols>
    <col min="1" max="1" width="40.625" style="0" customWidth="1"/>
    <col min="2" max="2" width="20.625" style="0" customWidth="1"/>
    <col min="3" max="4" width="4.625" style="0" customWidth="1"/>
    <col min="5" max="12" width="13.625" style="0" customWidth="1"/>
    <col min="13" max="13" width="12.625" style="0" customWidth="1"/>
    <col min="14" max="16" width="2.625" style="0" hidden="1" customWidth="1"/>
    <col min="17" max="19" width="1.625" style="0" hidden="1" customWidth="1"/>
    <col min="20" max="20" width="18.625" style="0" hidden="1" customWidth="1"/>
    <col min="22" max="22" width="10.875" style="0" customWidth="1"/>
    <col min="23" max="23" width="16.25390625" style="0" customWidth="1"/>
    <col min="25" max="25" width="14.125" style="0" customWidth="1"/>
  </cols>
  <sheetData>
    <row r="1" spans="1:13" ht="30.75" customHeight="1">
      <c r="A1" s="198" t="s">
        <v>151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40.5" customHeight="1">
      <c r="A2" s="199" t="s">
        <v>464</v>
      </c>
      <c r="B2" s="189"/>
      <c r="C2" s="189"/>
      <c r="D2" s="189"/>
      <c r="E2" s="189" t="s">
        <v>210</v>
      </c>
      <c r="F2" s="189"/>
      <c r="G2" s="189"/>
      <c r="H2" s="189"/>
      <c r="I2" s="189" t="s">
        <v>210</v>
      </c>
      <c r="J2" s="189"/>
      <c r="K2" s="189"/>
      <c r="L2" s="189"/>
      <c r="M2" s="189" t="s">
        <v>210</v>
      </c>
    </row>
    <row r="3" spans="1:20" ht="30" customHeight="1">
      <c r="A3" s="196" t="s">
        <v>153</v>
      </c>
      <c r="B3" s="196" t="s">
        <v>154</v>
      </c>
      <c r="C3" s="196" t="s">
        <v>155</v>
      </c>
      <c r="D3" s="196" t="s">
        <v>156</v>
      </c>
      <c r="E3" s="196" t="s">
        <v>150</v>
      </c>
      <c r="F3" s="196"/>
      <c r="G3" s="196" t="s">
        <v>159</v>
      </c>
      <c r="H3" s="196"/>
      <c r="I3" s="196" t="s">
        <v>14</v>
      </c>
      <c r="J3" s="196"/>
      <c r="K3" s="196" t="s">
        <v>15</v>
      </c>
      <c r="L3" s="196"/>
      <c r="M3" s="196" t="s">
        <v>16</v>
      </c>
      <c r="N3" s="195" t="s">
        <v>17</v>
      </c>
      <c r="O3" s="195" t="s">
        <v>18</v>
      </c>
      <c r="P3" s="195" t="s">
        <v>19</v>
      </c>
      <c r="Q3" s="195" t="s">
        <v>20</v>
      </c>
      <c r="R3" s="195" t="s">
        <v>21</v>
      </c>
      <c r="S3" s="195" t="s">
        <v>22</v>
      </c>
      <c r="T3" s="195" t="s">
        <v>23</v>
      </c>
    </row>
    <row r="4" spans="1:20" ht="30" customHeight="1">
      <c r="A4" s="197"/>
      <c r="B4" s="197"/>
      <c r="C4" s="197"/>
      <c r="D4" s="197"/>
      <c r="E4" s="97" t="s">
        <v>157</v>
      </c>
      <c r="F4" s="97" t="s">
        <v>158</v>
      </c>
      <c r="G4" s="97" t="s">
        <v>157</v>
      </c>
      <c r="H4" s="97" t="s">
        <v>158</v>
      </c>
      <c r="I4" s="97" t="s">
        <v>157</v>
      </c>
      <c r="J4" s="97" t="s">
        <v>158</v>
      </c>
      <c r="K4" s="97" t="s">
        <v>157</v>
      </c>
      <c r="L4" s="97" t="s">
        <v>158</v>
      </c>
      <c r="M4" s="197"/>
      <c r="N4" s="195"/>
      <c r="O4" s="195"/>
      <c r="P4" s="195"/>
      <c r="Q4" s="195"/>
      <c r="R4" s="195"/>
      <c r="S4" s="195"/>
      <c r="T4" s="195"/>
    </row>
    <row r="5" spans="1:29" ht="30" customHeight="1">
      <c r="A5" s="76" t="str">
        <f>+공종별내역서!A4</f>
        <v>0101.현장정리 및 철거</v>
      </c>
      <c r="B5" s="98"/>
      <c r="C5" s="102" t="s">
        <v>244</v>
      </c>
      <c r="D5" s="108">
        <v>1</v>
      </c>
      <c r="E5" s="100">
        <f>+공종별내역서!F8</f>
        <v>10730</v>
      </c>
      <c r="F5" s="100">
        <f aca="true" t="shared" si="0" ref="F5:F10">E5*D5</f>
        <v>10730</v>
      </c>
      <c r="G5" s="100">
        <f>+공종별내역서!H8</f>
        <v>2338842</v>
      </c>
      <c r="H5" s="100">
        <f aca="true" t="shared" si="1" ref="H5:H10">G5*D5</f>
        <v>2338842</v>
      </c>
      <c r="I5" s="100">
        <f>+공종별내역서!J8</f>
        <v>0</v>
      </c>
      <c r="J5" s="100">
        <f aca="true" t="shared" si="2" ref="J5:J10">I5*D5</f>
        <v>0</v>
      </c>
      <c r="K5" s="100">
        <f aca="true" t="shared" si="3" ref="K5:L10">E5+G5+I5</f>
        <v>2349572</v>
      </c>
      <c r="L5" s="100">
        <f t="shared" si="3"/>
        <v>2349572</v>
      </c>
      <c r="M5" s="98" t="s">
        <v>59</v>
      </c>
      <c r="N5" s="4" t="s">
        <v>60</v>
      </c>
      <c r="O5" s="4" t="s">
        <v>59</v>
      </c>
      <c r="P5" s="4" t="s">
        <v>59</v>
      </c>
      <c r="Q5" s="4" t="s">
        <v>59</v>
      </c>
      <c r="R5" s="1">
        <v>1</v>
      </c>
      <c r="S5" s="4" t="s">
        <v>59</v>
      </c>
      <c r="T5" s="5"/>
      <c r="W5" s="46"/>
      <c r="X5" s="46"/>
      <c r="Y5" s="46"/>
      <c r="Z5" s="46"/>
      <c r="AA5" s="46"/>
      <c r="AB5" s="46"/>
      <c r="AC5" s="46"/>
    </row>
    <row r="6" spans="1:29" ht="30" customHeight="1">
      <c r="A6" s="76" t="str">
        <f>+공종별내역서!A9</f>
        <v>0102.강당 플로링 공사</v>
      </c>
      <c r="B6" s="98"/>
      <c r="C6" s="108" t="s">
        <v>244</v>
      </c>
      <c r="D6" s="108">
        <v>1</v>
      </c>
      <c r="E6" s="100">
        <f>+공종별내역서!F15</f>
        <v>8608145</v>
      </c>
      <c r="F6" s="100">
        <f t="shared" si="0"/>
        <v>8608145</v>
      </c>
      <c r="G6" s="100">
        <f>+공종별내역서!H15</f>
        <v>5961720</v>
      </c>
      <c r="H6" s="100">
        <f t="shared" si="1"/>
        <v>5961720</v>
      </c>
      <c r="I6" s="100">
        <f>+공종별내역서!J15</f>
        <v>0</v>
      </c>
      <c r="J6" s="100">
        <f t="shared" si="2"/>
        <v>0</v>
      </c>
      <c r="K6" s="100">
        <f t="shared" si="3"/>
        <v>14569865</v>
      </c>
      <c r="L6" s="100">
        <f t="shared" si="3"/>
        <v>14569865</v>
      </c>
      <c r="M6" s="98"/>
      <c r="N6" s="4"/>
      <c r="O6" s="4"/>
      <c r="P6" s="4"/>
      <c r="Q6" s="4"/>
      <c r="R6" s="1"/>
      <c r="S6" s="4"/>
      <c r="T6" s="5"/>
      <c r="W6" s="45"/>
      <c r="X6" s="46"/>
      <c r="Y6" s="45"/>
      <c r="Z6" s="46"/>
      <c r="AA6" s="46"/>
      <c r="AB6" s="46"/>
      <c r="AC6" s="46"/>
    </row>
    <row r="7" spans="1:29" ht="30" customHeight="1">
      <c r="A7" s="76" t="str">
        <f>+공종별내역서!A16</f>
        <v>0103.객석바닥 공사</v>
      </c>
      <c r="B7" s="98"/>
      <c r="C7" s="108" t="s">
        <v>244</v>
      </c>
      <c r="D7" s="108">
        <v>1</v>
      </c>
      <c r="E7" s="100">
        <f>+공종별내역서!F20</f>
        <v>4936405</v>
      </c>
      <c r="F7" s="100">
        <f t="shared" si="0"/>
        <v>4936405</v>
      </c>
      <c r="G7" s="100">
        <f>+공종별내역서!H20</f>
        <v>5862914</v>
      </c>
      <c r="H7" s="100">
        <f t="shared" si="1"/>
        <v>5862914</v>
      </c>
      <c r="I7" s="100">
        <f>+공종별내역서!J20</f>
        <v>0</v>
      </c>
      <c r="J7" s="100">
        <f t="shared" si="2"/>
        <v>0</v>
      </c>
      <c r="K7" s="100">
        <f t="shared" si="3"/>
        <v>10799319</v>
      </c>
      <c r="L7" s="100">
        <f t="shared" si="3"/>
        <v>10799319</v>
      </c>
      <c r="M7" s="98"/>
      <c r="N7" s="4"/>
      <c r="O7" s="4"/>
      <c r="P7" s="4"/>
      <c r="Q7" s="4"/>
      <c r="R7" s="1"/>
      <c r="S7" s="4"/>
      <c r="T7" s="5"/>
      <c r="W7" s="45"/>
      <c r="X7" s="46"/>
      <c r="Y7" s="45"/>
      <c r="Z7" s="46"/>
      <c r="AA7" s="46"/>
      <c r="AB7" s="46"/>
      <c r="AC7" s="46"/>
    </row>
    <row r="8" spans="1:29" ht="30" customHeight="1">
      <c r="A8" s="76" t="str">
        <f>+공종별내역서!A21</f>
        <v>0104. 폐기물처리비</v>
      </c>
      <c r="B8" s="98"/>
      <c r="C8" s="102" t="s">
        <v>244</v>
      </c>
      <c r="D8" s="108">
        <v>1</v>
      </c>
      <c r="E8" s="100">
        <f>+공종별내역서!F25</f>
        <v>0</v>
      </c>
      <c r="F8" s="100">
        <f>E8*D8</f>
        <v>0</v>
      </c>
      <c r="G8" s="100">
        <f>+공종별내역서!H25</f>
        <v>0</v>
      </c>
      <c r="H8" s="100">
        <f>G8*D8</f>
        <v>0</v>
      </c>
      <c r="I8" s="100">
        <f>+공종별내역서!J25</f>
        <v>264110</v>
      </c>
      <c r="J8" s="100">
        <f>I8*D8</f>
        <v>264110</v>
      </c>
      <c r="K8" s="100">
        <f>E8+G8+I8</f>
        <v>264110</v>
      </c>
      <c r="L8" s="100">
        <f>F8+H8+J8</f>
        <v>264110</v>
      </c>
      <c r="M8" s="98"/>
      <c r="N8" s="4"/>
      <c r="O8" s="4"/>
      <c r="P8" s="4"/>
      <c r="Q8" s="4"/>
      <c r="R8" s="1"/>
      <c r="S8" s="4"/>
      <c r="T8" s="5"/>
      <c r="W8" s="45"/>
      <c r="X8" s="46"/>
      <c r="Y8" s="45"/>
      <c r="Z8" s="46"/>
      <c r="AA8" s="46"/>
      <c r="AB8" s="46"/>
      <c r="AC8" s="46"/>
    </row>
    <row r="9" spans="1:29" ht="30" customHeight="1">
      <c r="A9" s="76"/>
      <c r="B9" s="98"/>
      <c r="C9" s="108"/>
      <c r="D9" s="108"/>
      <c r="E9" s="100">
        <f>공종별내역서!F24</f>
        <v>0</v>
      </c>
      <c r="F9" s="100">
        <f t="shared" si="0"/>
        <v>0</v>
      </c>
      <c r="G9" s="100">
        <f>공종별내역서!H24</f>
        <v>0</v>
      </c>
      <c r="H9" s="100">
        <f t="shared" si="1"/>
        <v>0</v>
      </c>
      <c r="I9" s="100">
        <f>J10+J11+J12+J13</f>
        <v>0</v>
      </c>
      <c r="J9" s="100">
        <f t="shared" si="2"/>
        <v>0</v>
      </c>
      <c r="K9" s="100">
        <f t="shared" si="3"/>
        <v>0</v>
      </c>
      <c r="L9" s="100">
        <f t="shared" si="3"/>
        <v>0</v>
      </c>
      <c r="M9" s="98"/>
      <c r="N9" s="4"/>
      <c r="O9" s="4"/>
      <c r="P9" s="4"/>
      <c r="Q9" s="4"/>
      <c r="R9" s="1"/>
      <c r="S9" s="4"/>
      <c r="T9" s="5"/>
      <c r="V9" s="3"/>
      <c r="W9" s="45"/>
      <c r="X9" s="46"/>
      <c r="Y9" s="45"/>
      <c r="Z9" s="46"/>
      <c r="AA9" s="46"/>
      <c r="AB9" s="46"/>
      <c r="AC9" s="46"/>
    </row>
    <row r="10" spans="1:29" ht="30" customHeight="1">
      <c r="A10" s="76"/>
      <c r="B10" s="98"/>
      <c r="C10" s="108"/>
      <c r="D10" s="108"/>
      <c r="E10" s="100">
        <f>공종별내역서!F27</f>
        <v>0</v>
      </c>
      <c r="F10" s="100">
        <f t="shared" si="0"/>
        <v>0</v>
      </c>
      <c r="G10" s="100">
        <f>공종별내역서!H27</f>
        <v>0</v>
      </c>
      <c r="H10" s="100">
        <f t="shared" si="1"/>
        <v>0</v>
      </c>
      <c r="I10" s="100">
        <f>J11+J12+J13+J14</f>
        <v>0</v>
      </c>
      <c r="J10" s="100">
        <f t="shared" si="2"/>
        <v>0</v>
      </c>
      <c r="K10" s="100">
        <f t="shared" si="3"/>
        <v>0</v>
      </c>
      <c r="L10" s="100">
        <f t="shared" si="3"/>
        <v>0</v>
      </c>
      <c r="M10" s="98"/>
      <c r="N10" s="4"/>
      <c r="O10" s="4"/>
      <c r="P10" s="4"/>
      <c r="Q10" s="4"/>
      <c r="R10" s="1"/>
      <c r="S10" s="4"/>
      <c r="T10" s="5"/>
      <c r="W10" s="45"/>
      <c r="X10" s="46"/>
      <c r="Y10" s="45"/>
      <c r="Z10" s="46"/>
      <c r="AA10" s="46"/>
      <c r="AB10" s="46"/>
      <c r="AC10" s="46"/>
    </row>
    <row r="11" spans="1:29" ht="30" customHeight="1">
      <c r="A11" s="101"/>
      <c r="B11" s="98"/>
      <c r="C11" s="98"/>
      <c r="D11" s="99"/>
      <c r="E11" s="100"/>
      <c r="F11" s="100"/>
      <c r="G11" s="100"/>
      <c r="H11" s="100"/>
      <c r="I11" s="100"/>
      <c r="J11" s="100"/>
      <c r="K11" s="100"/>
      <c r="L11" s="100"/>
      <c r="M11" s="98"/>
      <c r="N11" s="4" t="s">
        <v>62</v>
      </c>
      <c r="O11" s="4" t="s">
        <v>59</v>
      </c>
      <c r="P11" s="4" t="s">
        <v>61</v>
      </c>
      <c r="Q11" s="4" t="s">
        <v>59</v>
      </c>
      <c r="R11" s="1">
        <v>3</v>
      </c>
      <c r="S11" s="4" t="s">
        <v>59</v>
      </c>
      <c r="T11" s="5"/>
      <c r="W11" s="45"/>
      <c r="X11" s="46"/>
      <c r="Y11" s="45"/>
      <c r="Z11" s="46"/>
      <c r="AA11" s="46"/>
      <c r="AB11" s="46"/>
      <c r="AC11" s="46"/>
    </row>
    <row r="12" spans="1:29" ht="30" customHeight="1">
      <c r="A12" s="101"/>
      <c r="B12" s="98"/>
      <c r="C12" s="98"/>
      <c r="D12" s="99"/>
      <c r="E12" s="100"/>
      <c r="F12" s="100"/>
      <c r="G12" s="100"/>
      <c r="H12" s="100"/>
      <c r="I12" s="100"/>
      <c r="J12" s="100"/>
      <c r="K12" s="100"/>
      <c r="L12" s="100"/>
      <c r="M12" s="98"/>
      <c r="N12" s="4" t="s">
        <v>34</v>
      </c>
      <c r="O12" s="4" t="s">
        <v>59</v>
      </c>
      <c r="P12" s="4" t="s">
        <v>61</v>
      </c>
      <c r="Q12" s="4" t="s">
        <v>59</v>
      </c>
      <c r="R12" s="1">
        <v>3</v>
      </c>
      <c r="S12" s="4" t="s">
        <v>59</v>
      </c>
      <c r="T12" s="5"/>
      <c r="W12" s="45"/>
      <c r="X12" s="46"/>
      <c r="Y12" s="45"/>
      <c r="Z12" s="46"/>
      <c r="AA12" s="46"/>
      <c r="AB12" s="46"/>
      <c r="AC12" s="46"/>
    </row>
    <row r="13" spans="1:29" ht="30" customHeight="1">
      <c r="A13" s="101"/>
      <c r="B13" s="98"/>
      <c r="C13" s="98"/>
      <c r="D13" s="99"/>
      <c r="E13" s="100"/>
      <c r="F13" s="100"/>
      <c r="G13" s="100"/>
      <c r="H13" s="100"/>
      <c r="I13" s="100"/>
      <c r="J13" s="100"/>
      <c r="K13" s="100"/>
      <c r="L13" s="100"/>
      <c r="M13" s="98"/>
      <c r="N13" s="4" t="s">
        <v>190</v>
      </c>
      <c r="O13" s="4" t="s">
        <v>59</v>
      </c>
      <c r="P13" s="4" t="s">
        <v>60</v>
      </c>
      <c r="Q13" s="4" t="s">
        <v>59</v>
      </c>
      <c r="R13" s="1">
        <v>2</v>
      </c>
      <c r="S13" s="4" t="s">
        <v>59</v>
      </c>
      <c r="T13" s="5"/>
      <c r="W13" s="46"/>
      <c r="X13" s="46"/>
      <c r="Y13" s="45"/>
      <c r="Z13" s="46"/>
      <c r="AA13" s="46"/>
      <c r="AB13" s="46"/>
      <c r="AC13" s="46"/>
    </row>
    <row r="14" spans="1:29" ht="30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00"/>
      <c r="M14" s="99"/>
      <c r="T14" s="3"/>
      <c r="W14" s="47"/>
      <c r="X14" s="46"/>
      <c r="Y14" s="45"/>
      <c r="Z14" s="46"/>
      <c r="AA14" s="46"/>
      <c r="AB14" s="46"/>
      <c r="AC14" s="46"/>
    </row>
    <row r="15" spans="1:29" ht="30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T15" s="3"/>
      <c r="W15" s="46"/>
      <c r="X15" s="46"/>
      <c r="Y15" s="46"/>
      <c r="Z15" s="46"/>
      <c r="AA15" s="46"/>
      <c r="AB15" s="46"/>
      <c r="AC15" s="46"/>
    </row>
    <row r="16" spans="1:29" ht="30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T16" s="3"/>
      <c r="W16" s="46"/>
      <c r="X16" s="46"/>
      <c r="Y16" s="46"/>
      <c r="Z16" s="46"/>
      <c r="AA16" s="46"/>
      <c r="AB16" s="46"/>
      <c r="AC16" s="46"/>
    </row>
    <row r="17" spans="1:29" ht="30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T17" s="3"/>
      <c r="W17" s="46"/>
      <c r="X17" s="46"/>
      <c r="Y17" s="46"/>
      <c r="Z17" s="46"/>
      <c r="AA17" s="46"/>
      <c r="AB17" s="46"/>
      <c r="AC17" s="46"/>
    </row>
    <row r="18" spans="1:29" ht="30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T18" s="3"/>
      <c r="W18" s="46"/>
      <c r="X18" s="46"/>
      <c r="Y18" s="47"/>
      <c r="Z18" s="46"/>
      <c r="AA18" s="46"/>
      <c r="AB18" s="46"/>
      <c r="AC18" s="46"/>
    </row>
    <row r="19" spans="1:29" ht="30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T19" s="3"/>
      <c r="W19" s="46"/>
      <c r="X19" s="46"/>
      <c r="Y19" s="46"/>
      <c r="Z19" s="46"/>
      <c r="AA19" s="46"/>
      <c r="AB19" s="46"/>
      <c r="AC19" s="46"/>
    </row>
    <row r="20" spans="1:29" ht="30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T20" s="3"/>
      <c r="W20" s="46"/>
      <c r="X20" s="46"/>
      <c r="Y20" s="46"/>
      <c r="Z20" s="46"/>
      <c r="AA20" s="46"/>
      <c r="AB20" s="46"/>
      <c r="AC20" s="46"/>
    </row>
    <row r="21" spans="1:29" ht="30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T21" s="3"/>
      <c r="W21" s="46"/>
      <c r="X21" s="46"/>
      <c r="Y21" s="46"/>
      <c r="Z21" s="46"/>
      <c r="AA21" s="46"/>
      <c r="AB21" s="46"/>
      <c r="AC21" s="46"/>
    </row>
    <row r="22" spans="1:29" ht="30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T22" s="3"/>
      <c r="W22" s="46"/>
      <c r="X22" s="46"/>
      <c r="Y22" s="46"/>
      <c r="Z22" s="46"/>
      <c r="AA22" s="46"/>
      <c r="AB22" s="46"/>
      <c r="AC22" s="46"/>
    </row>
    <row r="23" spans="1:29" ht="30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T23" s="3"/>
      <c r="W23" s="46"/>
      <c r="X23" s="46"/>
      <c r="Y23" s="46"/>
      <c r="Z23" s="46"/>
      <c r="AA23" s="46"/>
      <c r="AB23" s="46"/>
      <c r="AC23" s="46"/>
    </row>
    <row r="24" spans="1:29" ht="30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T24" s="3"/>
      <c r="W24" s="46"/>
      <c r="X24" s="46"/>
      <c r="Y24" s="46"/>
      <c r="Z24" s="46"/>
      <c r="AA24" s="46"/>
      <c r="AB24" s="46"/>
      <c r="AC24" s="46"/>
    </row>
    <row r="25" spans="1:20" ht="30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T25" s="3"/>
    </row>
    <row r="26" spans="1:20" ht="30" customHeight="1">
      <c r="A26" s="99" t="s">
        <v>32</v>
      </c>
      <c r="B26" s="99"/>
      <c r="C26" s="99"/>
      <c r="D26" s="99"/>
      <c r="E26" s="99"/>
      <c r="F26" s="100">
        <f>SUM(F5:F25)</f>
        <v>13555280</v>
      </c>
      <c r="G26" s="99"/>
      <c r="H26" s="100">
        <f>SUM(H5:H25)</f>
        <v>14163476</v>
      </c>
      <c r="I26" s="99"/>
      <c r="J26" s="100">
        <f>SUM(J5:J25)</f>
        <v>264110</v>
      </c>
      <c r="K26" s="99"/>
      <c r="L26" s="100">
        <f>SUM(L5:L25)</f>
        <v>27982866</v>
      </c>
      <c r="M26" s="99"/>
      <c r="T26" s="3"/>
    </row>
  </sheetData>
  <sheetProtection/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rintOptions/>
  <pageMargins left="0.39347222447395325" right="0.39347222447395325" top="0.39347222447395325" bottom="0.39347222447395325" header="0" footer="0"/>
  <pageSetup fitToHeight="0" fitToWidth="1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V46"/>
  <sheetViews>
    <sheetView zoomScale="75" zoomScaleNormal="75" zoomScaleSheetLayoutView="75" zoomScalePageLayoutView="0" workbookViewId="0" topLeftCell="A1">
      <pane ySplit="3" topLeftCell="A4" activePane="bottomLeft" state="frozen"/>
      <selection pane="topLeft" activeCell="B9" sqref="B9"/>
      <selection pane="bottomLeft" activeCell="B8" sqref="B8"/>
    </sheetView>
  </sheetViews>
  <sheetFormatPr defaultColWidth="9.00390625" defaultRowHeight="16.5"/>
  <cols>
    <col min="1" max="2" width="30.625" style="0" customWidth="1"/>
    <col min="3" max="3" width="6.00390625" style="7" customWidth="1"/>
    <col min="4" max="4" width="10.625" style="0" customWidth="1"/>
    <col min="5" max="12" width="13.625" style="0" customWidth="1"/>
    <col min="13" max="13" width="12.625" style="0" customWidth="1"/>
    <col min="14" max="43" width="2.625" style="0" hidden="1" customWidth="1"/>
    <col min="44" max="44" width="10.625" style="0" hidden="1" customWidth="1"/>
    <col min="45" max="46" width="1.625" style="0" hidden="1" customWidth="1"/>
    <col min="47" max="47" width="24.625" style="0" hidden="1" customWidth="1"/>
    <col min="48" max="48" width="10.625" style="0" hidden="1" customWidth="1"/>
    <col min="52" max="52" width="13.625" style="0" customWidth="1"/>
  </cols>
  <sheetData>
    <row r="1" spans="1:13" ht="30" customHeight="1">
      <c r="A1" s="189" t="s">
        <v>464</v>
      </c>
      <c r="B1" s="189"/>
      <c r="C1" s="189"/>
      <c r="D1" s="189"/>
      <c r="E1" s="189"/>
      <c r="F1" s="189"/>
      <c r="G1" s="189" t="s">
        <v>210</v>
      </c>
      <c r="H1" s="189"/>
      <c r="I1" s="189"/>
      <c r="J1" s="189"/>
      <c r="K1" s="189"/>
      <c r="L1" s="189"/>
      <c r="M1" s="189" t="s">
        <v>210</v>
      </c>
    </row>
    <row r="2" spans="1:48" ht="30" customHeight="1">
      <c r="A2" s="196" t="s">
        <v>153</v>
      </c>
      <c r="B2" s="196" t="s">
        <v>154</v>
      </c>
      <c r="C2" s="196" t="s">
        <v>155</v>
      </c>
      <c r="D2" s="196" t="s">
        <v>156</v>
      </c>
      <c r="E2" s="196" t="s">
        <v>150</v>
      </c>
      <c r="F2" s="196"/>
      <c r="G2" s="196" t="s">
        <v>159</v>
      </c>
      <c r="H2" s="196"/>
      <c r="I2" s="196" t="s">
        <v>14</v>
      </c>
      <c r="J2" s="196"/>
      <c r="K2" s="196" t="s">
        <v>15</v>
      </c>
      <c r="L2" s="196"/>
      <c r="M2" s="196" t="s">
        <v>16</v>
      </c>
      <c r="N2" s="195" t="s">
        <v>24</v>
      </c>
      <c r="O2" s="195" t="s">
        <v>18</v>
      </c>
      <c r="P2" s="195" t="s">
        <v>25</v>
      </c>
      <c r="Q2" s="195" t="s">
        <v>17</v>
      </c>
      <c r="R2" s="195" t="s">
        <v>26</v>
      </c>
      <c r="S2" s="195" t="s">
        <v>27</v>
      </c>
      <c r="T2" s="195" t="s">
        <v>28</v>
      </c>
      <c r="U2" s="195" t="s">
        <v>29</v>
      </c>
      <c r="V2" s="195" t="s">
        <v>127</v>
      </c>
      <c r="W2" s="195" t="s">
        <v>128</v>
      </c>
      <c r="X2" s="195" t="s">
        <v>129</v>
      </c>
      <c r="Y2" s="195" t="s">
        <v>130</v>
      </c>
      <c r="Z2" s="195" t="s">
        <v>131</v>
      </c>
      <c r="AA2" s="195" t="s">
        <v>39</v>
      </c>
      <c r="AB2" s="195" t="s">
        <v>40</v>
      </c>
      <c r="AC2" s="195" t="s">
        <v>41</v>
      </c>
      <c r="AD2" s="195" t="s">
        <v>42</v>
      </c>
      <c r="AE2" s="195" t="s">
        <v>43</v>
      </c>
      <c r="AF2" s="195" t="s">
        <v>44</v>
      </c>
      <c r="AG2" s="195" t="s">
        <v>45</v>
      </c>
      <c r="AH2" s="195" t="s">
        <v>46</v>
      </c>
      <c r="AI2" s="195" t="s">
        <v>47</v>
      </c>
      <c r="AJ2" s="195" t="s">
        <v>48</v>
      </c>
      <c r="AK2" s="195" t="s">
        <v>49</v>
      </c>
      <c r="AL2" s="195" t="s">
        <v>50</v>
      </c>
      <c r="AM2" s="195" t="s">
        <v>51</v>
      </c>
      <c r="AN2" s="195" t="s">
        <v>52</v>
      </c>
      <c r="AO2" s="195" t="s">
        <v>53</v>
      </c>
      <c r="AP2" s="195" t="s">
        <v>54</v>
      </c>
      <c r="AQ2" s="195" t="s">
        <v>55</v>
      </c>
      <c r="AR2" s="195" t="s">
        <v>56</v>
      </c>
      <c r="AS2" s="195" t="s">
        <v>20</v>
      </c>
      <c r="AT2" s="195" t="s">
        <v>21</v>
      </c>
      <c r="AU2" s="195" t="s">
        <v>57</v>
      </c>
      <c r="AV2" s="195" t="s">
        <v>58</v>
      </c>
    </row>
    <row r="3" spans="1:48" ht="30" customHeight="1">
      <c r="A3" s="196"/>
      <c r="B3" s="196"/>
      <c r="C3" s="196"/>
      <c r="D3" s="196"/>
      <c r="E3" s="75" t="s">
        <v>157</v>
      </c>
      <c r="F3" s="75" t="s">
        <v>158</v>
      </c>
      <c r="G3" s="75" t="s">
        <v>157</v>
      </c>
      <c r="H3" s="75" t="s">
        <v>158</v>
      </c>
      <c r="I3" s="75" t="s">
        <v>157</v>
      </c>
      <c r="J3" s="75" t="s">
        <v>158</v>
      </c>
      <c r="K3" s="75" t="s">
        <v>157</v>
      </c>
      <c r="L3" s="75" t="s">
        <v>158</v>
      </c>
      <c r="M3" s="196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</row>
    <row r="4" spans="1:48" ht="30" customHeight="1">
      <c r="A4" s="172" t="s">
        <v>404</v>
      </c>
      <c r="B4" s="76"/>
      <c r="C4" s="77"/>
      <c r="D4" s="76"/>
      <c r="E4" s="78"/>
      <c r="F4" s="78"/>
      <c r="G4" s="78"/>
      <c r="H4" s="78"/>
      <c r="I4" s="78"/>
      <c r="J4" s="78"/>
      <c r="K4" s="78"/>
      <c r="L4" s="78"/>
      <c r="M4" s="79"/>
      <c r="N4" s="4" t="s">
        <v>37</v>
      </c>
      <c r="O4" s="4" t="s">
        <v>59</v>
      </c>
      <c r="P4" s="4" t="s">
        <v>59</v>
      </c>
      <c r="Q4" s="4" t="s">
        <v>62</v>
      </c>
      <c r="R4" s="4" t="s">
        <v>64</v>
      </c>
      <c r="S4" s="4" t="s">
        <v>63</v>
      </c>
      <c r="T4" s="4" t="s">
        <v>63</v>
      </c>
      <c r="AR4" s="4" t="s">
        <v>59</v>
      </c>
      <c r="AS4" s="4" t="s">
        <v>59</v>
      </c>
      <c r="AU4" s="4" t="s">
        <v>1</v>
      </c>
      <c r="AV4" s="1">
        <v>7</v>
      </c>
    </row>
    <row r="5" spans="1:48" ht="30" customHeight="1">
      <c r="A5" s="159" t="s">
        <v>356</v>
      </c>
      <c r="B5" s="159" t="s">
        <v>67</v>
      </c>
      <c r="C5" s="166" t="s">
        <v>149</v>
      </c>
      <c r="D5" s="151">
        <f>수량산출서!D7</f>
        <v>162</v>
      </c>
      <c r="E5" s="78">
        <v>0</v>
      </c>
      <c r="F5" s="78">
        <v>0</v>
      </c>
      <c r="G5" s="78">
        <f>'일위대가목록 '!H4</f>
        <v>6966.3</v>
      </c>
      <c r="H5" s="78">
        <f>TRUNC(G5*D5,0)</f>
        <v>1128540</v>
      </c>
      <c r="I5" s="78"/>
      <c r="J5" s="78">
        <f>TRUNC(I5*D5,0)</f>
        <v>0</v>
      </c>
      <c r="K5" s="78">
        <f aca="true" t="shared" si="0" ref="K5:L7">TRUNC(E5+G5+I5,0)</f>
        <v>6966</v>
      </c>
      <c r="L5" s="78">
        <f t="shared" si="0"/>
        <v>1128540</v>
      </c>
      <c r="M5" s="79"/>
      <c r="N5" s="4"/>
      <c r="O5" s="4"/>
      <c r="P5" s="4"/>
      <c r="Q5" s="4"/>
      <c r="R5" s="4"/>
      <c r="S5" s="4"/>
      <c r="T5" s="4"/>
      <c r="AR5" s="4"/>
      <c r="AS5" s="4"/>
      <c r="AU5" s="4"/>
      <c r="AV5" s="1"/>
    </row>
    <row r="6" spans="1:48" ht="30" customHeight="1">
      <c r="A6" s="159" t="s">
        <v>275</v>
      </c>
      <c r="B6" s="159" t="s">
        <v>30</v>
      </c>
      <c r="C6" s="166" t="s">
        <v>149</v>
      </c>
      <c r="D6" s="151">
        <f>수량산출서!D8</f>
        <v>162</v>
      </c>
      <c r="E6" s="78">
        <v>0</v>
      </c>
      <c r="F6" s="78">
        <v>0</v>
      </c>
      <c r="G6" s="78">
        <f>'일위대가목록 '!H5</f>
        <v>6146.3</v>
      </c>
      <c r="H6" s="78">
        <f>TRUNC(G6*D6,0)</f>
        <v>995700</v>
      </c>
      <c r="I6" s="78"/>
      <c r="J6" s="78">
        <f>TRUNC(I6*D6,0)</f>
        <v>0</v>
      </c>
      <c r="K6" s="78">
        <f t="shared" si="0"/>
        <v>6146</v>
      </c>
      <c r="L6" s="78">
        <f t="shared" si="0"/>
        <v>995700</v>
      </c>
      <c r="M6" s="79"/>
      <c r="N6" s="4"/>
      <c r="O6" s="4"/>
      <c r="P6" s="4"/>
      <c r="Q6" s="4"/>
      <c r="R6" s="4"/>
      <c r="S6" s="4"/>
      <c r="T6" s="4"/>
      <c r="AR6" s="4"/>
      <c r="AS6" s="4"/>
      <c r="AU6" s="4"/>
      <c r="AV6" s="1"/>
    </row>
    <row r="7" spans="1:48" ht="30" customHeight="1">
      <c r="A7" s="155" t="s">
        <v>378</v>
      </c>
      <c r="B7" s="159" t="s">
        <v>465</v>
      </c>
      <c r="C7" s="160" t="s">
        <v>68</v>
      </c>
      <c r="D7" s="151">
        <f>수량산출서!D12</f>
        <v>83.25</v>
      </c>
      <c r="E7" s="78">
        <f>'일위대가목록 '!E6</f>
        <v>128.89043999999998</v>
      </c>
      <c r="F7" s="78">
        <f>TRUNC(E7*D7,0)</f>
        <v>10730</v>
      </c>
      <c r="G7" s="78">
        <f>'일위대가목록 '!F6</f>
        <v>2577.8088</v>
      </c>
      <c r="H7" s="78">
        <f>TRUNC(G7*D7,0)</f>
        <v>214602</v>
      </c>
      <c r="I7" s="78"/>
      <c r="J7" s="78">
        <f>TRUNC(I7*D7,0)</f>
        <v>0</v>
      </c>
      <c r="K7" s="78">
        <f t="shared" si="0"/>
        <v>2706</v>
      </c>
      <c r="L7" s="78">
        <f t="shared" si="0"/>
        <v>225332</v>
      </c>
      <c r="M7" s="79"/>
      <c r="N7" s="4"/>
      <c r="O7" s="4"/>
      <c r="P7" s="4"/>
      <c r="Q7" s="4"/>
      <c r="R7" s="4"/>
      <c r="S7" s="4"/>
      <c r="T7" s="4"/>
      <c r="AR7" s="4"/>
      <c r="AS7" s="4"/>
      <c r="AU7" s="4"/>
      <c r="AV7" s="1"/>
    </row>
    <row r="8" spans="1:48" ht="30" customHeight="1">
      <c r="A8" s="80" t="s">
        <v>461</v>
      </c>
      <c r="B8" s="80"/>
      <c r="C8" s="81"/>
      <c r="D8" s="80"/>
      <c r="E8" s="82"/>
      <c r="F8" s="82">
        <f>SUM(F5:F7)</f>
        <v>10730</v>
      </c>
      <c r="G8" s="82"/>
      <c r="H8" s="82">
        <f>SUM(H5:H7)</f>
        <v>2338842</v>
      </c>
      <c r="I8" s="82"/>
      <c r="J8" s="82">
        <f>SUM(J5:J7)</f>
        <v>0</v>
      </c>
      <c r="K8" s="82"/>
      <c r="L8" s="82">
        <f>SUM(L5:L7)</f>
        <v>2349572</v>
      </c>
      <c r="M8" s="82"/>
      <c r="N8" s="4"/>
      <c r="O8" s="4"/>
      <c r="P8" s="4"/>
      <c r="Q8" s="4"/>
      <c r="R8" s="4"/>
      <c r="S8" s="4"/>
      <c r="T8" s="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4"/>
      <c r="AS8" s="4"/>
      <c r="AT8" s="1"/>
      <c r="AU8" s="4"/>
      <c r="AV8" s="1"/>
    </row>
    <row r="9" spans="1:48" ht="30" customHeight="1">
      <c r="A9" s="172" t="s">
        <v>411</v>
      </c>
      <c r="B9" s="159" t="s">
        <v>429</v>
      </c>
      <c r="C9" s="160"/>
      <c r="D9" s="151"/>
      <c r="E9" s="78"/>
      <c r="F9" s="78"/>
      <c r="G9" s="78"/>
      <c r="H9" s="78"/>
      <c r="I9" s="78"/>
      <c r="J9" s="78"/>
      <c r="K9" s="78"/>
      <c r="L9" s="78"/>
      <c r="M9" s="79"/>
      <c r="N9" s="4"/>
      <c r="O9" s="4"/>
      <c r="P9" s="4"/>
      <c r="Q9" s="4"/>
      <c r="R9" s="4"/>
      <c r="S9" s="4"/>
      <c r="T9" s="4"/>
      <c r="AR9" s="4"/>
      <c r="AS9" s="4"/>
      <c r="AU9" s="4"/>
      <c r="AV9" s="1"/>
    </row>
    <row r="10" spans="1:13" ht="30" customHeight="1">
      <c r="A10" s="155" t="s">
        <v>391</v>
      </c>
      <c r="B10" s="134" t="s">
        <v>9</v>
      </c>
      <c r="C10" s="160" t="s">
        <v>68</v>
      </c>
      <c r="D10" s="111">
        <f>수량산출서!D16</f>
        <v>55</v>
      </c>
      <c r="E10" s="78">
        <f>'일위대가목록 '!E7</f>
        <v>25807.31</v>
      </c>
      <c r="F10" s="78">
        <f>TRUNC(E10*D10,0)</f>
        <v>1419402</v>
      </c>
      <c r="G10" s="78">
        <f>'일위대가목록 '!F7</f>
        <v>60781.2</v>
      </c>
      <c r="H10" s="78">
        <f>TRUNC(G10*D10,0)</f>
        <v>3342966</v>
      </c>
      <c r="I10" s="78"/>
      <c r="J10" s="78">
        <f>TRUNC(I10*D10,0)</f>
        <v>0</v>
      </c>
      <c r="K10" s="78">
        <f aca="true" t="shared" si="1" ref="K10:L14">TRUNC(E10+G10+I10,0)</f>
        <v>86588</v>
      </c>
      <c r="L10" s="78">
        <f t="shared" si="1"/>
        <v>4762368</v>
      </c>
      <c r="M10" s="79"/>
    </row>
    <row r="11" spans="1:13" ht="30" customHeight="1">
      <c r="A11" s="40" t="s">
        <v>352</v>
      </c>
      <c r="B11" s="42" t="s">
        <v>402</v>
      </c>
      <c r="C11" s="160" t="s">
        <v>68</v>
      </c>
      <c r="D11" s="111">
        <f>수량산출서!D17</f>
        <v>55</v>
      </c>
      <c r="E11" s="78">
        <f>'일위대가목록 '!E9</f>
        <v>7913.1</v>
      </c>
      <c r="F11" s="78">
        <f>TRUNC(E11*D11,0)</f>
        <v>435220</v>
      </c>
      <c r="G11" s="78">
        <f>'일위대가목록 '!F9</f>
        <v>7416.9</v>
      </c>
      <c r="H11" s="78">
        <f>TRUNC(G11*D11,0)</f>
        <v>407929</v>
      </c>
      <c r="I11" s="78"/>
      <c r="J11" s="78">
        <f>TRUNC(I11*D11,0)</f>
        <v>0</v>
      </c>
      <c r="K11" s="78">
        <f t="shared" si="1"/>
        <v>15330</v>
      </c>
      <c r="L11" s="78">
        <f t="shared" si="1"/>
        <v>843149</v>
      </c>
      <c r="M11" s="79"/>
    </row>
    <row r="12" spans="1:13" ht="30" customHeight="1">
      <c r="A12" s="42" t="s">
        <v>277</v>
      </c>
      <c r="B12" s="42" t="s">
        <v>283</v>
      </c>
      <c r="C12" s="160" t="s">
        <v>68</v>
      </c>
      <c r="D12" s="111">
        <f>수량산출서!D18</f>
        <v>55</v>
      </c>
      <c r="E12" s="78">
        <f>'일위대가목록 '!E10</f>
        <v>27551.2</v>
      </c>
      <c r="F12" s="78">
        <f>TRUNC(E12*D12,0)</f>
        <v>1515316</v>
      </c>
      <c r="G12" s="78">
        <f>'일위대가목록 '!F10</f>
        <v>12344</v>
      </c>
      <c r="H12" s="78">
        <f>TRUNC(G12*D12,0)</f>
        <v>678920</v>
      </c>
      <c r="I12" s="78"/>
      <c r="J12" s="78">
        <f>TRUNC(I12*D12,0)</f>
        <v>0</v>
      </c>
      <c r="K12" s="78">
        <f t="shared" si="1"/>
        <v>39895</v>
      </c>
      <c r="L12" s="78">
        <f t="shared" si="1"/>
        <v>2194236</v>
      </c>
      <c r="M12" s="79"/>
    </row>
    <row r="13" spans="1:13" ht="30" customHeight="1">
      <c r="A13" s="42" t="s">
        <v>341</v>
      </c>
      <c r="B13" s="42" t="s">
        <v>314</v>
      </c>
      <c r="C13" s="43" t="s">
        <v>246</v>
      </c>
      <c r="D13" s="151">
        <f>수량산출서!D19</f>
        <v>18</v>
      </c>
      <c r="E13" s="78">
        <f>'일위대가목록 '!E11</f>
        <v>11632.3</v>
      </c>
      <c r="F13" s="78">
        <f>TRUNC(E13*D13,0)</f>
        <v>209381</v>
      </c>
      <c r="G13" s="78">
        <f>'일위대가목록 '!F11</f>
        <v>7844.3</v>
      </c>
      <c r="H13" s="78">
        <f>TRUNC(G13*D13,0)</f>
        <v>141197</v>
      </c>
      <c r="I13" s="78"/>
      <c r="J13" s="78">
        <f>TRUNC(I13*D13,0)</f>
        <v>0</v>
      </c>
      <c r="K13" s="78">
        <f t="shared" si="1"/>
        <v>19476</v>
      </c>
      <c r="L13" s="78">
        <f t="shared" si="1"/>
        <v>350578</v>
      </c>
      <c r="M13" s="79"/>
    </row>
    <row r="14" spans="1:13" ht="30" customHeight="1">
      <c r="A14" s="44" t="s">
        <v>299</v>
      </c>
      <c r="B14" s="44" t="s">
        <v>321</v>
      </c>
      <c r="C14" s="160" t="s">
        <v>68</v>
      </c>
      <c r="D14" s="151">
        <f>수량산출서!D20</f>
        <v>55</v>
      </c>
      <c r="E14" s="78">
        <f>'일위대가목록 '!E12</f>
        <v>91433.2</v>
      </c>
      <c r="F14" s="78">
        <f>TRUNC(E14*D14,0)</f>
        <v>5028826</v>
      </c>
      <c r="G14" s="78">
        <f>'일위대가목록 '!F12</f>
        <v>25285.6</v>
      </c>
      <c r="H14" s="78">
        <f>TRUNC(G14*D14,0)</f>
        <v>1390708</v>
      </c>
      <c r="I14" s="78"/>
      <c r="J14" s="78">
        <f>TRUNC(I14*D14,0)</f>
        <v>0</v>
      </c>
      <c r="K14" s="78">
        <f t="shared" si="1"/>
        <v>116718</v>
      </c>
      <c r="L14" s="78">
        <f t="shared" si="1"/>
        <v>6419534</v>
      </c>
      <c r="M14" s="79"/>
    </row>
    <row r="15" spans="1:48" ht="30" customHeight="1">
      <c r="A15" s="80" t="s">
        <v>461</v>
      </c>
      <c r="B15" s="80"/>
      <c r="C15" s="81"/>
      <c r="D15" s="80"/>
      <c r="E15" s="82"/>
      <c r="F15" s="82">
        <f>SUM(F10:F14)</f>
        <v>8608145</v>
      </c>
      <c r="G15" s="82"/>
      <c r="H15" s="82">
        <f>SUM(H10:H14)</f>
        <v>5961720</v>
      </c>
      <c r="I15" s="82"/>
      <c r="J15" s="82">
        <f>SUM(J10:J14)</f>
        <v>0</v>
      </c>
      <c r="K15" s="82"/>
      <c r="L15" s="82">
        <f>SUM(L10:L14)</f>
        <v>14569865</v>
      </c>
      <c r="M15" s="82"/>
      <c r="N15" s="4"/>
      <c r="O15" s="4"/>
      <c r="P15" s="4"/>
      <c r="Q15" s="4"/>
      <c r="R15" s="4"/>
      <c r="S15" s="4"/>
      <c r="T15" s="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1"/>
      <c r="AU15" s="4"/>
      <c r="AV15" s="1"/>
    </row>
    <row r="16" spans="1:13" ht="30" customHeight="1">
      <c r="A16" s="172" t="s">
        <v>181</v>
      </c>
      <c r="B16" s="76"/>
      <c r="C16" s="77"/>
      <c r="D16" s="76"/>
      <c r="E16" s="83"/>
      <c r="F16" s="78"/>
      <c r="G16" s="83"/>
      <c r="H16" s="78"/>
      <c r="I16" s="83"/>
      <c r="J16" s="78"/>
      <c r="K16" s="78"/>
      <c r="L16" s="78"/>
      <c r="M16" s="83"/>
    </row>
    <row r="17" spans="1:13" ht="30" customHeight="1">
      <c r="A17" s="42" t="s">
        <v>174</v>
      </c>
      <c r="B17" s="42" t="s">
        <v>285</v>
      </c>
      <c r="C17" s="160" t="s">
        <v>68</v>
      </c>
      <c r="D17" s="151">
        <f>수량산출서!D23</f>
        <v>81</v>
      </c>
      <c r="E17" s="83">
        <f>'일위대가목록 '!E8</f>
        <v>18943.277777777777</v>
      </c>
      <c r="F17" s="78">
        <f>TRUNC(E17*D17,0)</f>
        <v>1534405</v>
      </c>
      <c r="G17" s="78">
        <f>'일위대가목록 '!F8</f>
        <v>54125</v>
      </c>
      <c r="H17" s="78">
        <f>TRUNC(G17*D17,0)</f>
        <v>4384125</v>
      </c>
      <c r="I17" s="78"/>
      <c r="J17" s="78">
        <f>TRUNC(I17*D17,0)</f>
        <v>0</v>
      </c>
      <c r="K17" s="78">
        <f aca="true" t="shared" si="2" ref="K17:L19">TRUNC(E17+G17+I17,0)</f>
        <v>73068</v>
      </c>
      <c r="L17" s="78">
        <f t="shared" si="2"/>
        <v>5918530</v>
      </c>
      <c r="M17" s="83"/>
    </row>
    <row r="18" spans="1:13" ht="30" customHeight="1">
      <c r="A18" s="98" t="s">
        <v>381</v>
      </c>
      <c r="B18" s="169" t="s">
        <v>172</v>
      </c>
      <c r="C18" s="160" t="s">
        <v>68</v>
      </c>
      <c r="D18" s="151">
        <f>수량산출서!D24</f>
        <v>81</v>
      </c>
      <c r="E18" s="83">
        <f>'단가대비표 '!T19</f>
        <v>42000</v>
      </c>
      <c r="F18" s="78">
        <f>TRUNC(E18*D18,0)</f>
        <v>3402000</v>
      </c>
      <c r="G18" s="78">
        <f>'일위대가목록 '!F14</f>
        <v>17269</v>
      </c>
      <c r="H18" s="78">
        <f>TRUNC(G18*D18,0)</f>
        <v>1398789</v>
      </c>
      <c r="I18" s="78"/>
      <c r="J18" s="78">
        <f>TRUNC(I18*D18,0)</f>
        <v>0</v>
      </c>
      <c r="K18" s="78">
        <f t="shared" si="2"/>
        <v>59269</v>
      </c>
      <c r="L18" s="78">
        <f t="shared" si="2"/>
        <v>4800789</v>
      </c>
      <c r="M18" s="83"/>
    </row>
    <row r="19" spans="1:13" ht="30" customHeight="1">
      <c r="A19" s="99" t="s">
        <v>432</v>
      </c>
      <c r="B19" s="169" t="s">
        <v>430</v>
      </c>
      <c r="C19" s="160" t="s">
        <v>431</v>
      </c>
      <c r="D19" s="151">
        <v>8</v>
      </c>
      <c r="E19" s="83"/>
      <c r="F19" s="78"/>
      <c r="G19" s="78">
        <v>10000</v>
      </c>
      <c r="H19" s="78">
        <f>TRUNC(G19*D19,0)</f>
        <v>80000</v>
      </c>
      <c r="I19" s="78"/>
      <c r="J19" s="78"/>
      <c r="K19" s="78">
        <f t="shared" si="2"/>
        <v>10000</v>
      </c>
      <c r="L19" s="78">
        <f t="shared" si="2"/>
        <v>80000</v>
      </c>
      <c r="M19" s="83"/>
    </row>
    <row r="20" spans="1:48" ht="30" customHeight="1">
      <c r="A20" s="80" t="s">
        <v>461</v>
      </c>
      <c r="B20" s="80"/>
      <c r="C20" s="81"/>
      <c r="D20" s="80"/>
      <c r="E20" s="82"/>
      <c r="F20" s="82">
        <f>SUM(F17:F19)</f>
        <v>4936405</v>
      </c>
      <c r="G20" s="82"/>
      <c r="H20" s="82">
        <f>SUM(H17:H19)</f>
        <v>5862914</v>
      </c>
      <c r="I20" s="82"/>
      <c r="J20" s="82">
        <f>SUM(J17:J19)</f>
        <v>0</v>
      </c>
      <c r="K20" s="82"/>
      <c r="L20" s="82">
        <f>SUM(L17:L19)</f>
        <v>10799319</v>
      </c>
      <c r="M20" s="82"/>
      <c r="N20" s="4"/>
      <c r="O20" s="4"/>
      <c r="P20" s="4"/>
      <c r="Q20" s="4"/>
      <c r="R20" s="4"/>
      <c r="S20" s="4"/>
      <c r="T20" s="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1"/>
      <c r="AU20" s="4"/>
      <c r="AV20" s="1"/>
    </row>
    <row r="21" spans="1:13" ht="30" customHeight="1">
      <c r="A21" s="172" t="s">
        <v>450</v>
      </c>
      <c r="B21" s="169"/>
      <c r="C21" s="160"/>
      <c r="D21" s="151"/>
      <c r="E21" s="83"/>
      <c r="F21" s="78"/>
      <c r="G21" s="78"/>
      <c r="H21" s="78"/>
      <c r="I21" s="78"/>
      <c r="J21" s="78"/>
      <c r="K21" s="78"/>
      <c r="L21" s="78"/>
      <c r="M21" s="83"/>
    </row>
    <row r="22" spans="1:13" ht="30" customHeight="1">
      <c r="A22" s="99" t="s">
        <v>442</v>
      </c>
      <c r="B22" s="169" t="s">
        <v>444</v>
      </c>
      <c r="C22" s="160" t="s">
        <v>443</v>
      </c>
      <c r="D22" s="151">
        <f>+수량산출서!D13</f>
        <v>8.325000000000001</v>
      </c>
      <c r="E22" s="83"/>
      <c r="F22" s="78">
        <f>ROUNDDOWN(D22*E22,0)</f>
        <v>0</v>
      </c>
      <c r="G22" s="78"/>
      <c r="H22" s="78">
        <f>ROUNDDOWN(D22*G22,0)</f>
        <v>0</v>
      </c>
      <c r="I22" s="78">
        <f>+'단가대비표 '!T33</f>
        <v>18065</v>
      </c>
      <c r="J22" s="78">
        <f>ROUNDDOWN(D22*I22,0)</f>
        <v>150391</v>
      </c>
      <c r="K22" s="78">
        <f aca="true" t="shared" si="3" ref="K22:L24">E22+G22+I22</f>
        <v>18065</v>
      </c>
      <c r="L22" s="78">
        <f t="shared" si="3"/>
        <v>150391</v>
      </c>
      <c r="M22" s="83"/>
    </row>
    <row r="23" spans="1:13" ht="30" customHeight="1">
      <c r="A23" s="99" t="s">
        <v>445</v>
      </c>
      <c r="B23" s="169" t="s">
        <v>446</v>
      </c>
      <c r="C23" s="160" t="s">
        <v>447</v>
      </c>
      <c r="D23" s="151">
        <f>+수량산출서!D13</f>
        <v>8.325000000000001</v>
      </c>
      <c r="E23" s="83"/>
      <c r="F23" s="78">
        <f>ROUNDDOWN(D23*E23,0)</f>
        <v>0</v>
      </c>
      <c r="G23" s="78"/>
      <c r="H23" s="78">
        <f>ROUNDDOWN(D23*G23,0)</f>
        <v>0</v>
      </c>
      <c r="I23" s="78">
        <f>+'단가대비표 '!T35</f>
        <v>1820</v>
      </c>
      <c r="J23" s="78">
        <f>ROUNDDOWN(D23*I23,0)</f>
        <v>15151</v>
      </c>
      <c r="K23" s="78">
        <f t="shared" si="3"/>
        <v>1820</v>
      </c>
      <c r="L23" s="78">
        <f t="shared" si="3"/>
        <v>15151</v>
      </c>
      <c r="M23" s="83"/>
    </row>
    <row r="24" spans="1:13" ht="30" customHeight="1">
      <c r="A24" s="99" t="s">
        <v>448</v>
      </c>
      <c r="B24" s="169" t="s">
        <v>449</v>
      </c>
      <c r="C24" s="160" t="s">
        <v>447</v>
      </c>
      <c r="D24" s="151">
        <f>+수량산출서!D13</f>
        <v>8.325000000000001</v>
      </c>
      <c r="E24" s="83"/>
      <c r="F24" s="78">
        <f>ROUNDDOWN(D24*E24,0)</f>
        <v>0</v>
      </c>
      <c r="G24" s="78"/>
      <c r="H24" s="78">
        <f>ROUNDDOWN(D24*G24,0)</f>
        <v>0</v>
      </c>
      <c r="I24" s="78">
        <f>+'단가대비표 '!T36</f>
        <v>11840</v>
      </c>
      <c r="J24" s="78">
        <f>ROUNDDOWN(D24*I24,0)</f>
        <v>98568</v>
      </c>
      <c r="K24" s="78">
        <f t="shared" si="3"/>
        <v>11840</v>
      </c>
      <c r="L24" s="78">
        <f t="shared" si="3"/>
        <v>98568</v>
      </c>
      <c r="M24" s="83"/>
    </row>
    <row r="25" spans="1:48" ht="30" customHeight="1">
      <c r="A25" s="80" t="s">
        <v>461</v>
      </c>
      <c r="B25" s="80"/>
      <c r="C25" s="81"/>
      <c r="D25" s="80"/>
      <c r="E25" s="82"/>
      <c r="F25" s="82">
        <f>SUM(F22:F24)</f>
        <v>0</v>
      </c>
      <c r="G25" s="82"/>
      <c r="H25" s="82">
        <f>SUM(H22:H24)</f>
        <v>0</v>
      </c>
      <c r="I25" s="82"/>
      <c r="J25" s="82">
        <f>SUM(J22:J24)</f>
        <v>264110</v>
      </c>
      <c r="K25" s="82"/>
      <c r="L25" s="82">
        <f>SUM(L22:L24)</f>
        <v>264110</v>
      </c>
      <c r="M25" s="82"/>
      <c r="N25" s="4"/>
      <c r="O25" s="4"/>
      <c r="P25" s="4"/>
      <c r="Q25" s="4"/>
      <c r="R25" s="4"/>
      <c r="S25" s="4"/>
      <c r="T25" s="4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4"/>
      <c r="AS25" s="4"/>
      <c r="AT25" s="1"/>
      <c r="AU25" s="4"/>
      <c r="AV25" s="1"/>
    </row>
    <row r="26" spans="1:13" ht="30" customHeight="1">
      <c r="A26" s="42"/>
      <c r="B26" s="170"/>
      <c r="C26" s="160"/>
      <c r="D26" s="151"/>
      <c r="E26" s="83"/>
      <c r="F26" s="78"/>
      <c r="G26" s="78"/>
      <c r="H26" s="78"/>
      <c r="I26" s="78"/>
      <c r="J26" s="78"/>
      <c r="K26" s="78"/>
      <c r="L26" s="78"/>
      <c r="M26" s="83"/>
    </row>
    <row r="27" spans="1:13" ht="30" customHeight="1">
      <c r="A27" s="159"/>
      <c r="B27" s="76"/>
      <c r="C27" s="77"/>
      <c r="D27" s="76"/>
      <c r="E27" s="83"/>
      <c r="F27" s="78"/>
      <c r="G27" s="83"/>
      <c r="H27" s="78"/>
      <c r="I27" s="83"/>
      <c r="J27" s="78"/>
      <c r="K27" s="78"/>
      <c r="L27" s="78"/>
      <c r="M27" s="83"/>
    </row>
    <row r="28" spans="1:13" ht="30" customHeight="1">
      <c r="A28" s="76"/>
      <c r="B28" s="76"/>
      <c r="C28" s="77"/>
      <c r="D28" s="76"/>
      <c r="E28" s="83"/>
      <c r="F28" s="83"/>
      <c r="G28" s="83"/>
      <c r="H28" s="78"/>
      <c r="I28" s="83"/>
      <c r="J28" s="78"/>
      <c r="K28" s="78"/>
      <c r="L28" s="78"/>
      <c r="M28" s="83"/>
    </row>
    <row r="29" spans="1:48" ht="30" customHeight="1">
      <c r="A29" s="80" t="s">
        <v>32</v>
      </c>
      <c r="B29" s="80"/>
      <c r="C29" s="81"/>
      <c r="D29" s="80"/>
      <c r="E29" s="82"/>
      <c r="F29" s="82">
        <f>F8+F15+F20+F22+F24+F27</f>
        <v>13555280</v>
      </c>
      <c r="G29" s="82"/>
      <c r="H29" s="82">
        <f>H8+H15+H20+H22+H24+H27</f>
        <v>14163476</v>
      </c>
      <c r="I29" s="82"/>
      <c r="J29" s="82">
        <f>J8+J15+J20</f>
        <v>0</v>
      </c>
      <c r="K29" s="82"/>
      <c r="L29" s="82">
        <f>L8+L15+L20+L22+L24+L27</f>
        <v>27967715</v>
      </c>
      <c r="M29" s="82"/>
      <c r="N29" s="4"/>
      <c r="O29" s="4"/>
      <c r="P29" s="4"/>
      <c r="Q29" s="4"/>
      <c r="R29" s="4"/>
      <c r="S29" s="4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4"/>
      <c r="AS29" s="4"/>
      <c r="AT29" s="1"/>
      <c r="AU29" s="4"/>
      <c r="AV29" s="1"/>
    </row>
    <row r="31" ht="28.5" customHeight="1">
      <c r="L31" s="3"/>
    </row>
    <row r="34" ht="16.5">
      <c r="L34" s="3"/>
    </row>
    <row r="37" ht="16.5">
      <c r="L37" s="3"/>
    </row>
    <row r="39" ht="16.5">
      <c r="L39" s="3"/>
    </row>
    <row r="46" ht="16.5">
      <c r="E46" t="s">
        <v>0</v>
      </c>
    </row>
  </sheetData>
  <sheetProtection/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T2:AT3"/>
    <mergeCell ref="AU2:AU3"/>
    <mergeCell ref="AV2:AV3"/>
    <mergeCell ref="AM2:AM3"/>
    <mergeCell ref="AN2:AN3"/>
    <mergeCell ref="AO2:AO3"/>
    <mergeCell ref="AP2:AP3"/>
    <mergeCell ref="AR2:AR3"/>
    <mergeCell ref="AS2:AS3"/>
  </mergeCells>
  <printOptions horizontalCentered="1" verticalCentered="1"/>
  <pageMargins left="0.39347222447395325" right="0.39347222447395325" top="0.39347222447395325" bottom="0.39347222447395325" header="0" footer="0"/>
  <pageSetup fitToHeight="0" fitToWidth="1" horizontalDpi="300" verticalDpi="300" orientation="landscape" paperSize="9" scale="64" r:id="rId1"/>
  <rowBreaks count="1" manualBreakCount="1"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SheetLayoutView="91" zoomScalePageLayoutView="0" workbookViewId="0" topLeftCell="B1">
      <selection activeCell="A2" sqref="A2:J2"/>
    </sheetView>
  </sheetViews>
  <sheetFormatPr defaultColWidth="9.00390625" defaultRowHeight="16.5"/>
  <cols>
    <col min="1" max="1" width="0" style="0" hidden="1" customWidth="1"/>
    <col min="2" max="3" width="30.625" style="0" customWidth="1"/>
    <col min="4" max="4" width="4.625" style="7" customWidth="1"/>
    <col min="5" max="8" width="13.625" style="0" customWidth="1"/>
    <col min="9" max="9" width="8.625" style="0" customWidth="1"/>
    <col min="10" max="10" width="12.625" style="0" customWidth="1"/>
    <col min="11" max="14" width="2.625" style="0" hidden="1" customWidth="1"/>
  </cols>
  <sheetData>
    <row r="1" spans="1:10" ht="30" customHeight="1">
      <c r="A1" s="198" t="s">
        <v>191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30" customHeight="1">
      <c r="A2" s="189" t="s">
        <v>469</v>
      </c>
      <c r="B2" s="189"/>
      <c r="C2" s="189"/>
      <c r="D2" s="189"/>
      <c r="E2" s="189"/>
      <c r="F2" s="189"/>
      <c r="G2" s="189" t="s">
        <v>210</v>
      </c>
      <c r="H2" s="189"/>
      <c r="I2" s="189"/>
      <c r="J2" s="189"/>
    </row>
    <row r="3" spans="1:14" ht="30" customHeight="1">
      <c r="A3" s="75" t="s">
        <v>192</v>
      </c>
      <c r="B3" s="84" t="s">
        <v>153</v>
      </c>
      <c r="C3" s="84" t="s">
        <v>154</v>
      </c>
      <c r="D3" s="84" t="s">
        <v>155</v>
      </c>
      <c r="E3" s="84" t="s">
        <v>193</v>
      </c>
      <c r="F3" s="84" t="s">
        <v>194</v>
      </c>
      <c r="G3" s="84" t="s">
        <v>195</v>
      </c>
      <c r="H3" s="84" t="s">
        <v>196</v>
      </c>
      <c r="I3" s="84" t="s">
        <v>197</v>
      </c>
      <c r="J3" s="84" t="s">
        <v>198</v>
      </c>
      <c r="K3" s="2" t="s">
        <v>199</v>
      </c>
      <c r="L3" s="2" t="s">
        <v>200</v>
      </c>
      <c r="M3" s="2" t="s">
        <v>201</v>
      </c>
      <c r="N3" s="2" t="s">
        <v>202</v>
      </c>
    </row>
    <row r="4" spans="1:14" ht="30" customHeight="1">
      <c r="A4" s="158"/>
      <c r="B4" s="155" t="s">
        <v>356</v>
      </c>
      <c r="C4" s="155" t="s">
        <v>67</v>
      </c>
      <c r="D4" s="156" t="s">
        <v>68</v>
      </c>
      <c r="E4" s="110">
        <v>0</v>
      </c>
      <c r="F4" s="110">
        <f>'일위대가 '!H5</f>
        <v>6966.3</v>
      </c>
      <c r="G4" s="110">
        <v>0</v>
      </c>
      <c r="H4" s="110">
        <f aca="true" t="shared" si="0" ref="H4:H14">E4+F4+G4</f>
        <v>6966.3</v>
      </c>
      <c r="I4" s="103" t="s">
        <v>363</v>
      </c>
      <c r="J4" s="84"/>
      <c r="K4" s="2"/>
      <c r="L4" s="2"/>
      <c r="M4" s="2"/>
      <c r="N4" s="2"/>
    </row>
    <row r="5" spans="1:14" ht="30" customHeight="1">
      <c r="A5" s="158"/>
      <c r="B5" s="155" t="s">
        <v>364</v>
      </c>
      <c r="C5" s="155" t="s">
        <v>30</v>
      </c>
      <c r="D5" s="156" t="s">
        <v>68</v>
      </c>
      <c r="E5" s="110">
        <v>0</v>
      </c>
      <c r="F5" s="110">
        <f>'일위대가 '!H7</f>
        <v>6146.3</v>
      </c>
      <c r="G5" s="110">
        <v>0</v>
      </c>
      <c r="H5" s="110">
        <f t="shared" si="0"/>
        <v>6146.3</v>
      </c>
      <c r="I5" s="103" t="s">
        <v>360</v>
      </c>
      <c r="J5" s="84"/>
      <c r="K5" s="2"/>
      <c r="L5" s="2"/>
      <c r="M5" s="2"/>
      <c r="N5" s="2"/>
    </row>
    <row r="6" spans="1:14" ht="30" customHeight="1">
      <c r="A6" s="158"/>
      <c r="B6" s="155" t="s">
        <v>378</v>
      </c>
      <c r="C6" s="155" t="s">
        <v>362</v>
      </c>
      <c r="D6" s="156" t="s">
        <v>68</v>
      </c>
      <c r="E6" s="110">
        <f>'일위대가 '!F12</f>
        <v>128.89043999999998</v>
      </c>
      <c r="F6" s="110">
        <f>'일위대가 '!H12</f>
        <v>2577.8088</v>
      </c>
      <c r="G6" s="110">
        <v>0</v>
      </c>
      <c r="H6" s="110">
        <f t="shared" si="0"/>
        <v>2706.69924</v>
      </c>
      <c r="I6" s="103" t="s">
        <v>359</v>
      </c>
      <c r="J6" s="84"/>
      <c r="K6" s="2"/>
      <c r="L6" s="2"/>
      <c r="M6" s="2"/>
      <c r="N6" s="2"/>
    </row>
    <row r="7" spans="1:14" ht="30" customHeight="1">
      <c r="A7" s="158"/>
      <c r="B7" s="155" t="s">
        <v>391</v>
      </c>
      <c r="C7" s="155" t="s">
        <v>392</v>
      </c>
      <c r="D7" s="156" t="s">
        <v>68</v>
      </c>
      <c r="E7" s="110">
        <f>'일위대가 '!F20</f>
        <v>25807.31</v>
      </c>
      <c r="F7" s="110">
        <f>'일위대가 '!H20</f>
        <v>60781.2</v>
      </c>
      <c r="G7" s="110">
        <v>0</v>
      </c>
      <c r="H7" s="110">
        <f t="shared" si="0"/>
        <v>86588.51</v>
      </c>
      <c r="I7" s="103" t="s">
        <v>328</v>
      </c>
      <c r="J7" s="84"/>
      <c r="K7" s="2"/>
      <c r="L7" s="2"/>
      <c r="M7" s="2"/>
      <c r="N7" s="2"/>
    </row>
    <row r="8" spans="1:14" ht="27.75" customHeight="1">
      <c r="A8" s="107"/>
      <c r="B8" s="85" t="s">
        <v>174</v>
      </c>
      <c r="C8" s="85" t="s">
        <v>426</v>
      </c>
      <c r="D8" s="156" t="s">
        <v>68</v>
      </c>
      <c r="E8" s="152">
        <f>'일위대가 '!F27</f>
        <v>18943.277777777777</v>
      </c>
      <c r="F8" s="110">
        <f>'일위대가 '!H27</f>
        <v>54125</v>
      </c>
      <c r="G8" s="90">
        <f>'일위대가 '!J27</f>
        <v>0</v>
      </c>
      <c r="H8" s="90">
        <f t="shared" si="0"/>
        <v>73068.27777777778</v>
      </c>
      <c r="I8" s="103" t="s">
        <v>368</v>
      </c>
      <c r="J8" s="84"/>
      <c r="K8" s="2"/>
      <c r="L8" s="2"/>
      <c r="M8" s="2"/>
      <c r="N8" s="2"/>
    </row>
    <row r="9" spans="1:14" ht="27.75" customHeight="1">
      <c r="A9" s="107"/>
      <c r="B9" s="98" t="s">
        <v>352</v>
      </c>
      <c r="C9" s="85" t="s">
        <v>371</v>
      </c>
      <c r="D9" s="156" t="s">
        <v>68</v>
      </c>
      <c r="E9" s="152">
        <f>'일위대가 '!F33</f>
        <v>7913.1</v>
      </c>
      <c r="F9" s="110">
        <f>'일위대가 '!H33</f>
        <v>7416.9</v>
      </c>
      <c r="G9" s="110">
        <v>0</v>
      </c>
      <c r="H9" s="90">
        <f t="shared" si="0"/>
        <v>15330</v>
      </c>
      <c r="I9" s="103" t="s">
        <v>354</v>
      </c>
      <c r="J9" s="84"/>
      <c r="K9" s="2"/>
      <c r="L9" s="2"/>
      <c r="M9" s="2"/>
      <c r="N9" s="2"/>
    </row>
    <row r="10" spans="1:14" ht="27.75" customHeight="1">
      <c r="A10" s="107"/>
      <c r="B10" s="85" t="s">
        <v>277</v>
      </c>
      <c r="C10" s="85" t="s">
        <v>283</v>
      </c>
      <c r="D10" s="156" t="s">
        <v>68</v>
      </c>
      <c r="E10" s="152">
        <f>'일위대가 '!F40</f>
        <v>27551.2</v>
      </c>
      <c r="F10" s="110">
        <f>'일위대가 '!H40</f>
        <v>12344</v>
      </c>
      <c r="G10" s="90">
        <f>'일위대가 '!J40</f>
        <v>0</v>
      </c>
      <c r="H10" s="90">
        <f t="shared" si="0"/>
        <v>39895.2</v>
      </c>
      <c r="I10" s="103" t="s">
        <v>355</v>
      </c>
      <c r="J10" s="84"/>
      <c r="K10" s="2"/>
      <c r="L10" s="2"/>
      <c r="M10" s="2"/>
      <c r="N10" s="2"/>
    </row>
    <row r="11" spans="1:19" ht="27.75" customHeight="1">
      <c r="A11" s="107"/>
      <c r="B11" s="85" t="s">
        <v>341</v>
      </c>
      <c r="C11" s="85" t="s">
        <v>374</v>
      </c>
      <c r="D11" s="74" t="s">
        <v>246</v>
      </c>
      <c r="E11" s="152">
        <f>'일위대가 '!F47</f>
        <v>11632.3</v>
      </c>
      <c r="F11" s="110">
        <f>'일위대가 '!H47</f>
        <v>7844.3</v>
      </c>
      <c r="G11" s="90">
        <f>'일위대가 '!J47</f>
        <v>0</v>
      </c>
      <c r="H11" s="90">
        <f t="shared" si="0"/>
        <v>19476.6</v>
      </c>
      <c r="I11" s="103" t="s">
        <v>369</v>
      </c>
      <c r="J11" s="84"/>
      <c r="K11" s="2"/>
      <c r="L11" s="2"/>
      <c r="M11" s="2"/>
      <c r="N11" s="2"/>
      <c r="P11" s="50"/>
      <c r="Q11" s="50"/>
      <c r="R11" s="50"/>
      <c r="S11" s="51"/>
    </row>
    <row r="12" spans="1:14" ht="27.75" customHeight="1">
      <c r="A12" s="75"/>
      <c r="B12" s="87" t="s">
        <v>299</v>
      </c>
      <c r="C12" s="87" t="s">
        <v>321</v>
      </c>
      <c r="D12" s="156" t="s">
        <v>68</v>
      </c>
      <c r="E12" s="152">
        <f>'일위대가 '!F53</f>
        <v>91433.2</v>
      </c>
      <c r="F12" s="110">
        <f>'일위대가 '!H53</f>
        <v>25285.6</v>
      </c>
      <c r="G12" s="90">
        <f>'일위대가 '!J53</f>
        <v>0</v>
      </c>
      <c r="H12" s="90">
        <f t="shared" si="0"/>
        <v>116718.79999999999</v>
      </c>
      <c r="I12" s="103" t="s">
        <v>408</v>
      </c>
      <c r="J12" s="84"/>
      <c r="K12" s="2"/>
      <c r="L12" s="2"/>
      <c r="M12" s="2"/>
      <c r="N12" s="2"/>
    </row>
    <row r="13" spans="1:14" ht="27.75" customHeight="1">
      <c r="A13" s="75"/>
      <c r="B13" s="98" t="s">
        <v>370</v>
      </c>
      <c r="C13" s="134" t="s">
        <v>418</v>
      </c>
      <c r="D13" s="156" t="s">
        <v>68</v>
      </c>
      <c r="E13" s="152">
        <f>'일위대가 '!F27</f>
        <v>18943.277777777777</v>
      </c>
      <c r="F13" s="110">
        <f>'일위대가 '!H27</f>
        <v>54125</v>
      </c>
      <c r="G13" s="90">
        <f>'일위대가 '!J54</f>
        <v>0</v>
      </c>
      <c r="H13" s="90">
        <f t="shared" si="0"/>
        <v>73068.27777777778</v>
      </c>
      <c r="I13" s="103" t="s">
        <v>400</v>
      </c>
      <c r="J13" s="84"/>
      <c r="K13" s="2"/>
      <c r="L13" s="2"/>
      <c r="M13" s="2"/>
      <c r="N13" s="2"/>
    </row>
    <row r="14" spans="1:14" ht="27.75" customHeight="1">
      <c r="A14" s="75"/>
      <c r="B14" s="98" t="s">
        <v>381</v>
      </c>
      <c r="C14" s="142" t="s">
        <v>172</v>
      </c>
      <c r="D14" s="156" t="s">
        <v>68</v>
      </c>
      <c r="E14" s="152">
        <f>'단가대비표 '!T19</f>
        <v>42000</v>
      </c>
      <c r="F14" s="110">
        <f>'일위대가 '!H68</f>
        <v>17269</v>
      </c>
      <c r="G14" s="90">
        <f>'일위대가 '!J55</f>
        <v>0</v>
      </c>
      <c r="H14" s="90">
        <f t="shared" si="0"/>
        <v>59269</v>
      </c>
      <c r="I14" s="103" t="s">
        <v>178</v>
      </c>
      <c r="J14" s="84"/>
      <c r="K14" s="2"/>
      <c r="L14" s="2"/>
      <c r="M14" s="2"/>
      <c r="N14" s="2"/>
    </row>
    <row r="15" spans="1:14" ht="27.75" customHeight="1">
      <c r="A15" s="75"/>
      <c r="B15" s="98"/>
      <c r="C15" s="99"/>
      <c r="D15" s="108"/>
      <c r="E15" s="152"/>
      <c r="F15" s="110"/>
      <c r="G15" s="90"/>
      <c r="H15" s="90"/>
      <c r="I15" s="103"/>
      <c r="J15" s="84"/>
      <c r="K15" s="2"/>
      <c r="L15" s="2"/>
      <c r="M15" s="2"/>
      <c r="N15" s="2"/>
    </row>
    <row r="16" spans="1:14" ht="27.75" customHeight="1">
      <c r="A16" s="75"/>
      <c r="B16" s="98"/>
      <c r="C16" s="98"/>
      <c r="D16" s="74"/>
      <c r="E16" s="153"/>
      <c r="F16" s="90"/>
      <c r="G16" s="90"/>
      <c r="H16" s="90"/>
      <c r="I16" s="87"/>
      <c r="J16" s="84"/>
      <c r="K16" s="2"/>
      <c r="L16" s="2"/>
      <c r="M16" s="2"/>
      <c r="N16" s="2"/>
    </row>
    <row r="17" spans="1:14" ht="27.75" customHeight="1">
      <c r="A17" s="75"/>
      <c r="B17" s="85"/>
      <c r="C17" s="85"/>
      <c r="D17" s="74"/>
      <c r="E17" s="153"/>
      <c r="F17" s="90"/>
      <c r="G17" s="90"/>
      <c r="H17" s="90"/>
      <c r="I17" s="87"/>
      <c r="J17" s="84"/>
      <c r="K17" s="2"/>
      <c r="L17" s="2"/>
      <c r="M17" s="2"/>
      <c r="N17" s="2"/>
    </row>
    <row r="18" spans="1:14" ht="27.75" customHeight="1">
      <c r="A18" s="75"/>
      <c r="B18" s="98"/>
      <c r="C18" s="98"/>
      <c r="D18" s="98"/>
      <c r="E18" s="153"/>
      <c r="F18" s="90"/>
      <c r="G18" s="90"/>
      <c r="H18" s="90"/>
      <c r="I18" s="87"/>
      <c r="J18" s="84"/>
      <c r="K18" s="2"/>
      <c r="L18" s="2"/>
      <c r="M18" s="2"/>
      <c r="N18" s="2"/>
    </row>
    <row r="19" spans="1:10" ht="27.75" customHeight="1">
      <c r="A19" s="75"/>
      <c r="B19" s="98"/>
      <c r="C19" s="98"/>
      <c r="D19" s="74"/>
      <c r="E19" s="153"/>
      <c r="F19" s="90"/>
      <c r="G19" s="90"/>
      <c r="H19" s="90"/>
      <c r="I19" s="87"/>
      <c r="J19" s="84"/>
    </row>
  </sheetData>
  <sheetProtection/>
  <mergeCells count="2">
    <mergeCell ref="A1:J1"/>
    <mergeCell ref="A2:J2"/>
  </mergeCells>
  <printOptions horizontalCentered="1" verticalCentered="1"/>
  <pageMargins left="0.39347222447395325" right="0.39347222447395325" top="0.39347222447395325" bottom="0.39347222447395325" header="0" footer="0"/>
  <pageSetup fitToHeight="0" fitToWidth="1"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"/>
  <sheetViews>
    <sheetView zoomScaleSheetLayoutView="89" zoomScalePageLayoutView="0" workbookViewId="0" topLeftCell="A1">
      <pane ySplit="3" topLeftCell="A4" activePane="bottomLeft" state="frozen"/>
      <selection pane="topLeft" activeCell="B80" sqref="B80"/>
      <selection pane="bottomLeft" activeCell="A1" sqref="A1:M1"/>
    </sheetView>
  </sheetViews>
  <sheetFormatPr defaultColWidth="9.00390625" defaultRowHeight="16.5"/>
  <cols>
    <col min="1" max="2" width="30.625" style="0" customWidth="1"/>
    <col min="3" max="3" width="4.625" style="0" customWidth="1"/>
    <col min="4" max="4" width="8.625" style="49" customWidth="1"/>
    <col min="5" max="12" width="13.625" style="0" customWidth="1"/>
    <col min="13" max="13" width="12.625" style="0" customWidth="1"/>
    <col min="14" max="35" width="2.625" style="0" hidden="1" customWidth="1"/>
    <col min="36" max="36" width="1.625" style="0" hidden="1" customWidth="1"/>
    <col min="37" max="37" width="24.625" style="0" hidden="1" customWidth="1"/>
    <col min="38" max="39" width="2.625" style="0" hidden="1" customWidth="1"/>
  </cols>
  <sheetData>
    <row r="1" spans="1:13" ht="30" customHeight="1">
      <c r="A1" s="203" t="s">
        <v>464</v>
      </c>
      <c r="B1" s="203"/>
      <c r="C1" s="203"/>
      <c r="D1" s="203"/>
      <c r="E1" s="203"/>
      <c r="F1" s="203"/>
      <c r="G1" s="203" t="s">
        <v>210</v>
      </c>
      <c r="H1" s="203"/>
      <c r="I1" s="203"/>
      <c r="J1" s="203"/>
      <c r="K1" s="203"/>
      <c r="L1" s="203"/>
      <c r="M1" s="203" t="s">
        <v>210</v>
      </c>
    </row>
    <row r="2" spans="1:39" ht="30" customHeight="1">
      <c r="A2" s="204" t="s">
        <v>153</v>
      </c>
      <c r="B2" s="204" t="s">
        <v>154</v>
      </c>
      <c r="C2" s="204" t="s">
        <v>155</v>
      </c>
      <c r="D2" s="205" t="s">
        <v>156</v>
      </c>
      <c r="E2" s="204" t="s">
        <v>150</v>
      </c>
      <c r="F2" s="204"/>
      <c r="G2" s="204" t="s">
        <v>159</v>
      </c>
      <c r="H2" s="204"/>
      <c r="I2" s="204" t="s">
        <v>14</v>
      </c>
      <c r="J2" s="204"/>
      <c r="K2" s="204" t="s">
        <v>15</v>
      </c>
      <c r="L2" s="204"/>
      <c r="M2" s="204" t="s">
        <v>16</v>
      </c>
      <c r="N2" s="195" t="s">
        <v>203</v>
      </c>
      <c r="O2" s="195" t="s">
        <v>24</v>
      </c>
      <c r="P2" s="195" t="s">
        <v>26</v>
      </c>
      <c r="Q2" s="195" t="s">
        <v>27</v>
      </c>
      <c r="R2" s="195" t="s">
        <v>28</v>
      </c>
      <c r="S2" s="195" t="s">
        <v>29</v>
      </c>
      <c r="T2" s="195" t="s">
        <v>127</v>
      </c>
      <c r="U2" s="195" t="s">
        <v>128</v>
      </c>
      <c r="V2" s="195" t="s">
        <v>129</v>
      </c>
      <c r="W2" s="195" t="s">
        <v>130</v>
      </c>
      <c r="X2" s="195" t="s">
        <v>131</v>
      </c>
      <c r="Y2" s="195" t="s">
        <v>39</v>
      </c>
      <c r="Z2" s="195" t="s">
        <v>40</v>
      </c>
      <c r="AA2" s="195" t="s">
        <v>41</v>
      </c>
      <c r="AB2" s="195" t="s">
        <v>42</v>
      </c>
      <c r="AC2" s="195" t="s">
        <v>43</v>
      </c>
      <c r="AD2" s="195" t="s">
        <v>204</v>
      </c>
      <c r="AE2" s="195" t="s">
        <v>205</v>
      </c>
      <c r="AF2" s="195" t="s">
        <v>206</v>
      </c>
      <c r="AG2" s="195" t="s">
        <v>207</v>
      </c>
      <c r="AH2" s="195" t="s">
        <v>208</v>
      </c>
      <c r="AI2" s="195" t="s">
        <v>209</v>
      </c>
      <c r="AJ2" s="195" t="s">
        <v>56</v>
      </c>
      <c r="AK2" s="195" t="s">
        <v>160</v>
      </c>
      <c r="AL2" s="2" t="s">
        <v>202</v>
      </c>
      <c r="AM2" s="2" t="s">
        <v>25</v>
      </c>
    </row>
    <row r="3" spans="1:37" ht="30" customHeight="1">
      <c r="A3" s="204"/>
      <c r="B3" s="204"/>
      <c r="C3" s="204"/>
      <c r="D3" s="205"/>
      <c r="E3" s="84" t="s">
        <v>157</v>
      </c>
      <c r="F3" s="84" t="s">
        <v>158</v>
      </c>
      <c r="G3" s="84" t="s">
        <v>157</v>
      </c>
      <c r="H3" s="84" t="s">
        <v>158</v>
      </c>
      <c r="I3" s="84" t="s">
        <v>157</v>
      </c>
      <c r="J3" s="84" t="s">
        <v>158</v>
      </c>
      <c r="K3" s="84" t="s">
        <v>157</v>
      </c>
      <c r="L3" s="84" t="s">
        <v>158</v>
      </c>
      <c r="M3" s="204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</row>
    <row r="4" spans="1:37" ht="30" customHeight="1">
      <c r="A4" s="200" t="s">
        <v>367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30" customHeight="1">
      <c r="A5" s="155" t="s">
        <v>67</v>
      </c>
      <c r="B5" s="155" t="s">
        <v>329</v>
      </c>
      <c r="C5" s="74" t="s">
        <v>149</v>
      </c>
      <c r="D5" s="112">
        <v>0.05</v>
      </c>
      <c r="E5" s="92"/>
      <c r="F5" s="91">
        <f>TRUNC(E5*D5,1)</f>
        <v>0</v>
      </c>
      <c r="G5" s="92">
        <v>139327</v>
      </c>
      <c r="H5" s="91">
        <f>TRUNC(G5*D5,1)</f>
        <v>6966.3</v>
      </c>
      <c r="I5" s="92"/>
      <c r="J5" s="91">
        <f>TRUNC(I5*D5,1)</f>
        <v>0</v>
      </c>
      <c r="K5" s="93">
        <f>TRUNC(E5+G5+I5,1)</f>
        <v>139327</v>
      </c>
      <c r="L5" s="93">
        <f>TRUNC(F5+H5+J5,1)</f>
        <v>6966.3</v>
      </c>
      <c r="M5" s="8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30" customHeight="1">
      <c r="A6" s="200" t="s">
        <v>330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0" customHeight="1">
      <c r="A7" s="85" t="s">
        <v>245</v>
      </c>
      <c r="B7" s="85" t="s">
        <v>270</v>
      </c>
      <c r="C7" s="74" t="s">
        <v>149</v>
      </c>
      <c r="D7" s="149">
        <v>0.07</v>
      </c>
      <c r="E7" s="92"/>
      <c r="F7" s="91">
        <f>TRUNC(E7*D7,1)</f>
        <v>0</v>
      </c>
      <c r="G7" s="92">
        <v>87805</v>
      </c>
      <c r="H7" s="91">
        <f>TRUNC(G7*D7,1)</f>
        <v>6146.3</v>
      </c>
      <c r="I7" s="92"/>
      <c r="J7" s="91">
        <f>TRUNC(I7*D7,1)</f>
        <v>0</v>
      </c>
      <c r="K7" s="93">
        <f>TRUNC(E7+G7+I7,1)</f>
        <v>87805</v>
      </c>
      <c r="L7" s="93">
        <f>TRUNC(F7+H7+J7,1)</f>
        <v>6146.3</v>
      </c>
      <c r="M7" s="8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30" customHeight="1">
      <c r="A8" s="200" t="s">
        <v>413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30" customHeight="1">
      <c r="A9" s="85" t="s">
        <v>393</v>
      </c>
      <c r="B9" s="155" t="s">
        <v>357</v>
      </c>
      <c r="C9" s="74" t="s">
        <v>149</v>
      </c>
      <c r="D9" s="149">
        <v>0.0144</v>
      </c>
      <c r="E9" s="90"/>
      <c r="F9" s="93">
        <v>0</v>
      </c>
      <c r="G9" s="93">
        <f>'단가대비표 '!T27</f>
        <v>135112</v>
      </c>
      <c r="H9" s="93">
        <f>D9*G9</f>
        <v>1945.6127999999999</v>
      </c>
      <c r="I9" s="93">
        <v>0</v>
      </c>
      <c r="J9" s="91">
        <v>0</v>
      </c>
      <c r="K9" s="93">
        <f aca="true" t="shared" si="0" ref="K9:L11">TRUNC(E9+G9+I9)</f>
        <v>135112</v>
      </c>
      <c r="L9" s="93">
        <f t="shared" si="0"/>
        <v>1945</v>
      </c>
      <c r="M9" s="87" t="s">
        <v>59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30" customHeight="1">
      <c r="A10" s="85" t="s">
        <v>30</v>
      </c>
      <c r="B10" s="155" t="s">
        <v>361</v>
      </c>
      <c r="C10" s="74" t="s">
        <v>149</v>
      </c>
      <c r="D10" s="149">
        <v>0.0072</v>
      </c>
      <c r="E10" s="90">
        <v>0</v>
      </c>
      <c r="F10" s="93">
        <v>0</v>
      </c>
      <c r="G10" s="93">
        <v>87805</v>
      </c>
      <c r="H10" s="93">
        <f>D10*G10</f>
        <v>632.196</v>
      </c>
      <c r="I10" s="93">
        <v>0</v>
      </c>
      <c r="J10" s="91">
        <v>0</v>
      </c>
      <c r="K10" s="93">
        <f t="shared" si="0"/>
        <v>87805</v>
      </c>
      <c r="L10" s="93">
        <f t="shared" si="0"/>
        <v>632</v>
      </c>
      <c r="M10" s="87" t="s">
        <v>59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30" customHeight="1">
      <c r="A11" s="155" t="s">
        <v>353</v>
      </c>
      <c r="B11" s="155" t="s">
        <v>358</v>
      </c>
      <c r="C11" s="156" t="s">
        <v>244</v>
      </c>
      <c r="D11" s="149">
        <v>1</v>
      </c>
      <c r="E11" s="110">
        <f>(H9+H10)*0.05</f>
        <v>128.89043999999998</v>
      </c>
      <c r="F11" s="93">
        <f>D11*E11</f>
        <v>128.89043999999998</v>
      </c>
      <c r="G11" s="93"/>
      <c r="H11" s="93">
        <v>0</v>
      </c>
      <c r="I11" s="93">
        <v>0</v>
      </c>
      <c r="J11" s="91">
        <v>0</v>
      </c>
      <c r="K11" s="93">
        <f t="shared" si="0"/>
        <v>128</v>
      </c>
      <c r="L11" s="93">
        <f t="shared" si="0"/>
        <v>128</v>
      </c>
      <c r="M11" s="87" t="s">
        <v>59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30" customHeight="1">
      <c r="A12" s="74" t="s">
        <v>242</v>
      </c>
      <c r="B12" s="74"/>
      <c r="C12" s="74"/>
      <c r="D12" s="86"/>
      <c r="E12" s="74"/>
      <c r="F12" s="157">
        <f>SUM(F9:F11)</f>
        <v>128.89043999999998</v>
      </c>
      <c r="G12" s="74"/>
      <c r="H12" s="157">
        <f>SUM(H9:H11)</f>
        <v>2577.8088</v>
      </c>
      <c r="I12" s="74"/>
      <c r="J12" s="157">
        <f>SUM(J9:J11)</f>
        <v>0</v>
      </c>
      <c r="K12" s="93">
        <f>TRUNC(E12+G12+I12,1)</f>
        <v>0</v>
      </c>
      <c r="L12" s="93">
        <f>TRUNC(F12+H12+J12)</f>
        <v>2706</v>
      </c>
      <c r="M12" s="7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30" customHeight="1">
      <c r="A13" s="200" t="s">
        <v>410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30" customHeight="1">
      <c r="A14" s="85" t="s">
        <v>396</v>
      </c>
      <c r="B14" s="134" t="s">
        <v>9</v>
      </c>
      <c r="C14" s="156" t="s">
        <v>246</v>
      </c>
      <c r="D14" s="112">
        <v>5.71</v>
      </c>
      <c r="E14" s="110">
        <f>'단가대비표 '!T7</f>
        <v>3881</v>
      </c>
      <c r="F14" s="93">
        <f>D14*E14</f>
        <v>22160.51</v>
      </c>
      <c r="G14" s="92"/>
      <c r="H14" s="93">
        <f>TRUNC(G14*D14,1)</f>
        <v>0</v>
      </c>
      <c r="I14" s="92"/>
      <c r="J14" s="91">
        <f aca="true" t="shared" si="1" ref="J14:J19">TRUNC(I14*D14,1)</f>
        <v>0</v>
      </c>
      <c r="K14" s="93">
        <f>TRUNC(E14+G14+I14)</f>
        <v>3881</v>
      </c>
      <c r="L14" s="91">
        <f>TRUNC(F14+H14+J14)</f>
        <v>22160</v>
      </c>
      <c r="M14" s="87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30" customHeight="1">
      <c r="A15" s="85" t="s">
        <v>388</v>
      </c>
      <c r="B15" s="85"/>
      <c r="C15" s="156" t="s">
        <v>149</v>
      </c>
      <c r="D15" s="112">
        <v>0.2</v>
      </c>
      <c r="E15" s="110"/>
      <c r="F15" s="93">
        <f>D15*E15</f>
        <v>0</v>
      </c>
      <c r="G15" s="93">
        <f>'단가대비표 '!T28</f>
        <v>138946</v>
      </c>
      <c r="H15" s="93">
        <f>TRUNC(G15*D15,1)</f>
        <v>27789.2</v>
      </c>
      <c r="I15" s="92"/>
      <c r="J15" s="91">
        <f t="shared" si="1"/>
        <v>0</v>
      </c>
      <c r="K15" s="93">
        <f>TRUNC(E15+G15+I15)</f>
        <v>138946</v>
      </c>
      <c r="L15" s="93">
        <f>TRUNC(F15+H15+J15,1)</f>
        <v>27789.2</v>
      </c>
      <c r="M15" s="87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30" customHeight="1">
      <c r="A16" s="85" t="s">
        <v>30</v>
      </c>
      <c r="B16" s="85"/>
      <c r="C16" s="74" t="s">
        <v>149</v>
      </c>
      <c r="D16" s="112">
        <f>0.1</f>
        <v>0.1</v>
      </c>
      <c r="E16" s="90"/>
      <c r="F16" s="93">
        <f>TRUNC(E16*D16,1)</f>
        <v>0</v>
      </c>
      <c r="G16" s="93">
        <f>'단가대비표 '!T23</f>
        <v>87805</v>
      </c>
      <c r="H16" s="93">
        <f>TRUNC(G16*D16)</f>
        <v>8780</v>
      </c>
      <c r="I16" s="92"/>
      <c r="J16" s="91">
        <f t="shared" si="1"/>
        <v>0</v>
      </c>
      <c r="K16" s="93">
        <f>TRUNC(E16+G16+I16)</f>
        <v>87805</v>
      </c>
      <c r="L16" s="91">
        <f>TRUNC(F16+H16+J16,1)</f>
        <v>8780</v>
      </c>
      <c r="M16" s="87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30" customHeight="1">
      <c r="A17" s="155" t="s">
        <v>372</v>
      </c>
      <c r="B17" s="85"/>
      <c r="C17" s="74" t="s">
        <v>149</v>
      </c>
      <c r="D17" s="112">
        <v>0.18</v>
      </c>
      <c r="E17" s="90"/>
      <c r="F17" s="93">
        <f>TRUNC(E17*D17,1)</f>
        <v>0</v>
      </c>
      <c r="G17" s="93">
        <f>'단가대비표 '!T29</f>
        <v>134516</v>
      </c>
      <c r="H17" s="93">
        <f>TRUNC(G17*D17)</f>
        <v>24212</v>
      </c>
      <c r="I17" s="92"/>
      <c r="J17" s="91">
        <f t="shared" si="1"/>
        <v>0</v>
      </c>
      <c r="K17" s="93">
        <f>TRUNC(E17+G17+I17)</f>
        <v>134516</v>
      </c>
      <c r="L17" s="91">
        <f>TRUNC(F17+H17+J17,1)</f>
        <v>24212</v>
      </c>
      <c r="M17" s="87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155" t="s">
        <v>179</v>
      </c>
      <c r="B18" s="155" t="s">
        <v>415</v>
      </c>
      <c r="C18" s="156" t="s">
        <v>244</v>
      </c>
      <c r="D18" s="112">
        <v>1</v>
      </c>
      <c r="E18" s="110">
        <f>(H15+H16+H17)*3%</f>
        <v>1823.436</v>
      </c>
      <c r="F18" s="93">
        <f>TRUNC(E18*D18,1)</f>
        <v>1823.4</v>
      </c>
      <c r="G18" s="93"/>
      <c r="H18" s="93">
        <f>TRUNC(G18*D18)</f>
        <v>0</v>
      </c>
      <c r="I18" s="92"/>
      <c r="J18" s="91">
        <f t="shared" si="1"/>
        <v>0</v>
      </c>
      <c r="K18" s="93">
        <f>TRUNC(E18+G18+I18)</f>
        <v>1823</v>
      </c>
      <c r="L18" s="93">
        <f>TRUNC(F18+H18+J18,1)</f>
        <v>1823.4</v>
      </c>
      <c r="M18" s="87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30" customHeight="1">
      <c r="A19" s="155" t="s">
        <v>414</v>
      </c>
      <c r="B19" s="155" t="s">
        <v>415</v>
      </c>
      <c r="C19" s="156" t="s">
        <v>244</v>
      </c>
      <c r="D19" s="112">
        <v>1</v>
      </c>
      <c r="E19" s="110">
        <f>E18</f>
        <v>1823.436</v>
      </c>
      <c r="F19" s="93">
        <f>TRUNC(E19*D19,1)</f>
        <v>1823.4</v>
      </c>
      <c r="G19" s="93"/>
      <c r="H19" s="93">
        <f>TRUNC(G19*D19)</f>
        <v>0</v>
      </c>
      <c r="I19" s="92"/>
      <c r="J19" s="91">
        <f t="shared" si="1"/>
        <v>0</v>
      </c>
      <c r="K19" s="93">
        <f>TRUNC(E19+G19+I19)</f>
        <v>1823</v>
      </c>
      <c r="L19" s="93">
        <f>TRUNC(F19+H19+J19,1)</f>
        <v>1823.4</v>
      </c>
      <c r="M19" s="87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30" customHeight="1">
      <c r="A20" s="74" t="s">
        <v>162</v>
      </c>
      <c r="B20" s="74"/>
      <c r="C20" s="74"/>
      <c r="D20" s="86"/>
      <c r="E20" s="74"/>
      <c r="F20" s="157">
        <f>SUM(F14:F19)</f>
        <v>25807.31</v>
      </c>
      <c r="G20" s="74"/>
      <c r="H20" s="157">
        <f>SUM(H14:H18)</f>
        <v>60781.2</v>
      </c>
      <c r="I20" s="74"/>
      <c r="J20" s="88">
        <f>SUM(J14:J18)</f>
        <v>0</v>
      </c>
      <c r="K20" s="150"/>
      <c r="L20" s="157">
        <f>F20+H20+J20</f>
        <v>86588.51</v>
      </c>
      <c r="M20" s="7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30" customHeight="1">
      <c r="A21" s="200" t="s">
        <v>10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30" customHeight="1">
      <c r="A22" s="85" t="s">
        <v>284</v>
      </c>
      <c r="B22" s="134" t="s">
        <v>380</v>
      </c>
      <c r="C22" s="74" t="s">
        <v>280</v>
      </c>
      <c r="D22" s="112">
        <v>3.9</v>
      </c>
      <c r="E22" s="110">
        <f>'단가대비표 '!T6</f>
        <v>1520</v>
      </c>
      <c r="F22" s="93">
        <f>D22*E22</f>
        <v>5928</v>
      </c>
      <c r="G22" s="92"/>
      <c r="H22" s="93">
        <f>TRUNC(G22*D22,1)</f>
        <v>0</v>
      </c>
      <c r="I22" s="92"/>
      <c r="J22" s="91">
        <f>TRUNC(I22*D22,1)</f>
        <v>0</v>
      </c>
      <c r="K22" s="93">
        <f>TRUNC(E22+G22+I22)</f>
        <v>1520</v>
      </c>
      <c r="L22" s="91">
        <f>TRUNC(F22+H22+J22)</f>
        <v>5928</v>
      </c>
      <c r="M22" s="8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30" customHeight="1">
      <c r="A23" s="85" t="s">
        <v>281</v>
      </c>
      <c r="B23" s="85" t="s">
        <v>282</v>
      </c>
      <c r="C23" s="74" t="s">
        <v>68</v>
      </c>
      <c r="D23" s="112">
        <v>0.04</v>
      </c>
      <c r="E23" s="110">
        <f>'단가대비표 '!T10</f>
        <v>10381.944444444445</v>
      </c>
      <c r="F23" s="93">
        <f>D23*E23</f>
        <v>415.2777777777778</v>
      </c>
      <c r="G23" s="92"/>
      <c r="H23" s="93">
        <f>TRUNC(G23*D23,1)</f>
        <v>0</v>
      </c>
      <c r="I23" s="92"/>
      <c r="J23" s="91">
        <f>TRUNC(I23*D23,1)</f>
        <v>0</v>
      </c>
      <c r="K23" s="93">
        <f>TRUNC(E23+G23+I23)</f>
        <v>10381</v>
      </c>
      <c r="L23" s="91">
        <f>TRUNC(F23+H23+J1)</f>
        <v>415</v>
      </c>
      <c r="M23" s="8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30" customHeight="1">
      <c r="A24" s="85" t="s">
        <v>268</v>
      </c>
      <c r="B24" s="85"/>
      <c r="C24" s="74" t="s">
        <v>247</v>
      </c>
      <c r="D24" s="112">
        <v>0.3</v>
      </c>
      <c r="E24" s="110">
        <f>'단가대비표 '!T19</f>
        <v>42000</v>
      </c>
      <c r="F24" s="93">
        <f>D24*E24</f>
        <v>12600</v>
      </c>
      <c r="G24" s="92"/>
      <c r="H24" s="93">
        <f>TRUNC(G24*D24,1)</f>
        <v>0</v>
      </c>
      <c r="I24" s="92"/>
      <c r="J24" s="91">
        <f>TRUNC(I24*D24,1)</f>
        <v>0</v>
      </c>
      <c r="K24" s="93">
        <f>TRUNC(E24+G24+I24)</f>
        <v>42000</v>
      </c>
      <c r="L24" s="91">
        <f>TRUNC(F24+H24+J24,1)</f>
        <v>12600</v>
      </c>
      <c r="M24" s="8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30" customHeight="1">
      <c r="A25" s="85" t="s">
        <v>67</v>
      </c>
      <c r="B25" s="85"/>
      <c r="C25" s="74" t="s">
        <v>149</v>
      </c>
      <c r="D25" s="112">
        <f>0.345</f>
        <v>0.345</v>
      </c>
      <c r="E25" s="90"/>
      <c r="F25" s="93">
        <f>TRUNC(E25*D25,1)</f>
        <v>0</v>
      </c>
      <c r="G25" s="93">
        <f>'단가대비표 '!T25</f>
        <v>139327</v>
      </c>
      <c r="H25" s="93">
        <f>TRUNC(G25*D25)</f>
        <v>48067</v>
      </c>
      <c r="I25" s="92"/>
      <c r="J25" s="91">
        <f>TRUNC(I25*D25,1)</f>
        <v>0</v>
      </c>
      <c r="K25" s="93">
        <f>TRUNC(E25+G25+I25)</f>
        <v>139327</v>
      </c>
      <c r="L25" s="91">
        <f>TRUNC(F25+H25+J25,1)</f>
        <v>48067</v>
      </c>
      <c r="M25" s="8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30" customHeight="1">
      <c r="A26" s="85" t="s">
        <v>30</v>
      </c>
      <c r="B26" s="85"/>
      <c r="C26" s="74" t="s">
        <v>149</v>
      </c>
      <c r="D26" s="112">
        <f>0.069</f>
        <v>0.069</v>
      </c>
      <c r="E26" s="90"/>
      <c r="F26" s="93">
        <f>TRUNC(E26*D26,1)</f>
        <v>0</v>
      </c>
      <c r="G26" s="93">
        <f>'단가대비표 '!T23</f>
        <v>87805</v>
      </c>
      <c r="H26" s="93">
        <f>TRUNC(G26*D26)</f>
        <v>6058</v>
      </c>
      <c r="I26" s="92"/>
      <c r="J26" s="91">
        <f>TRUNC(I26*D26,1)</f>
        <v>0</v>
      </c>
      <c r="K26" s="93">
        <f>TRUNC(E26+G26+I26)</f>
        <v>87805</v>
      </c>
      <c r="L26" s="91">
        <f>TRUNC(F26+H26+J26,1)</f>
        <v>6058</v>
      </c>
      <c r="M26" s="8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30" customHeight="1">
      <c r="A27" s="74" t="s">
        <v>162</v>
      </c>
      <c r="B27" s="74"/>
      <c r="C27" s="74"/>
      <c r="D27" s="86"/>
      <c r="E27" s="74"/>
      <c r="F27" s="157">
        <f>SUM(F22:F26)</f>
        <v>18943.277777777777</v>
      </c>
      <c r="G27" s="74"/>
      <c r="H27" s="157">
        <f>SUM(H22:H26)</f>
        <v>54125</v>
      </c>
      <c r="I27" s="74"/>
      <c r="J27" s="88">
        <f>SUM(J22:J26)</f>
        <v>0</v>
      </c>
      <c r="K27" s="150"/>
      <c r="L27" s="157">
        <f>F27+H27+J27</f>
        <v>73068.27777777778</v>
      </c>
      <c r="M27" s="7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30" customHeight="1">
      <c r="A28" s="200" t="s">
        <v>376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30" customHeight="1">
      <c r="A29" s="116" t="s">
        <v>352</v>
      </c>
      <c r="B29" s="116" t="s">
        <v>335</v>
      </c>
      <c r="C29" s="74" t="s">
        <v>68</v>
      </c>
      <c r="D29" s="149">
        <v>1</v>
      </c>
      <c r="E29" s="110">
        <f>'단가대비표 '!T20</f>
        <v>7185.185185185185</v>
      </c>
      <c r="F29" s="93">
        <f>TRUNC(E29*D29,1)</f>
        <v>7185.1</v>
      </c>
      <c r="G29" s="93"/>
      <c r="H29" s="93">
        <f>TRUNC(G29*D29,1)</f>
        <v>0</v>
      </c>
      <c r="I29" s="92"/>
      <c r="J29" s="91">
        <f>TRUNC(I29*D29,1)</f>
        <v>0</v>
      </c>
      <c r="K29" s="92">
        <f aca="true" t="shared" si="2" ref="K29:L32">TRUNC(E29+G29+I29,1)</f>
        <v>7185.1</v>
      </c>
      <c r="L29" s="91">
        <f t="shared" si="2"/>
        <v>7185.1</v>
      </c>
      <c r="M29" s="8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30" customHeight="1">
      <c r="A30" s="85" t="s">
        <v>344</v>
      </c>
      <c r="B30" s="85"/>
      <c r="C30" s="74" t="s">
        <v>149</v>
      </c>
      <c r="D30" s="149">
        <v>0.07</v>
      </c>
      <c r="E30" s="110">
        <f>'단가대비표 '!T15</f>
        <v>10400</v>
      </c>
      <c r="F30" s="93">
        <f>TRUNC(E30*D30,1)</f>
        <v>728</v>
      </c>
      <c r="G30" s="93"/>
      <c r="H30" s="93">
        <f>TRUNC(G30*D30,1)</f>
        <v>0</v>
      </c>
      <c r="I30" s="92"/>
      <c r="J30" s="91">
        <f>TRUNC(I30*D30,1)</f>
        <v>0</v>
      </c>
      <c r="K30" s="92">
        <f t="shared" si="2"/>
        <v>10400</v>
      </c>
      <c r="L30" s="91">
        <f t="shared" si="2"/>
        <v>728</v>
      </c>
      <c r="M30" s="8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30" customHeight="1">
      <c r="A31" s="85" t="s">
        <v>251</v>
      </c>
      <c r="B31" s="74"/>
      <c r="C31" s="74" t="s">
        <v>149</v>
      </c>
      <c r="D31" s="149">
        <v>0.04</v>
      </c>
      <c r="E31" s="90"/>
      <c r="F31" s="93">
        <f>TRUNC(E31*D31,1)</f>
        <v>0</v>
      </c>
      <c r="G31" s="93">
        <f>'단가대비표 '!T25</f>
        <v>139327</v>
      </c>
      <c r="H31" s="93">
        <f>TRUNC(G31*D31,1)</f>
        <v>5573</v>
      </c>
      <c r="I31" s="92"/>
      <c r="J31" s="91">
        <f>TRUNC(I31*D31,1)</f>
        <v>0</v>
      </c>
      <c r="K31" s="92">
        <f t="shared" si="2"/>
        <v>139327</v>
      </c>
      <c r="L31" s="91">
        <f t="shared" si="2"/>
        <v>5573</v>
      </c>
      <c r="M31" s="87" t="s">
        <v>59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30" customHeight="1">
      <c r="A32" s="85" t="s">
        <v>245</v>
      </c>
      <c r="B32" s="74"/>
      <c r="C32" s="74" t="s">
        <v>149</v>
      </c>
      <c r="D32" s="149">
        <v>0.021</v>
      </c>
      <c r="E32" s="90"/>
      <c r="F32" s="93">
        <f>TRUNC(E32*D32,1)</f>
        <v>0</v>
      </c>
      <c r="G32" s="93">
        <f>'단가대비표 '!T23</f>
        <v>87805</v>
      </c>
      <c r="H32" s="93">
        <f>TRUNC(G32*D32,1)</f>
        <v>1843.9</v>
      </c>
      <c r="I32" s="92"/>
      <c r="J32" s="91">
        <f>TRUNC(I32*D32,1)</f>
        <v>0</v>
      </c>
      <c r="K32" s="92">
        <f t="shared" si="2"/>
        <v>87805</v>
      </c>
      <c r="L32" s="91">
        <f t="shared" si="2"/>
        <v>1843.9</v>
      </c>
      <c r="M32" s="87" t="s">
        <v>59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30" customHeight="1">
      <c r="A33" s="74" t="s">
        <v>162</v>
      </c>
      <c r="B33" s="74"/>
      <c r="C33" s="74"/>
      <c r="D33" s="86"/>
      <c r="E33" s="74"/>
      <c r="F33" s="157">
        <f>SUM(F29:F32)</f>
        <v>7913.1</v>
      </c>
      <c r="G33" s="74"/>
      <c r="H33" s="89">
        <f>SUM(H29:H32)</f>
        <v>7416.9</v>
      </c>
      <c r="I33" s="74"/>
      <c r="J33" s="88">
        <f>SUM(J29:J32)</f>
        <v>0</v>
      </c>
      <c r="K33" s="74"/>
      <c r="L33" s="89">
        <f>F33+H33+J33</f>
        <v>15330</v>
      </c>
      <c r="M33" s="7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30" customHeight="1">
      <c r="A34" s="200" t="s">
        <v>8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30" customHeight="1">
      <c r="A35" s="85" t="s">
        <v>252</v>
      </c>
      <c r="B35" s="85" t="s">
        <v>276</v>
      </c>
      <c r="C35" s="74" t="s">
        <v>68</v>
      </c>
      <c r="D35" s="113">
        <v>2.1</v>
      </c>
      <c r="E35" s="110">
        <f>'단가대비표 '!T10</f>
        <v>10381.944444444445</v>
      </c>
      <c r="F35" s="93">
        <f>TRUNC(E35*D35,1)</f>
        <v>21802</v>
      </c>
      <c r="G35" s="92"/>
      <c r="H35" s="93">
        <f>TRUNC(G35*D35,1)</f>
        <v>0</v>
      </c>
      <c r="I35" s="92"/>
      <c r="J35" s="91">
        <f>TRUNC(I35*D35,1)</f>
        <v>0</v>
      </c>
      <c r="K35" s="93">
        <f aca="true" t="shared" si="3" ref="K35:L39">TRUNC(E35+G35+I35,1)</f>
        <v>10381.9</v>
      </c>
      <c r="L35" s="91">
        <f t="shared" si="3"/>
        <v>21802</v>
      </c>
      <c r="M35" s="87" t="s">
        <v>59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30" customHeight="1">
      <c r="A36" s="85" t="s">
        <v>250</v>
      </c>
      <c r="B36" s="74"/>
      <c r="C36" s="74" t="s">
        <v>247</v>
      </c>
      <c r="D36" s="112">
        <v>0.12</v>
      </c>
      <c r="E36" s="110">
        <f>'단가대비표 '!T17</f>
        <v>1110</v>
      </c>
      <c r="F36" s="93">
        <f>TRUNC(E36*D36,1)</f>
        <v>133.2</v>
      </c>
      <c r="G36" s="92"/>
      <c r="H36" s="93">
        <f>TRUNC(G36*D36,1)</f>
        <v>0</v>
      </c>
      <c r="I36" s="92"/>
      <c r="J36" s="91">
        <f>TRUNC(I36*D36,1)</f>
        <v>0</v>
      </c>
      <c r="K36" s="93">
        <f t="shared" si="3"/>
        <v>1110</v>
      </c>
      <c r="L36" s="91">
        <f t="shared" si="3"/>
        <v>133.2</v>
      </c>
      <c r="M36" s="87" t="s">
        <v>59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30" customHeight="1">
      <c r="A37" s="85" t="s">
        <v>253</v>
      </c>
      <c r="B37" s="74"/>
      <c r="C37" s="74" t="s">
        <v>247</v>
      </c>
      <c r="D37" s="112">
        <v>0.54</v>
      </c>
      <c r="E37" s="110">
        <f>'단가대비표 '!T15</f>
        <v>10400</v>
      </c>
      <c r="F37" s="93">
        <f>TRUNC(E37*D37,1)</f>
        <v>5616</v>
      </c>
      <c r="G37" s="92"/>
      <c r="H37" s="93">
        <f>TRUNC(G37*D37,1)</f>
        <v>0</v>
      </c>
      <c r="I37" s="92"/>
      <c r="J37" s="91">
        <f>TRUNC(I37*D37,1)</f>
        <v>0</v>
      </c>
      <c r="K37" s="93">
        <f t="shared" si="3"/>
        <v>10400</v>
      </c>
      <c r="L37" s="91">
        <f t="shared" si="3"/>
        <v>5616</v>
      </c>
      <c r="M37" s="87" t="s">
        <v>59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30" customHeight="1">
      <c r="A38" s="85" t="s">
        <v>251</v>
      </c>
      <c r="B38" s="74"/>
      <c r="C38" s="74" t="s">
        <v>149</v>
      </c>
      <c r="D38" s="112">
        <f>0.0828</f>
        <v>0.0828</v>
      </c>
      <c r="E38" s="90"/>
      <c r="F38" s="93">
        <f>TRUNC(E38*D38,1)</f>
        <v>0</v>
      </c>
      <c r="G38" s="93">
        <f>'단가대비표 '!T25</f>
        <v>139327</v>
      </c>
      <c r="H38" s="93">
        <f>TRUNC(G38*D38,1)</f>
        <v>11536.2</v>
      </c>
      <c r="I38" s="92"/>
      <c r="J38" s="91">
        <f>TRUNC(I38*D38,1)</f>
        <v>0</v>
      </c>
      <c r="K38" s="93">
        <f t="shared" si="3"/>
        <v>139327</v>
      </c>
      <c r="L38" s="91">
        <f t="shared" si="3"/>
        <v>11536.2</v>
      </c>
      <c r="M38" s="87" t="s">
        <v>59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30" customHeight="1">
      <c r="A39" s="85" t="s">
        <v>245</v>
      </c>
      <c r="B39" s="74"/>
      <c r="C39" s="74" t="s">
        <v>149</v>
      </c>
      <c r="D39" s="112">
        <f>0.0092</f>
        <v>0.0092</v>
      </c>
      <c r="E39" s="90"/>
      <c r="F39" s="93">
        <f>TRUNC(E39*D39,1)</f>
        <v>0</v>
      </c>
      <c r="G39" s="93">
        <f>'단가대비표 '!T23</f>
        <v>87805</v>
      </c>
      <c r="H39" s="93">
        <f>TRUNC(G39*D39,1)</f>
        <v>807.8</v>
      </c>
      <c r="I39" s="92"/>
      <c r="J39" s="91">
        <f>TRUNC(I39*D39,1)</f>
        <v>0</v>
      </c>
      <c r="K39" s="93">
        <f t="shared" si="3"/>
        <v>87805</v>
      </c>
      <c r="L39" s="91">
        <f t="shared" si="3"/>
        <v>807.8</v>
      </c>
      <c r="M39" s="87" t="s">
        <v>59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30" customHeight="1">
      <c r="A40" s="74" t="s">
        <v>243</v>
      </c>
      <c r="B40" s="74"/>
      <c r="C40" s="74"/>
      <c r="D40" s="86"/>
      <c r="E40" s="74"/>
      <c r="F40" s="89">
        <f>SUM(F35:F39)</f>
        <v>27551.2</v>
      </c>
      <c r="G40" s="74"/>
      <c r="H40" s="89">
        <f>SUM(H35:H39)</f>
        <v>12344</v>
      </c>
      <c r="I40" s="74"/>
      <c r="J40" s="89">
        <f>SUM(J35:J39)</f>
        <v>0</v>
      </c>
      <c r="K40" s="150"/>
      <c r="L40" s="89">
        <f>F40+H40+J40</f>
        <v>39895.2</v>
      </c>
      <c r="M40" s="7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30" customHeight="1">
      <c r="A41" s="200" t="s">
        <v>386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30" customHeight="1">
      <c r="A42" s="85" t="s">
        <v>278</v>
      </c>
      <c r="B42" s="85" t="s">
        <v>399</v>
      </c>
      <c r="C42" s="74" t="s">
        <v>280</v>
      </c>
      <c r="D42" s="112">
        <v>2.9</v>
      </c>
      <c r="E42" s="110">
        <f>'단가대비표 '!T8</f>
        <v>4010</v>
      </c>
      <c r="F42" s="93">
        <f>TRUNC(E42*D42,1)</f>
        <v>11629</v>
      </c>
      <c r="G42" s="92"/>
      <c r="H42" s="93">
        <f>TRUNC(G42*D42,1)</f>
        <v>0</v>
      </c>
      <c r="I42" s="92"/>
      <c r="J42" s="91">
        <f>TRUNC(I42*D42,1)</f>
        <v>0</v>
      </c>
      <c r="K42" s="93">
        <f aca="true" t="shared" si="4" ref="K42:L46">TRUNC(E42+G42+I42,1)</f>
        <v>4010</v>
      </c>
      <c r="L42" s="91">
        <f t="shared" si="4"/>
        <v>11629</v>
      </c>
      <c r="M42" s="8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30" customHeight="1">
      <c r="A43" s="85" t="s">
        <v>279</v>
      </c>
      <c r="B43" s="85" t="s">
        <v>300</v>
      </c>
      <c r="C43" s="74" t="s">
        <v>247</v>
      </c>
      <c r="D43" s="113">
        <v>0.003</v>
      </c>
      <c r="E43" s="110">
        <f>'단가대비표 '!T17</f>
        <v>1110</v>
      </c>
      <c r="F43" s="93">
        <f>TRUNC(E43*D43,1)</f>
        <v>3.3</v>
      </c>
      <c r="G43" s="92"/>
      <c r="H43" s="93">
        <f>TRUNC(G43*D43,1)</f>
        <v>0</v>
      </c>
      <c r="I43" s="92"/>
      <c r="J43" s="91">
        <f>TRUNC(I43*D43,1)</f>
        <v>0</v>
      </c>
      <c r="K43" s="93">
        <f t="shared" si="4"/>
        <v>1110</v>
      </c>
      <c r="L43" s="91">
        <f t="shared" si="4"/>
        <v>3.3</v>
      </c>
      <c r="M43" s="8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13" ht="30" customHeight="1">
      <c r="A44" s="85" t="s">
        <v>297</v>
      </c>
      <c r="B44" s="85" t="s">
        <v>298</v>
      </c>
      <c r="C44" s="74" t="s">
        <v>68</v>
      </c>
      <c r="D44" s="113">
        <v>0.15</v>
      </c>
      <c r="E44" s="110">
        <v>0</v>
      </c>
      <c r="F44" s="93">
        <f>TRUNC(E44*D44,1)</f>
        <v>0</v>
      </c>
      <c r="G44" s="92"/>
      <c r="H44" s="93">
        <f>TRUNC(G44*D44,1)</f>
        <v>0</v>
      </c>
      <c r="I44" s="92"/>
      <c r="J44" s="91">
        <f>TRUNC(I44*D44,1)</f>
        <v>0</v>
      </c>
      <c r="K44" s="93">
        <f t="shared" si="4"/>
        <v>0</v>
      </c>
      <c r="L44" s="91">
        <f t="shared" si="4"/>
        <v>0</v>
      </c>
      <c r="M44" s="87"/>
    </row>
    <row r="45" spans="1:37" ht="30" customHeight="1">
      <c r="A45" s="85" t="s">
        <v>67</v>
      </c>
      <c r="B45" s="85"/>
      <c r="C45" s="74" t="s">
        <v>149</v>
      </c>
      <c r="D45" s="112">
        <f>0.05</f>
        <v>0.05</v>
      </c>
      <c r="E45" s="90"/>
      <c r="F45" s="93">
        <f>TRUNC(E45*D45,1)</f>
        <v>0</v>
      </c>
      <c r="G45" s="92">
        <f>'단가대비표 '!T25</f>
        <v>139327</v>
      </c>
      <c r="H45" s="93">
        <f>TRUNC(G45*D45,1)</f>
        <v>6966.3</v>
      </c>
      <c r="I45" s="92"/>
      <c r="J45" s="91">
        <f>TRUNC(I45*D45,1)</f>
        <v>0</v>
      </c>
      <c r="K45" s="93">
        <f t="shared" si="4"/>
        <v>139327</v>
      </c>
      <c r="L45" s="91">
        <f t="shared" si="4"/>
        <v>6966.3</v>
      </c>
      <c r="M45" s="8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30" customHeight="1">
      <c r="A46" s="85" t="s">
        <v>30</v>
      </c>
      <c r="B46" s="85"/>
      <c r="C46" s="74" t="s">
        <v>149</v>
      </c>
      <c r="D46" s="112">
        <f>0.01</f>
        <v>0.01</v>
      </c>
      <c r="E46" s="90"/>
      <c r="F46" s="93">
        <f>TRUNC(E46*D46,1)</f>
        <v>0</v>
      </c>
      <c r="G46" s="92">
        <f>'단가대비표 '!T23</f>
        <v>87805</v>
      </c>
      <c r="H46" s="93">
        <f>TRUNC(G46*D46,1)</f>
        <v>878</v>
      </c>
      <c r="I46" s="92"/>
      <c r="J46" s="91">
        <f>TRUNC(I46*D46,1)</f>
        <v>0</v>
      </c>
      <c r="K46" s="93">
        <f t="shared" si="4"/>
        <v>87805</v>
      </c>
      <c r="L46" s="91">
        <f t="shared" si="4"/>
        <v>878</v>
      </c>
      <c r="M46" s="87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30" customHeight="1">
      <c r="A47" s="74" t="s">
        <v>162</v>
      </c>
      <c r="B47" s="74"/>
      <c r="C47" s="74"/>
      <c r="D47" s="86"/>
      <c r="E47" s="74"/>
      <c r="F47" s="89">
        <f>SUM(F42:F46)</f>
        <v>11632.3</v>
      </c>
      <c r="G47" s="74"/>
      <c r="H47" s="89">
        <f>SUM(H42:H46)</f>
        <v>7844.3</v>
      </c>
      <c r="I47" s="74"/>
      <c r="J47" s="88">
        <f>SUM(J42:J46)</f>
        <v>0</v>
      </c>
      <c r="K47" s="74"/>
      <c r="L47" s="89">
        <f>F47+H47+J47</f>
        <v>19476.6</v>
      </c>
      <c r="M47" s="7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30" customHeight="1">
      <c r="A48" s="200" t="s">
        <v>389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30" customHeight="1">
      <c r="A49" s="85" t="s">
        <v>289</v>
      </c>
      <c r="B49" s="85"/>
      <c r="C49" s="74" t="s">
        <v>247</v>
      </c>
      <c r="D49" s="113">
        <v>1.1</v>
      </c>
      <c r="E49" s="110">
        <f>'단가대비표 '!T21</f>
        <v>83000</v>
      </c>
      <c r="F49" s="93">
        <f>TRUNC(E49*D49,1)</f>
        <v>91300</v>
      </c>
      <c r="G49" s="92"/>
      <c r="H49" s="93">
        <f>TRUNC(G49*D49,1)</f>
        <v>0</v>
      </c>
      <c r="I49" s="92"/>
      <c r="J49" s="91">
        <f>TRUNC(I49*D49,1)</f>
        <v>0</v>
      </c>
      <c r="K49" s="93">
        <f aca="true" t="shared" si="5" ref="K49:L52">TRUNC(E49+G49+I49,1)</f>
        <v>83000</v>
      </c>
      <c r="L49" s="91">
        <f t="shared" si="5"/>
        <v>91300</v>
      </c>
      <c r="M49" s="8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30" customHeight="1">
      <c r="A50" s="85" t="s">
        <v>279</v>
      </c>
      <c r="B50" s="85"/>
      <c r="C50" s="74" t="s">
        <v>149</v>
      </c>
      <c r="D50" s="113">
        <v>0.12</v>
      </c>
      <c r="E50" s="110">
        <f>'단가대비표 '!T16</f>
        <v>1110</v>
      </c>
      <c r="F50" s="93">
        <f>TRUNC(E50*D50,1)</f>
        <v>133.2</v>
      </c>
      <c r="G50" s="93"/>
      <c r="H50" s="93">
        <f>TRUNC(G50*D50,1)</f>
        <v>0</v>
      </c>
      <c r="I50" s="92"/>
      <c r="J50" s="91">
        <f>TRUNC(I50*D50,1)</f>
        <v>0</v>
      </c>
      <c r="K50" s="93">
        <f t="shared" si="5"/>
        <v>1110</v>
      </c>
      <c r="L50" s="91">
        <f t="shared" si="5"/>
        <v>133.2</v>
      </c>
      <c r="M50" s="8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30" customHeight="1">
      <c r="A51" s="85" t="s">
        <v>67</v>
      </c>
      <c r="B51" s="85"/>
      <c r="C51" s="74" t="s">
        <v>149</v>
      </c>
      <c r="D51" s="112">
        <f>0.138</f>
        <v>0.138</v>
      </c>
      <c r="E51" s="90"/>
      <c r="F51" s="93">
        <f>TRUNC(E51*D51,1)</f>
        <v>0</v>
      </c>
      <c r="G51" s="93">
        <f>'단가대비표 '!T25</f>
        <v>139327</v>
      </c>
      <c r="H51" s="93">
        <f>TRUNC(G51*D51,1)</f>
        <v>19227.1</v>
      </c>
      <c r="I51" s="92"/>
      <c r="J51" s="91">
        <f>TRUNC(I51*D51,1)</f>
        <v>0</v>
      </c>
      <c r="K51" s="93">
        <f t="shared" si="5"/>
        <v>139327</v>
      </c>
      <c r="L51" s="91">
        <f t="shared" si="5"/>
        <v>19227.1</v>
      </c>
      <c r="M51" s="87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30" customHeight="1">
      <c r="A52" s="85" t="s">
        <v>30</v>
      </c>
      <c r="B52" s="85"/>
      <c r="C52" s="74" t="s">
        <v>149</v>
      </c>
      <c r="D52" s="112">
        <f>0.069</f>
        <v>0.069</v>
      </c>
      <c r="E52" s="90"/>
      <c r="F52" s="93">
        <f>TRUNC(E52*D52,1)</f>
        <v>0</v>
      </c>
      <c r="G52" s="93">
        <f>'단가대비표 '!T23</f>
        <v>87805</v>
      </c>
      <c r="H52" s="93">
        <f>TRUNC(G52*D52,1)</f>
        <v>6058.5</v>
      </c>
      <c r="I52" s="92"/>
      <c r="J52" s="91">
        <f>TRUNC(I52*D52,1)</f>
        <v>0</v>
      </c>
      <c r="K52" s="93">
        <f t="shared" si="5"/>
        <v>87805</v>
      </c>
      <c r="L52" s="91">
        <f t="shared" si="5"/>
        <v>6058.5</v>
      </c>
      <c r="M52" s="87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30" customHeight="1">
      <c r="A53" s="74" t="s">
        <v>162</v>
      </c>
      <c r="B53" s="74"/>
      <c r="C53" s="74"/>
      <c r="D53" s="86"/>
      <c r="E53" s="74"/>
      <c r="F53" s="89">
        <f>SUM(F49:F52)</f>
        <v>91433.2</v>
      </c>
      <c r="G53" s="74"/>
      <c r="H53" s="89">
        <f>SUM(H49:H52)</f>
        <v>25285.6</v>
      </c>
      <c r="I53" s="74"/>
      <c r="J53" s="88">
        <f>SUM(J49:J52)</f>
        <v>0</v>
      </c>
      <c r="K53" s="74"/>
      <c r="L53" s="89">
        <f>F53+H53+J53</f>
        <v>116718.79999999999</v>
      </c>
      <c r="M53" s="7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30" customHeight="1">
      <c r="A54" s="200" t="s">
        <v>7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2"/>
    </row>
    <row r="55" spans="1:13" ht="30" customHeight="1">
      <c r="A55" s="167" t="s">
        <v>284</v>
      </c>
      <c r="B55" s="85" t="s">
        <v>320</v>
      </c>
      <c r="C55" s="74" t="s">
        <v>280</v>
      </c>
      <c r="D55" s="112">
        <v>3.9</v>
      </c>
      <c r="E55" s="110">
        <f>'단가대비표 '!T6</f>
        <v>1520</v>
      </c>
      <c r="F55" s="93">
        <f>TRUNC(E55*D55,1)</f>
        <v>5928</v>
      </c>
      <c r="G55" s="92"/>
      <c r="H55" s="93">
        <f>TRUNC(G55*D55,1)</f>
        <v>0</v>
      </c>
      <c r="I55" s="92"/>
      <c r="J55" s="91">
        <f>TRUNC(I55*D55,1)</f>
        <v>0</v>
      </c>
      <c r="K55" s="93">
        <f aca="true" t="shared" si="6" ref="K55:L59">TRUNC(E55+G55+I55,1)</f>
        <v>1520</v>
      </c>
      <c r="L55" s="91">
        <f t="shared" si="6"/>
        <v>5928</v>
      </c>
      <c r="M55" s="87"/>
    </row>
    <row r="56" spans="1:13" ht="30" customHeight="1">
      <c r="A56" s="85" t="s">
        <v>281</v>
      </c>
      <c r="B56" s="85" t="s">
        <v>282</v>
      </c>
      <c r="C56" s="74" t="s">
        <v>68</v>
      </c>
      <c r="D56" s="112">
        <v>0.04</v>
      </c>
      <c r="E56" s="110">
        <f>'단가대비표 '!T10</f>
        <v>10381.944444444445</v>
      </c>
      <c r="F56" s="93">
        <f>TRUNC(E56*D56,1)</f>
        <v>415.2</v>
      </c>
      <c r="G56" s="92"/>
      <c r="H56" s="93">
        <f>TRUNC(G56*D56,1)</f>
        <v>0</v>
      </c>
      <c r="I56" s="92"/>
      <c r="J56" s="91">
        <f>TRUNC(I56*D56,1)</f>
        <v>0</v>
      </c>
      <c r="K56" s="93">
        <f t="shared" si="6"/>
        <v>10381.9</v>
      </c>
      <c r="L56" s="91">
        <f t="shared" si="6"/>
        <v>415.2</v>
      </c>
      <c r="M56" s="87"/>
    </row>
    <row r="57" spans="1:13" ht="30" customHeight="1">
      <c r="A57" s="85" t="s">
        <v>268</v>
      </c>
      <c r="B57" s="85"/>
      <c r="C57" s="74" t="s">
        <v>247</v>
      </c>
      <c r="D57" s="112">
        <v>0.3</v>
      </c>
      <c r="E57" s="110">
        <f>'단가대비표 '!T17</f>
        <v>1110</v>
      </c>
      <c r="F57" s="93">
        <f>TRUNC(E57*D57,1)</f>
        <v>333</v>
      </c>
      <c r="G57" s="92"/>
      <c r="H57" s="93">
        <f>TRUNC(G57*D57,1)</f>
        <v>0</v>
      </c>
      <c r="I57" s="92"/>
      <c r="J57" s="91">
        <f>TRUNC(I57*D57,1)</f>
        <v>0</v>
      </c>
      <c r="K57" s="93">
        <f t="shared" si="6"/>
        <v>1110</v>
      </c>
      <c r="L57" s="91">
        <f t="shared" si="6"/>
        <v>333</v>
      </c>
      <c r="M57" s="87"/>
    </row>
    <row r="58" spans="1:13" ht="30" customHeight="1">
      <c r="A58" s="85" t="s">
        <v>67</v>
      </c>
      <c r="B58" s="85"/>
      <c r="C58" s="74" t="s">
        <v>149</v>
      </c>
      <c r="D58" s="112">
        <f>0.345</f>
        <v>0.345</v>
      </c>
      <c r="E58" s="110"/>
      <c r="F58" s="93">
        <f>TRUNC(E58*D58,1)</f>
        <v>0</v>
      </c>
      <c r="G58" s="93">
        <f>'단가대비표 '!T25</f>
        <v>139327</v>
      </c>
      <c r="H58" s="93">
        <f>TRUNC(G58*D58,1)</f>
        <v>48067.8</v>
      </c>
      <c r="I58" s="92"/>
      <c r="J58" s="91">
        <f>TRUNC(I58*D58,1)</f>
        <v>0</v>
      </c>
      <c r="K58" s="93">
        <f t="shared" si="6"/>
        <v>139327</v>
      </c>
      <c r="L58" s="91">
        <f t="shared" si="6"/>
        <v>48067.8</v>
      </c>
      <c r="M58" s="87"/>
    </row>
    <row r="59" spans="1:13" ht="30" customHeight="1">
      <c r="A59" s="85" t="s">
        <v>30</v>
      </c>
      <c r="B59" s="85"/>
      <c r="C59" s="74" t="s">
        <v>149</v>
      </c>
      <c r="D59" s="112">
        <f>0.069</f>
        <v>0.069</v>
      </c>
      <c r="E59" s="90"/>
      <c r="F59" s="93">
        <f>TRUNC(E59*D59,1)</f>
        <v>0</v>
      </c>
      <c r="G59" s="93">
        <f>'단가대비표 '!T31</f>
        <v>101093</v>
      </c>
      <c r="H59" s="93">
        <f>TRUNC(G59*D59,1)</f>
        <v>6975.4</v>
      </c>
      <c r="I59" s="92"/>
      <c r="J59" s="91">
        <f>TRUNC(I59*D59,1)</f>
        <v>0</v>
      </c>
      <c r="K59" s="93">
        <f t="shared" si="6"/>
        <v>101093</v>
      </c>
      <c r="L59" s="91">
        <f t="shared" si="6"/>
        <v>6975.4</v>
      </c>
      <c r="M59" s="87"/>
    </row>
    <row r="60" spans="1:13" ht="30" customHeight="1">
      <c r="A60" s="74" t="s">
        <v>162</v>
      </c>
      <c r="B60" s="74"/>
      <c r="C60" s="74"/>
      <c r="D60" s="86"/>
      <c r="E60" s="74"/>
      <c r="F60" s="89">
        <f>SUM(F55:F59)</f>
        <v>6676.2</v>
      </c>
      <c r="G60" s="74"/>
      <c r="H60" s="89">
        <f>SUM(H55:H59)</f>
        <v>55043.200000000004</v>
      </c>
      <c r="I60" s="74"/>
      <c r="J60" s="88">
        <f>SUM(J55:J59)</f>
        <v>0</v>
      </c>
      <c r="K60" s="74"/>
      <c r="L60" s="89">
        <f>F60+H60+J60</f>
        <v>61719.4</v>
      </c>
      <c r="M60" s="74"/>
    </row>
    <row r="61" spans="1:13" ht="30" customHeight="1">
      <c r="A61" s="200" t="s">
        <v>377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2"/>
    </row>
    <row r="62" spans="1:13" ht="30" customHeight="1">
      <c r="A62" s="85" t="s">
        <v>407</v>
      </c>
      <c r="B62" s="155" t="s">
        <v>398</v>
      </c>
      <c r="C62" s="74" t="s">
        <v>68</v>
      </c>
      <c r="D62" s="113">
        <v>1.1</v>
      </c>
      <c r="E62" s="168">
        <f>'단가대비표 '!T19</f>
        <v>42000</v>
      </c>
      <c r="F62" s="93">
        <f aca="true" t="shared" si="7" ref="F62:F67">TRUNC(E62*D62,1)</f>
        <v>46200</v>
      </c>
      <c r="G62" s="92"/>
      <c r="H62" s="93">
        <f aca="true" t="shared" si="8" ref="H62:H67">TRUNC(G62*D62,1)</f>
        <v>0</v>
      </c>
      <c r="I62" s="92"/>
      <c r="J62" s="91">
        <f aca="true" t="shared" si="9" ref="J62:J67">TRUNC(I62*D62,1)</f>
        <v>0</v>
      </c>
      <c r="K62" s="93">
        <f aca="true" t="shared" si="10" ref="K62:L67">TRUNC(E62+G62+I62,1)</f>
        <v>42000</v>
      </c>
      <c r="L62" s="91">
        <f t="shared" si="10"/>
        <v>46200</v>
      </c>
      <c r="M62" s="87"/>
    </row>
    <row r="63" spans="1:13" ht="30" customHeight="1">
      <c r="A63" s="155" t="s">
        <v>416</v>
      </c>
      <c r="B63" s="155" t="s">
        <v>398</v>
      </c>
      <c r="C63" s="74" t="s">
        <v>68</v>
      </c>
      <c r="D63" s="112">
        <v>1.1</v>
      </c>
      <c r="E63" s="110">
        <v>10000</v>
      </c>
      <c r="F63" s="93">
        <f t="shared" si="7"/>
        <v>11000</v>
      </c>
      <c r="G63" s="92"/>
      <c r="H63" s="93">
        <f t="shared" si="8"/>
        <v>0</v>
      </c>
      <c r="I63" s="92"/>
      <c r="J63" s="91">
        <f t="shared" si="9"/>
        <v>0</v>
      </c>
      <c r="K63" s="93">
        <f t="shared" si="10"/>
        <v>10000</v>
      </c>
      <c r="L63" s="91">
        <f t="shared" si="10"/>
        <v>11000</v>
      </c>
      <c r="M63" s="87"/>
    </row>
    <row r="64" spans="1:13" ht="30" customHeight="1">
      <c r="A64" s="155" t="s">
        <v>401</v>
      </c>
      <c r="B64" s="155"/>
      <c r="C64" s="156" t="s">
        <v>246</v>
      </c>
      <c r="D64" s="112">
        <v>0.6</v>
      </c>
      <c r="E64" s="110">
        <v>3000</v>
      </c>
      <c r="F64" s="93">
        <f t="shared" si="7"/>
        <v>1800</v>
      </c>
      <c r="G64" s="92"/>
      <c r="H64" s="93">
        <f t="shared" si="8"/>
        <v>0</v>
      </c>
      <c r="I64" s="92"/>
      <c r="J64" s="91">
        <f t="shared" si="9"/>
        <v>0</v>
      </c>
      <c r="K64" s="93">
        <f t="shared" si="10"/>
        <v>3000</v>
      </c>
      <c r="L64" s="91">
        <f t="shared" si="10"/>
        <v>1800</v>
      </c>
      <c r="M64" s="87"/>
    </row>
    <row r="65" spans="1:13" ht="30" customHeight="1">
      <c r="A65" s="85" t="s">
        <v>344</v>
      </c>
      <c r="B65" s="85"/>
      <c r="C65" s="74" t="s">
        <v>247</v>
      </c>
      <c r="D65" s="112">
        <v>0.1</v>
      </c>
      <c r="E65" s="110"/>
      <c r="F65" s="93">
        <f t="shared" si="7"/>
        <v>0</v>
      </c>
      <c r="G65" s="93"/>
      <c r="H65" s="93">
        <f t="shared" si="8"/>
        <v>0</v>
      </c>
      <c r="I65" s="92"/>
      <c r="J65" s="91">
        <f t="shared" si="9"/>
        <v>0</v>
      </c>
      <c r="K65" s="93">
        <f t="shared" si="10"/>
        <v>0</v>
      </c>
      <c r="L65" s="91">
        <f t="shared" si="10"/>
        <v>0</v>
      </c>
      <c r="M65" s="87"/>
    </row>
    <row r="66" spans="1:13" ht="30" customHeight="1">
      <c r="A66" s="85" t="s">
        <v>393</v>
      </c>
      <c r="B66" s="85"/>
      <c r="C66" s="74" t="s">
        <v>149</v>
      </c>
      <c r="D66" s="112">
        <v>0.0935</v>
      </c>
      <c r="E66" s="110"/>
      <c r="F66" s="93">
        <f t="shared" si="7"/>
        <v>0</v>
      </c>
      <c r="G66" s="93">
        <f>'단가대비표 '!T27</f>
        <v>135112</v>
      </c>
      <c r="H66" s="93">
        <f t="shared" si="8"/>
        <v>12632.9</v>
      </c>
      <c r="I66" s="92"/>
      <c r="J66" s="91">
        <f t="shared" si="9"/>
        <v>0</v>
      </c>
      <c r="K66" s="93">
        <f t="shared" si="10"/>
        <v>135112</v>
      </c>
      <c r="L66" s="91">
        <f t="shared" si="10"/>
        <v>12632.9</v>
      </c>
      <c r="M66" s="87"/>
    </row>
    <row r="67" spans="1:13" ht="30" customHeight="1">
      <c r="A67" s="85" t="s">
        <v>30</v>
      </c>
      <c r="B67" s="85"/>
      <c r="C67" s="74" t="s">
        <v>149</v>
      </c>
      <c r="D67" s="112">
        <f>0.0528</f>
        <v>0.0528</v>
      </c>
      <c r="E67" s="110"/>
      <c r="F67" s="93">
        <f t="shared" si="7"/>
        <v>0</v>
      </c>
      <c r="G67" s="93">
        <f>'단가대비표 '!T23</f>
        <v>87805</v>
      </c>
      <c r="H67" s="93">
        <f t="shared" si="8"/>
        <v>4636.1</v>
      </c>
      <c r="I67" s="92"/>
      <c r="J67" s="91">
        <f t="shared" si="9"/>
        <v>0</v>
      </c>
      <c r="K67" s="93">
        <f t="shared" si="10"/>
        <v>87805</v>
      </c>
      <c r="L67" s="91">
        <f t="shared" si="10"/>
        <v>4636.1</v>
      </c>
      <c r="M67" s="87"/>
    </row>
    <row r="68" spans="1:13" ht="30" customHeight="1">
      <c r="A68" s="74" t="s">
        <v>162</v>
      </c>
      <c r="B68" s="74"/>
      <c r="C68" s="74"/>
      <c r="D68" s="86"/>
      <c r="E68" s="74"/>
      <c r="F68" s="157">
        <f>SUM(F62:F67)</f>
        <v>59000</v>
      </c>
      <c r="G68" s="74"/>
      <c r="H68" s="89">
        <f>SUM(H62:H67)</f>
        <v>17269</v>
      </c>
      <c r="I68" s="74"/>
      <c r="J68" s="88">
        <f>SUM(J62:J67)</f>
        <v>0</v>
      </c>
      <c r="K68" s="74"/>
      <c r="L68" s="89">
        <f>F68+H68+J68</f>
        <v>76269</v>
      </c>
      <c r="M68" s="74"/>
    </row>
  </sheetData>
  <sheetProtection/>
  <mergeCells count="45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AK2:AK3"/>
    <mergeCell ref="Z2:Z3"/>
    <mergeCell ref="AA2:AA3"/>
    <mergeCell ref="AB2:AB3"/>
    <mergeCell ref="AC2:AC3"/>
    <mergeCell ref="Y2:Y3"/>
    <mergeCell ref="AI2:AI3"/>
    <mergeCell ref="AD2:AD3"/>
    <mergeCell ref="AE2:AE3"/>
    <mergeCell ref="AF2:AF3"/>
    <mergeCell ref="T2:T3"/>
    <mergeCell ref="AJ2:AJ3"/>
    <mergeCell ref="U2:U3"/>
    <mergeCell ref="W2:W3"/>
    <mergeCell ref="X2:X3"/>
    <mergeCell ref="P2:P3"/>
    <mergeCell ref="AG2:AG3"/>
    <mergeCell ref="AH2:AH3"/>
    <mergeCell ref="Q2:Q3"/>
    <mergeCell ref="R2:R3"/>
    <mergeCell ref="S2:S3"/>
    <mergeCell ref="A6:M6"/>
    <mergeCell ref="A4:M4"/>
    <mergeCell ref="N2:N3"/>
    <mergeCell ref="O2:O3"/>
    <mergeCell ref="V2:V3"/>
    <mergeCell ref="A8:M8"/>
    <mergeCell ref="A54:M54"/>
    <mergeCell ref="A61:M61"/>
    <mergeCell ref="A13:M13"/>
    <mergeCell ref="A21:M21"/>
    <mergeCell ref="A34:M34"/>
    <mergeCell ref="A48:M48"/>
    <mergeCell ref="A41:M41"/>
    <mergeCell ref="A28:M28"/>
  </mergeCells>
  <printOptions horizontalCentered="1" verticalCentered="1"/>
  <pageMargins left="0.39347222447395325" right="0.39347222447395325" top="0.39347222447395325" bottom="0.39347222447395325" header="0" footer="0"/>
  <pageSetup fitToHeight="0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N1557"/>
  <sheetViews>
    <sheetView zoomScaleSheetLayoutView="100" zoomScalePageLayoutView="0" workbookViewId="0" topLeftCell="A1">
      <pane ySplit="5" topLeftCell="A6" activePane="bottomLeft" state="frozen"/>
      <selection pane="topLeft" activeCell="A25" sqref="A25"/>
      <selection pane="bottomLeft" activeCell="A3" sqref="A3:A4"/>
    </sheetView>
  </sheetViews>
  <sheetFormatPr defaultColWidth="10.00390625" defaultRowHeight="18" customHeight="1"/>
  <cols>
    <col min="1" max="1" width="25.625" style="19" customWidth="1"/>
    <col min="2" max="2" width="26.75390625" style="18" customWidth="1"/>
    <col min="3" max="3" width="6.50390625" style="17" customWidth="1"/>
    <col min="4" max="4" width="8.75390625" style="72" customWidth="1"/>
    <col min="5" max="5" width="81.25390625" style="16" customWidth="1"/>
    <col min="6" max="6" width="10.625" style="15" customWidth="1"/>
    <col min="7" max="16384" width="10.00390625" style="14" customWidth="1"/>
  </cols>
  <sheetData>
    <row r="1" spans="1:7" ht="37.5" customHeight="1">
      <c r="A1" s="206" t="s">
        <v>266</v>
      </c>
      <c r="B1" s="206"/>
      <c r="C1" s="206"/>
      <c r="D1" s="206"/>
      <c r="E1" s="206"/>
      <c r="F1" s="206"/>
      <c r="G1" s="33"/>
    </row>
    <row r="2" spans="1:14" s="27" customFormat="1" ht="19.5" customHeight="1">
      <c r="A2" s="207" t="s">
        <v>464</v>
      </c>
      <c r="B2" s="207"/>
      <c r="C2" s="207"/>
      <c r="D2" s="207"/>
      <c r="E2" s="207"/>
      <c r="F2" s="207"/>
      <c r="G2" s="165"/>
      <c r="H2" s="29"/>
      <c r="I2" s="29"/>
      <c r="J2" s="29"/>
      <c r="K2" s="29"/>
      <c r="L2" s="29"/>
      <c r="M2" s="29"/>
      <c r="N2" s="29"/>
    </row>
    <row r="3" spans="1:6" s="29" customFormat="1" ht="19.5" customHeight="1">
      <c r="A3" s="208" t="s">
        <v>264</v>
      </c>
      <c r="B3" s="209" t="s">
        <v>263</v>
      </c>
      <c r="C3" s="208" t="s">
        <v>155</v>
      </c>
      <c r="D3" s="212" t="s">
        <v>156</v>
      </c>
      <c r="E3" s="209" t="s">
        <v>262</v>
      </c>
      <c r="F3" s="213" t="s">
        <v>261</v>
      </c>
    </row>
    <row r="4" spans="1:6" s="29" customFormat="1" ht="19.5" customHeight="1">
      <c r="A4" s="208"/>
      <c r="B4" s="210"/>
      <c r="C4" s="211"/>
      <c r="D4" s="212"/>
      <c r="E4" s="209"/>
      <c r="F4" s="213"/>
    </row>
    <row r="5" spans="1:6" s="32" customFormat="1" ht="19.5" customHeight="1">
      <c r="A5" s="117"/>
      <c r="B5" s="118"/>
      <c r="C5" s="119"/>
      <c r="D5" s="120"/>
      <c r="E5" s="117"/>
      <c r="F5" s="121"/>
    </row>
    <row r="6" spans="1:6" s="32" customFormat="1" ht="19.5" customHeight="1">
      <c r="A6" s="161" t="s">
        <v>365</v>
      </c>
      <c r="B6" s="162"/>
      <c r="C6" s="114"/>
      <c r="D6" s="163"/>
      <c r="E6" s="63"/>
      <c r="F6" s="64"/>
    </row>
    <row r="7" spans="1:6" s="32" customFormat="1" ht="19.5" customHeight="1">
      <c r="A7" s="161" t="s">
        <v>274</v>
      </c>
      <c r="B7" s="161"/>
      <c r="C7" s="164" t="s">
        <v>180</v>
      </c>
      <c r="D7" s="127">
        <v>162</v>
      </c>
      <c r="E7" s="128" t="s">
        <v>383</v>
      </c>
      <c r="F7" s="64"/>
    </row>
    <row r="8" spans="1:6" s="32" customFormat="1" ht="19.5" customHeight="1">
      <c r="A8" s="161" t="s">
        <v>275</v>
      </c>
      <c r="B8" s="161"/>
      <c r="C8" s="164" t="s">
        <v>180</v>
      </c>
      <c r="D8" s="127">
        <v>162</v>
      </c>
      <c r="E8" s="128" t="s">
        <v>383</v>
      </c>
      <c r="F8" s="64"/>
    </row>
    <row r="9" spans="1:6" s="32" customFormat="1" ht="19.5" customHeight="1">
      <c r="A9" s="161"/>
      <c r="B9" s="161"/>
      <c r="C9" s="164"/>
      <c r="D9" s="127"/>
      <c r="E9" s="128"/>
      <c r="F9" s="64"/>
    </row>
    <row r="10" spans="1:6" s="32" customFormat="1" ht="19.5" customHeight="1">
      <c r="A10" s="117"/>
      <c r="B10" s="118"/>
      <c r="C10" s="119"/>
      <c r="D10" s="120"/>
      <c r="E10" s="117"/>
      <c r="F10" s="121"/>
    </row>
    <row r="11" spans="1:6" s="32" customFormat="1" ht="19.5" customHeight="1">
      <c r="A11" s="122" t="s">
        <v>395</v>
      </c>
      <c r="B11" s="154"/>
      <c r="C11" s="129"/>
      <c r="D11" s="127"/>
      <c r="E11" s="125"/>
      <c r="F11" s="126"/>
    </row>
    <row r="12" spans="1:6" s="32" customFormat="1" ht="19.5" customHeight="1">
      <c r="A12" s="122" t="s">
        <v>397</v>
      </c>
      <c r="B12" s="122"/>
      <c r="C12" s="123" t="s">
        <v>180</v>
      </c>
      <c r="D12" s="127">
        <v>83.25</v>
      </c>
      <c r="E12" s="128" t="s">
        <v>384</v>
      </c>
      <c r="F12" s="126"/>
    </row>
    <row r="13" spans="1:6" s="32" customFormat="1" ht="19.5" customHeight="1">
      <c r="A13" s="122" t="s">
        <v>315</v>
      </c>
      <c r="B13" s="122"/>
      <c r="C13" s="123" t="s">
        <v>248</v>
      </c>
      <c r="D13" s="127">
        <f>+D12*0.1</f>
        <v>8.325000000000001</v>
      </c>
      <c r="E13" s="128" t="s">
        <v>460</v>
      </c>
      <c r="F13" s="126"/>
    </row>
    <row r="14" spans="1:6" s="32" customFormat="1" ht="19.5" customHeight="1">
      <c r="A14" s="122"/>
      <c r="B14" s="122"/>
      <c r="C14" s="123"/>
      <c r="D14" s="127"/>
      <c r="E14" s="125"/>
      <c r="F14" s="126"/>
    </row>
    <row r="15" spans="1:6" s="27" customFormat="1" ht="19.5" customHeight="1">
      <c r="A15" s="122" t="s">
        <v>394</v>
      </c>
      <c r="B15" s="122"/>
      <c r="C15" s="123"/>
      <c r="D15" s="124"/>
      <c r="E15" s="125"/>
      <c r="F15" s="126"/>
    </row>
    <row r="16" spans="1:6" s="27" customFormat="1" ht="19.5" customHeight="1">
      <c r="A16" s="122" t="s">
        <v>428</v>
      </c>
      <c r="B16" s="134" t="s">
        <v>405</v>
      </c>
      <c r="C16" s="123" t="s">
        <v>180</v>
      </c>
      <c r="D16" s="127">
        <v>55</v>
      </c>
      <c r="E16" s="128" t="s">
        <v>427</v>
      </c>
      <c r="F16" s="126"/>
    </row>
    <row r="17" spans="1:6" s="27" customFormat="1" ht="19.5" customHeight="1">
      <c r="A17" s="115" t="s">
        <v>316</v>
      </c>
      <c r="B17" s="115" t="s">
        <v>412</v>
      </c>
      <c r="C17" s="129" t="s">
        <v>180</v>
      </c>
      <c r="D17" s="127">
        <v>55</v>
      </c>
      <c r="E17" s="128" t="s">
        <v>427</v>
      </c>
      <c r="F17" s="126"/>
    </row>
    <row r="18" spans="1:6" s="27" customFormat="1" ht="19.5" customHeight="1">
      <c r="A18" s="122" t="s">
        <v>379</v>
      </c>
      <c r="B18" s="122" t="s">
        <v>173</v>
      </c>
      <c r="C18" s="123" t="s">
        <v>180</v>
      </c>
      <c r="D18" s="127">
        <v>55</v>
      </c>
      <c r="E18" s="128" t="s">
        <v>427</v>
      </c>
      <c r="F18" s="126"/>
    </row>
    <row r="19" spans="1:6" s="27" customFormat="1" ht="19.5" customHeight="1">
      <c r="A19" s="122" t="s">
        <v>332</v>
      </c>
      <c r="B19" s="122" t="s">
        <v>374</v>
      </c>
      <c r="C19" s="123" t="s">
        <v>161</v>
      </c>
      <c r="D19" s="127">
        <v>18</v>
      </c>
      <c r="E19" s="125">
        <v>18</v>
      </c>
      <c r="F19" s="126"/>
    </row>
    <row r="20" spans="1:6" s="27" customFormat="1" ht="19.5" customHeight="1">
      <c r="A20" s="122" t="s">
        <v>299</v>
      </c>
      <c r="B20" s="122" t="s">
        <v>313</v>
      </c>
      <c r="C20" s="123" t="s">
        <v>180</v>
      </c>
      <c r="D20" s="127">
        <v>55</v>
      </c>
      <c r="E20" s="128" t="s">
        <v>427</v>
      </c>
      <c r="F20" s="126"/>
    </row>
    <row r="21" spans="1:6" s="27" customFormat="1" ht="19.5" customHeight="1">
      <c r="A21" s="122"/>
      <c r="B21" s="122"/>
      <c r="C21" s="123"/>
      <c r="D21" s="124"/>
      <c r="E21" s="125"/>
      <c r="F21" s="126"/>
    </row>
    <row r="22" spans="1:6" s="27" customFormat="1" ht="19.5" customHeight="1">
      <c r="A22" s="122" t="s">
        <v>366</v>
      </c>
      <c r="B22" s="154"/>
      <c r="C22" s="129"/>
      <c r="D22" s="127"/>
      <c r="E22" s="125"/>
      <c r="F22" s="126"/>
    </row>
    <row r="23" spans="1:6" s="27" customFormat="1" ht="19.5" customHeight="1">
      <c r="A23" s="154" t="s">
        <v>373</v>
      </c>
      <c r="B23" s="134" t="s">
        <v>380</v>
      </c>
      <c r="C23" s="129" t="s">
        <v>180</v>
      </c>
      <c r="D23" s="127">
        <v>81</v>
      </c>
      <c r="E23" s="125" t="s">
        <v>403</v>
      </c>
      <c r="F23" s="126"/>
    </row>
    <row r="24" spans="1:6" s="27" customFormat="1" ht="19.5" customHeight="1">
      <c r="A24" s="154" t="s">
        <v>385</v>
      </c>
      <c r="B24" s="142" t="s">
        <v>172</v>
      </c>
      <c r="C24" s="129" t="s">
        <v>180</v>
      </c>
      <c r="D24" s="127">
        <v>81</v>
      </c>
      <c r="E24" s="125" t="s">
        <v>403</v>
      </c>
      <c r="F24" s="126"/>
    </row>
    <row r="25" spans="1:6" s="27" customFormat="1" ht="19.5" customHeight="1">
      <c r="A25" s="122"/>
      <c r="B25" s="122"/>
      <c r="C25" s="123"/>
      <c r="D25" s="124"/>
      <c r="E25" s="125"/>
      <c r="F25" s="126"/>
    </row>
    <row r="26" spans="1:6" s="27" customFormat="1" ht="19.5" customHeight="1">
      <c r="A26" s="122"/>
      <c r="B26" s="122"/>
      <c r="C26" s="123"/>
      <c r="D26" s="124"/>
      <c r="E26" s="125"/>
      <c r="F26" s="126"/>
    </row>
    <row r="27" spans="1:6" s="27" customFormat="1" ht="19.5" customHeight="1">
      <c r="A27" s="130"/>
      <c r="B27" s="130"/>
      <c r="C27" s="131"/>
      <c r="D27" s="132"/>
      <c r="E27" s="125"/>
      <c r="F27" s="126"/>
    </row>
    <row r="28" spans="1:6" s="27" customFormat="1" ht="19.5" customHeight="1">
      <c r="A28" s="130"/>
      <c r="B28" s="130"/>
      <c r="C28" s="131"/>
      <c r="D28" s="132"/>
      <c r="E28" s="125"/>
      <c r="F28" s="126"/>
    </row>
    <row r="29" spans="1:6" s="27" customFormat="1" ht="19.5" customHeight="1">
      <c r="A29" s="130"/>
      <c r="B29" s="130"/>
      <c r="C29" s="131"/>
      <c r="D29" s="132"/>
      <c r="E29" s="125"/>
      <c r="F29" s="126"/>
    </row>
    <row r="30" spans="1:6" s="27" customFormat="1" ht="19.5" customHeight="1">
      <c r="A30" s="130"/>
      <c r="B30" s="130"/>
      <c r="C30" s="131"/>
      <c r="D30" s="132"/>
      <c r="E30" s="125"/>
      <c r="F30" s="126"/>
    </row>
    <row r="31" spans="1:6" s="27" customFormat="1" ht="19.5" customHeight="1">
      <c r="A31" s="63"/>
      <c r="B31" s="63"/>
      <c r="C31" s="67"/>
      <c r="D31" s="68"/>
      <c r="E31" s="66"/>
      <c r="F31" s="64"/>
    </row>
    <row r="32" spans="1:6" s="27" customFormat="1" ht="19.5" customHeight="1">
      <c r="A32" s="61"/>
      <c r="B32" s="61"/>
      <c r="C32" s="62"/>
      <c r="D32" s="69"/>
      <c r="E32" s="60"/>
      <c r="F32" s="28"/>
    </row>
    <row r="33" spans="1:6" s="27" customFormat="1" ht="19.5" customHeight="1">
      <c r="A33" s="61"/>
      <c r="B33" s="61"/>
      <c r="C33" s="62"/>
      <c r="D33" s="69"/>
      <c r="E33" s="60"/>
      <c r="F33" s="28"/>
    </row>
    <row r="34" spans="1:5" s="27" customFormat="1" ht="19.5" customHeight="1">
      <c r="A34" s="21"/>
      <c r="B34" s="21"/>
      <c r="C34" s="20"/>
      <c r="D34" s="69"/>
      <c r="E34" s="52"/>
    </row>
    <row r="35" spans="1:5" s="27" customFormat="1" ht="19.5" customHeight="1">
      <c r="A35" s="21"/>
      <c r="B35" s="21"/>
      <c r="C35" s="20"/>
      <c r="D35" s="69"/>
      <c r="E35" s="52"/>
    </row>
    <row r="36" spans="1:5" s="27" customFormat="1" ht="19.5" customHeight="1">
      <c r="A36" s="21"/>
      <c r="B36" s="21"/>
      <c r="C36" s="20"/>
      <c r="D36" s="69"/>
      <c r="E36" s="52"/>
    </row>
    <row r="37" spans="1:5" s="27" customFormat="1" ht="19.5" customHeight="1">
      <c r="A37" s="21"/>
      <c r="B37" s="21"/>
      <c r="C37" s="20"/>
      <c r="D37" s="69"/>
      <c r="E37" s="54"/>
    </row>
    <row r="38" spans="1:5" s="27" customFormat="1" ht="19.5" customHeight="1">
      <c r="A38" s="21"/>
      <c r="B38" s="21"/>
      <c r="C38" s="20"/>
      <c r="D38" s="69"/>
      <c r="E38" s="52"/>
    </row>
    <row r="39" spans="1:5" s="27" customFormat="1" ht="19.5" customHeight="1">
      <c r="A39" s="21"/>
      <c r="B39" s="21"/>
      <c r="C39" s="20"/>
      <c r="D39" s="69"/>
      <c r="E39" s="52"/>
    </row>
    <row r="40" spans="1:5" s="27" customFormat="1" ht="19.5" customHeight="1">
      <c r="A40" s="21"/>
      <c r="B40" s="21"/>
      <c r="C40" s="20"/>
      <c r="D40" s="69"/>
      <c r="E40" s="52"/>
    </row>
    <row r="41" spans="1:5" s="27" customFormat="1" ht="19.5" customHeight="1">
      <c r="A41" s="21"/>
      <c r="B41" s="21"/>
      <c r="C41" s="20"/>
      <c r="D41" s="69"/>
      <c r="E41" s="52"/>
    </row>
    <row r="42" spans="1:5" s="27" customFormat="1" ht="19.5" customHeight="1">
      <c r="A42" s="21"/>
      <c r="B42" s="21"/>
      <c r="C42" s="20"/>
      <c r="D42" s="69"/>
      <c r="E42" s="52"/>
    </row>
    <row r="43" spans="1:5" s="27" customFormat="1" ht="19.5" customHeight="1">
      <c r="A43" s="21"/>
      <c r="B43" s="21"/>
      <c r="C43" s="20"/>
      <c r="D43" s="69"/>
      <c r="E43" s="52"/>
    </row>
    <row r="44" spans="1:5" s="27" customFormat="1" ht="19.5" customHeight="1">
      <c r="A44" s="21"/>
      <c r="B44" s="21"/>
      <c r="C44" s="20"/>
      <c r="D44" s="69"/>
      <c r="E44" s="52"/>
    </row>
    <row r="45" spans="1:5" s="27" customFormat="1" ht="19.5" customHeight="1">
      <c r="A45" s="21"/>
      <c r="B45" s="21"/>
      <c r="C45" s="20"/>
      <c r="D45" s="69"/>
      <c r="E45" s="52"/>
    </row>
    <row r="46" spans="1:5" s="27" customFormat="1" ht="19.5" customHeight="1">
      <c r="A46" s="21"/>
      <c r="B46" s="21"/>
      <c r="C46" s="20"/>
      <c r="D46" s="69"/>
      <c r="E46" s="52"/>
    </row>
    <row r="47" spans="1:5" s="27" customFormat="1" ht="19.5" customHeight="1">
      <c r="A47" s="21"/>
      <c r="B47" s="21"/>
      <c r="C47" s="20"/>
      <c r="D47" s="69"/>
      <c r="E47" s="52"/>
    </row>
    <row r="48" spans="1:5" s="27" customFormat="1" ht="19.5" customHeight="1">
      <c r="A48" s="21"/>
      <c r="B48" s="21"/>
      <c r="C48" s="20"/>
      <c r="D48" s="69"/>
      <c r="E48" s="52"/>
    </row>
    <row r="49" spans="1:5" s="27" customFormat="1" ht="19.5" customHeight="1">
      <c r="A49" s="21"/>
      <c r="B49" s="21"/>
      <c r="C49" s="20"/>
      <c r="D49" s="69"/>
      <c r="E49" s="52"/>
    </row>
    <row r="50" spans="1:5" s="27" customFormat="1" ht="19.5" customHeight="1">
      <c r="A50" s="21"/>
      <c r="B50" s="21"/>
      <c r="C50" s="20"/>
      <c r="D50" s="69"/>
      <c r="E50" s="52"/>
    </row>
    <row r="51" spans="1:6" s="29" customFormat="1" ht="19.5" customHeight="1">
      <c r="A51" s="26"/>
      <c r="B51" s="26"/>
      <c r="C51" s="48"/>
      <c r="D51" s="70"/>
      <c r="E51" s="54"/>
      <c r="F51" s="25"/>
    </row>
    <row r="52" spans="1:5" s="27" customFormat="1" ht="19.5" customHeight="1">
      <c r="A52" s="21"/>
      <c r="B52" s="21"/>
      <c r="C52" s="20"/>
      <c r="D52" s="69"/>
      <c r="E52" s="52"/>
    </row>
    <row r="53" spans="1:5" s="27" customFormat="1" ht="19.5" customHeight="1">
      <c r="A53" s="21"/>
      <c r="B53" s="21"/>
      <c r="C53" s="20"/>
      <c r="D53" s="69"/>
      <c r="E53" s="52"/>
    </row>
    <row r="54" spans="1:5" s="27" customFormat="1" ht="19.5" customHeight="1">
      <c r="A54" s="21"/>
      <c r="B54" s="21"/>
      <c r="C54" s="20"/>
      <c r="D54" s="69"/>
      <c r="E54" s="52"/>
    </row>
    <row r="55" spans="1:5" s="27" customFormat="1" ht="19.5" customHeight="1">
      <c r="A55" s="21"/>
      <c r="B55" s="21"/>
      <c r="C55" s="20"/>
      <c r="D55" s="69"/>
      <c r="E55" s="52"/>
    </row>
    <row r="56" spans="1:5" s="27" customFormat="1" ht="19.5" customHeight="1">
      <c r="A56" s="21"/>
      <c r="B56" s="21"/>
      <c r="C56" s="20"/>
      <c r="D56" s="69"/>
      <c r="E56" s="52"/>
    </row>
    <row r="57" spans="1:5" s="27" customFormat="1" ht="19.5" customHeight="1">
      <c r="A57" s="21"/>
      <c r="B57" s="21"/>
      <c r="C57" s="20"/>
      <c r="D57" s="69"/>
      <c r="E57" s="52"/>
    </row>
    <row r="58" spans="1:5" s="27" customFormat="1" ht="19.5" customHeight="1">
      <c r="A58" s="21"/>
      <c r="B58" s="21"/>
      <c r="C58" s="20"/>
      <c r="D58" s="69"/>
      <c r="E58" s="52"/>
    </row>
    <row r="59" spans="1:5" s="27" customFormat="1" ht="19.5" customHeight="1">
      <c r="A59" s="21"/>
      <c r="B59" s="21"/>
      <c r="C59" s="20"/>
      <c r="D59" s="69"/>
      <c r="E59" s="52"/>
    </row>
    <row r="60" spans="1:5" s="27" customFormat="1" ht="19.5" customHeight="1">
      <c r="A60" s="21"/>
      <c r="B60" s="21"/>
      <c r="C60" s="20"/>
      <c r="D60" s="69"/>
      <c r="E60" s="52"/>
    </row>
    <row r="61" spans="1:5" s="27" customFormat="1" ht="19.5" customHeight="1">
      <c r="A61" s="21"/>
      <c r="B61" s="21"/>
      <c r="C61" s="20"/>
      <c r="D61" s="69"/>
      <c r="E61" s="52"/>
    </row>
    <row r="62" spans="1:5" s="27" customFormat="1" ht="19.5" customHeight="1">
      <c r="A62" s="21"/>
      <c r="B62" s="21"/>
      <c r="C62" s="20"/>
      <c r="D62" s="69"/>
      <c r="E62" s="52"/>
    </row>
    <row r="63" spans="1:5" s="24" customFormat="1" ht="19.5" customHeight="1">
      <c r="A63" s="21"/>
      <c r="C63" s="20"/>
      <c r="D63" s="69"/>
      <c r="E63" s="52"/>
    </row>
    <row r="64" spans="2:6" ht="18" customHeight="1">
      <c r="B64" s="21"/>
      <c r="C64" s="20"/>
      <c r="D64" s="71"/>
      <c r="E64" s="52"/>
      <c r="F64" s="28"/>
    </row>
    <row r="65" spans="2:6" ht="18" customHeight="1">
      <c r="B65" s="21"/>
      <c r="C65" s="20"/>
      <c r="D65" s="71"/>
      <c r="E65" s="52"/>
      <c r="F65" s="28"/>
    </row>
    <row r="66" spans="1:6" ht="18" customHeight="1">
      <c r="A66" s="57"/>
      <c r="B66" s="58"/>
      <c r="C66" s="59"/>
      <c r="D66" s="71"/>
      <c r="E66" s="56"/>
      <c r="F66" s="28"/>
    </row>
    <row r="67" spans="1:6" ht="18" customHeight="1">
      <c r="A67" s="22"/>
      <c r="B67" s="58"/>
      <c r="C67" s="59"/>
      <c r="D67" s="71"/>
      <c r="E67" s="56"/>
      <c r="F67" s="28"/>
    </row>
    <row r="68" spans="2:6" ht="18" customHeight="1">
      <c r="B68" s="58"/>
      <c r="C68" s="20"/>
      <c r="D68" s="71"/>
      <c r="E68" s="52"/>
      <c r="F68" s="28"/>
    </row>
    <row r="69" spans="2:6" ht="18" customHeight="1">
      <c r="B69" s="21"/>
      <c r="C69" s="20"/>
      <c r="D69" s="71"/>
      <c r="E69" s="52"/>
      <c r="F69" s="28"/>
    </row>
    <row r="70" spans="2:6" ht="18" customHeight="1">
      <c r="B70" s="21"/>
      <c r="C70" s="20"/>
      <c r="D70" s="71"/>
      <c r="E70" s="52"/>
      <c r="F70" s="28"/>
    </row>
    <row r="71" spans="2:6" ht="18" customHeight="1">
      <c r="B71" s="21"/>
      <c r="C71" s="20"/>
      <c r="D71" s="71"/>
      <c r="E71" s="52"/>
      <c r="F71" s="28"/>
    </row>
    <row r="72" spans="2:6" ht="18" customHeight="1">
      <c r="B72" s="21"/>
      <c r="C72" s="20"/>
      <c r="D72" s="71"/>
      <c r="E72" s="52"/>
      <c r="F72" s="28"/>
    </row>
    <row r="73" spans="2:6" ht="18" customHeight="1">
      <c r="B73" s="21"/>
      <c r="C73" s="20"/>
      <c r="D73" s="71"/>
      <c r="E73" s="52"/>
      <c r="F73" s="28"/>
    </row>
    <row r="74" spans="2:6" ht="18" customHeight="1">
      <c r="B74" s="21"/>
      <c r="C74" s="20"/>
      <c r="D74" s="71"/>
      <c r="E74" s="52"/>
      <c r="F74" s="28"/>
    </row>
    <row r="75" spans="2:6" ht="18" customHeight="1">
      <c r="B75" s="21"/>
      <c r="C75" s="20"/>
      <c r="D75" s="71"/>
      <c r="E75" s="52"/>
      <c r="F75" s="28"/>
    </row>
    <row r="76" spans="2:6" ht="18" customHeight="1">
      <c r="B76" s="26"/>
      <c r="C76" s="20"/>
      <c r="D76" s="71"/>
      <c r="E76" s="52"/>
      <c r="F76" s="28"/>
    </row>
    <row r="77" spans="2:6" ht="18" customHeight="1">
      <c r="B77" s="21"/>
      <c r="C77" s="20"/>
      <c r="D77" s="71"/>
      <c r="E77" s="52"/>
      <c r="F77" s="28"/>
    </row>
    <row r="78" spans="2:6" ht="18" customHeight="1">
      <c r="B78" s="26"/>
      <c r="C78" s="20"/>
      <c r="D78" s="71"/>
      <c r="E78" s="52"/>
      <c r="F78" s="28"/>
    </row>
    <row r="79" spans="2:6" ht="18" customHeight="1">
      <c r="B79" s="21"/>
      <c r="C79" s="20"/>
      <c r="D79" s="71"/>
      <c r="E79" s="52"/>
      <c r="F79" s="28"/>
    </row>
    <row r="80" spans="2:6" ht="18" customHeight="1">
      <c r="B80" s="21"/>
      <c r="C80" s="20"/>
      <c r="D80" s="71"/>
      <c r="E80" s="52"/>
      <c r="F80" s="28"/>
    </row>
    <row r="81" spans="2:6" ht="18" customHeight="1">
      <c r="B81" s="21"/>
      <c r="C81" s="20"/>
      <c r="D81" s="71"/>
      <c r="E81" s="52"/>
      <c r="F81" s="28"/>
    </row>
    <row r="82" spans="2:6" ht="18" customHeight="1">
      <c r="B82" s="21"/>
      <c r="C82" s="20"/>
      <c r="D82" s="71"/>
      <c r="E82" s="52"/>
      <c r="F82" s="28"/>
    </row>
    <row r="83" spans="2:6" ht="18" customHeight="1">
      <c r="B83" s="21"/>
      <c r="C83" s="20"/>
      <c r="D83" s="71"/>
      <c r="E83" s="52"/>
      <c r="F83" s="28"/>
    </row>
    <row r="84" spans="2:6" ht="18" customHeight="1">
      <c r="B84" s="21"/>
      <c r="C84" s="20"/>
      <c r="D84" s="71"/>
      <c r="E84" s="52"/>
      <c r="F84" s="28"/>
    </row>
    <row r="85" spans="2:6" ht="18" customHeight="1">
      <c r="B85" s="21"/>
      <c r="C85" s="20"/>
      <c r="D85" s="71"/>
      <c r="E85" s="56"/>
      <c r="F85" s="28"/>
    </row>
    <row r="86" spans="1:6" ht="18" customHeight="1">
      <c r="A86" s="22"/>
      <c r="B86" s="21"/>
      <c r="C86" s="20"/>
      <c r="D86" s="71"/>
      <c r="E86" s="56"/>
      <c r="F86" s="28"/>
    </row>
    <row r="87" spans="2:6" ht="18" customHeight="1">
      <c r="B87" s="21"/>
      <c r="C87" s="20"/>
      <c r="D87" s="69"/>
      <c r="E87" s="52"/>
      <c r="F87" s="28"/>
    </row>
    <row r="88" spans="2:6" ht="18" customHeight="1">
      <c r="B88" s="21"/>
      <c r="C88" s="20"/>
      <c r="D88" s="69"/>
      <c r="E88" s="52"/>
      <c r="F88" s="28"/>
    </row>
    <row r="89" spans="2:6" ht="18" customHeight="1">
      <c r="B89" s="21"/>
      <c r="C89" s="20"/>
      <c r="D89" s="69"/>
      <c r="E89" s="52"/>
      <c r="F89" s="28"/>
    </row>
    <row r="90" spans="2:6" ht="18" customHeight="1">
      <c r="B90" s="21"/>
      <c r="C90" s="20"/>
      <c r="D90" s="69"/>
      <c r="E90" s="52"/>
      <c r="F90" s="28"/>
    </row>
    <row r="91" spans="2:6" ht="18" customHeight="1">
      <c r="B91" s="21"/>
      <c r="C91" s="20"/>
      <c r="D91" s="69"/>
      <c r="E91" s="52"/>
      <c r="F91" s="28"/>
    </row>
    <row r="92" spans="2:6" ht="18" customHeight="1">
      <c r="B92" s="21"/>
      <c r="C92" s="20"/>
      <c r="D92" s="69"/>
      <c r="E92" s="52"/>
      <c r="F92" s="28"/>
    </row>
    <row r="93" spans="2:6" ht="18" customHeight="1">
      <c r="B93" s="21"/>
      <c r="C93" s="20"/>
      <c r="D93" s="69"/>
      <c r="E93" s="52"/>
      <c r="F93" s="28"/>
    </row>
    <row r="94" spans="2:6" ht="18" customHeight="1">
      <c r="B94" s="21"/>
      <c r="C94" s="20"/>
      <c r="D94" s="69"/>
      <c r="E94" s="52"/>
      <c r="F94" s="28"/>
    </row>
    <row r="95" spans="2:6" ht="18" customHeight="1">
      <c r="B95" s="21"/>
      <c r="C95" s="20"/>
      <c r="D95" s="69"/>
      <c r="E95" s="52"/>
      <c r="F95" s="28"/>
    </row>
    <row r="96" spans="2:6" ht="18" customHeight="1">
      <c r="B96" s="21"/>
      <c r="C96" s="20"/>
      <c r="D96" s="69"/>
      <c r="E96" s="52"/>
      <c r="F96" s="28"/>
    </row>
    <row r="97" spans="2:6" ht="18" customHeight="1">
      <c r="B97" s="21"/>
      <c r="C97" s="20"/>
      <c r="D97" s="69"/>
      <c r="E97" s="52"/>
      <c r="F97" s="28"/>
    </row>
    <row r="98" spans="2:6" ht="18" customHeight="1">
      <c r="B98" s="21"/>
      <c r="C98" s="20"/>
      <c r="D98" s="71"/>
      <c r="E98" s="56"/>
      <c r="F98" s="28"/>
    </row>
    <row r="99" spans="2:6" ht="18" customHeight="1">
      <c r="B99" s="21"/>
      <c r="C99" s="20"/>
      <c r="D99" s="71"/>
      <c r="E99" s="56"/>
      <c r="F99" s="28"/>
    </row>
    <row r="100" spans="2:6" ht="18" customHeight="1">
      <c r="B100" s="21"/>
      <c r="C100" s="20"/>
      <c r="D100" s="71"/>
      <c r="E100" s="56"/>
      <c r="F100" s="28"/>
    </row>
    <row r="101" spans="2:6" ht="18" customHeight="1">
      <c r="B101" s="21"/>
      <c r="C101" s="20"/>
      <c r="D101" s="71"/>
      <c r="E101" s="56"/>
      <c r="F101" s="28"/>
    </row>
    <row r="102" spans="2:6" ht="18" customHeight="1">
      <c r="B102" s="21"/>
      <c r="C102" s="20"/>
      <c r="D102" s="71"/>
      <c r="E102" s="56"/>
      <c r="F102" s="28"/>
    </row>
    <row r="103" spans="2:6" ht="18" customHeight="1">
      <c r="B103" s="21"/>
      <c r="C103" s="20"/>
      <c r="D103" s="71"/>
      <c r="E103" s="56"/>
      <c r="F103" s="28"/>
    </row>
    <row r="104" spans="1:6" s="29" customFormat="1" ht="19.5" customHeight="1">
      <c r="A104" s="26"/>
      <c r="B104" s="26"/>
      <c r="C104" s="48"/>
      <c r="D104" s="70"/>
      <c r="E104" s="54"/>
      <c r="F104" s="25"/>
    </row>
    <row r="105" spans="1:5" s="27" customFormat="1" ht="19.5" customHeight="1">
      <c r="A105" s="21"/>
      <c r="B105" s="21"/>
      <c r="C105" s="20"/>
      <c r="D105" s="70"/>
      <c r="E105" s="52"/>
    </row>
    <row r="106" spans="1:5" s="27" customFormat="1" ht="19.5" customHeight="1">
      <c r="A106" s="21"/>
      <c r="B106" s="21"/>
      <c r="C106" s="20"/>
      <c r="D106" s="70"/>
      <c r="E106" s="52"/>
    </row>
    <row r="107" spans="1:5" s="27" customFormat="1" ht="19.5" customHeight="1">
      <c r="A107" s="21"/>
      <c r="B107" s="21"/>
      <c r="C107" s="20"/>
      <c r="D107" s="69"/>
      <c r="E107" s="52"/>
    </row>
    <row r="108" spans="1:5" s="27" customFormat="1" ht="19.5" customHeight="1">
      <c r="A108" s="21"/>
      <c r="B108" s="21"/>
      <c r="C108" s="20"/>
      <c r="D108" s="71"/>
      <c r="E108" s="56"/>
    </row>
    <row r="109" spans="1:5" s="27" customFormat="1" ht="19.5" customHeight="1">
      <c r="A109" s="21"/>
      <c r="B109" s="21"/>
      <c r="C109" s="20"/>
      <c r="D109" s="71"/>
      <c r="E109" s="56"/>
    </row>
    <row r="110" spans="1:5" s="27" customFormat="1" ht="19.5" customHeight="1">
      <c r="A110" s="21"/>
      <c r="B110" s="21"/>
      <c r="C110" s="20"/>
      <c r="D110" s="71"/>
      <c r="E110" s="56"/>
    </row>
    <row r="111" spans="1:5" s="27" customFormat="1" ht="19.5" customHeight="1">
      <c r="A111" s="21"/>
      <c r="B111" s="21"/>
      <c r="C111" s="20"/>
      <c r="D111" s="69"/>
      <c r="E111" s="52"/>
    </row>
    <row r="112" spans="2:6" ht="18" customHeight="1">
      <c r="B112" s="21"/>
      <c r="C112" s="20"/>
      <c r="D112" s="71"/>
      <c r="E112" s="52"/>
      <c r="F112" s="28"/>
    </row>
    <row r="113" spans="2:6" ht="18" customHeight="1">
      <c r="B113" s="21"/>
      <c r="C113" s="20"/>
      <c r="D113" s="71"/>
      <c r="E113" s="52"/>
      <c r="F113" s="28"/>
    </row>
    <row r="114" spans="2:6" ht="18" customHeight="1">
      <c r="B114" s="21"/>
      <c r="C114" s="20"/>
      <c r="D114" s="71"/>
      <c r="E114" s="52"/>
      <c r="F114" s="28"/>
    </row>
    <row r="115" spans="2:6" ht="18" customHeight="1">
      <c r="B115" s="21"/>
      <c r="C115" s="20"/>
      <c r="D115" s="71"/>
      <c r="E115" s="52"/>
      <c r="F115" s="28"/>
    </row>
    <row r="116" spans="2:6" ht="18" customHeight="1">
      <c r="B116" s="21"/>
      <c r="C116" s="20"/>
      <c r="D116" s="71"/>
      <c r="E116" s="52"/>
      <c r="F116" s="28"/>
    </row>
    <row r="117" spans="2:6" ht="18" customHeight="1">
      <c r="B117" s="21"/>
      <c r="C117" s="20"/>
      <c r="D117" s="71"/>
      <c r="E117" s="56"/>
      <c r="F117" s="28"/>
    </row>
    <row r="118" spans="2:6" ht="18" customHeight="1">
      <c r="B118" s="21"/>
      <c r="C118" s="20"/>
      <c r="D118" s="71"/>
      <c r="E118" s="56"/>
      <c r="F118" s="28"/>
    </row>
    <row r="119" spans="2:6" ht="18" customHeight="1">
      <c r="B119" s="21"/>
      <c r="C119" s="20"/>
      <c r="D119" s="71"/>
      <c r="E119" s="56"/>
      <c r="F119" s="28"/>
    </row>
    <row r="120" spans="2:6" ht="18" customHeight="1">
      <c r="B120" s="21"/>
      <c r="C120" s="20"/>
      <c r="D120" s="71"/>
      <c r="E120" s="56"/>
      <c r="F120" s="28"/>
    </row>
    <row r="121" spans="2:6" ht="18" customHeight="1">
      <c r="B121" s="21"/>
      <c r="C121" s="20"/>
      <c r="D121" s="70"/>
      <c r="E121" s="54"/>
      <c r="F121" s="28"/>
    </row>
    <row r="122" spans="2:6" ht="18" customHeight="1">
      <c r="B122" s="21"/>
      <c r="C122" s="20"/>
      <c r="D122" s="70"/>
      <c r="E122" s="52"/>
      <c r="F122" s="28"/>
    </row>
    <row r="123" spans="2:6" ht="18" customHeight="1">
      <c r="B123" s="21"/>
      <c r="C123" s="20"/>
      <c r="D123" s="70"/>
      <c r="E123" s="52"/>
      <c r="F123" s="28"/>
    </row>
    <row r="124" spans="2:6" ht="18" customHeight="1">
      <c r="B124" s="21"/>
      <c r="C124" s="20"/>
      <c r="D124" s="69"/>
      <c r="E124" s="52"/>
      <c r="F124" s="28"/>
    </row>
    <row r="125" spans="2:6" ht="18" customHeight="1">
      <c r="B125" s="21"/>
      <c r="C125" s="20"/>
      <c r="D125" s="71"/>
      <c r="E125" s="56"/>
      <c r="F125" s="28"/>
    </row>
    <row r="126" spans="2:6" ht="18" customHeight="1">
      <c r="B126" s="21"/>
      <c r="C126" s="20"/>
      <c r="D126" s="71"/>
      <c r="E126" s="52"/>
      <c r="F126" s="28"/>
    </row>
    <row r="127" spans="2:6" ht="18" customHeight="1">
      <c r="B127" s="21"/>
      <c r="C127" s="20"/>
      <c r="D127" s="71"/>
      <c r="E127" s="52"/>
      <c r="F127" s="28"/>
    </row>
    <row r="128" spans="2:6" ht="18" customHeight="1">
      <c r="B128" s="21"/>
      <c r="C128" s="20"/>
      <c r="D128" s="71"/>
      <c r="E128" s="52"/>
      <c r="F128" s="28"/>
    </row>
    <row r="129" spans="1:5" s="27" customFormat="1" ht="19.5" customHeight="1">
      <c r="A129" s="21"/>
      <c r="B129" s="21"/>
      <c r="C129" s="20"/>
      <c r="D129" s="69"/>
      <c r="E129" s="52"/>
    </row>
    <row r="130" spans="1:5" s="27" customFormat="1" ht="19.5" customHeight="1">
      <c r="A130" s="21"/>
      <c r="B130" s="21"/>
      <c r="C130" s="20"/>
      <c r="D130" s="69"/>
      <c r="E130" s="52"/>
    </row>
    <row r="131" spans="1:5" s="27" customFormat="1" ht="19.5" customHeight="1">
      <c r="A131" s="21"/>
      <c r="B131" s="21"/>
      <c r="C131" s="20"/>
      <c r="D131" s="69"/>
      <c r="E131" s="52"/>
    </row>
    <row r="132" spans="1:5" s="27" customFormat="1" ht="19.5" customHeight="1">
      <c r="A132" s="21"/>
      <c r="B132" s="21"/>
      <c r="C132" s="20"/>
      <c r="D132" s="69"/>
      <c r="E132" s="52"/>
    </row>
    <row r="133" spans="1:5" s="24" customFormat="1" ht="19.5" customHeight="1">
      <c r="A133" s="21"/>
      <c r="C133" s="20"/>
      <c r="D133" s="69"/>
      <c r="E133" s="52"/>
    </row>
    <row r="134" spans="2:6" ht="18" customHeight="1">
      <c r="B134" s="21"/>
      <c r="C134" s="20"/>
      <c r="D134" s="71"/>
      <c r="E134" s="52"/>
      <c r="F134" s="28"/>
    </row>
    <row r="135" spans="2:6" ht="18" customHeight="1">
      <c r="B135" s="21"/>
      <c r="C135" s="20"/>
      <c r="D135" s="71"/>
      <c r="E135" s="52"/>
      <c r="F135" s="28"/>
    </row>
    <row r="136" spans="1:6" ht="18" customHeight="1">
      <c r="A136" s="57"/>
      <c r="B136" s="21"/>
      <c r="C136" s="59"/>
      <c r="D136" s="71"/>
      <c r="E136" s="56"/>
      <c r="F136" s="28"/>
    </row>
    <row r="137" spans="2:6" ht="18" customHeight="1">
      <c r="B137" s="58"/>
      <c r="C137" s="59"/>
      <c r="D137" s="71"/>
      <c r="E137" s="56"/>
      <c r="F137" s="28"/>
    </row>
    <row r="138" spans="2:6" ht="18" customHeight="1">
      <c r="B138" s="58"/>
      <c r="C138" s="20"/>
      <c r="D138" s="71"/>
      <c r="E138" s="56"/>
      <c r="F138" s="28"/>
    </row>
    <row r="139" spans="1:6" ht="18" customHeight="1">
      <c r="A139" s="57"/>
      <c r="B139" s="58"/>
      <c r="C139" s="20"/>
      <c r="D139" s="71"/>
      <c r="E139" s="56"/>
      <c r="F139" s="28"/>
    </row>
    <row r="140" spans="2:6" ht="18" customHeight="1">
      <c r="B140" s="21"/>
      <c r="C140" s="20"/>
      <c r="D140" s="71"/>
      <c r="E140" s="56"/>
      <c r="F140" s="28"/>
    </row>
    <row r="141" spans="2:6" ht="18" customHeight="1">
      <c r="B141" s="21"/>
      <c r="C141" s="20"/>
      <c r="D141" s="71"/>
      <c r="E141" s="52"/>
      <c r="F141" s="28"/>
    </row>
    <row r="142" spans="2:6" ht="18" customHeight="1">
      <c r="B142" s="21"/>
      <c r="C142" s="20"/>
      <c r="D142" s="71"/>
      <c r="E142" s="52"/>
      <c r="F142" s="28"/>
    </row>
    <row r="143" spans="2:6" ht="18" customHeight="1">
      <c r="B143" s="21"/>
      <c r="C143" s="20"/>
      <c r="D143" s="71"/>
      <c r="E143" s="52"/>
      <c r="F143" s="28"/>
    </row>
    <row r="144" spans="2:6" ht="18" customHeight="1">
      <c r="B144" s="21"/>
      <c r="C144" s="20"/>
      <c r="D144" s="71"/>
      <c r="E144" s="52"/>
      <c r="F144" s="28"/>
    </row>
    <row r="145" spans="2:6" ht="18" customHeight="1">
      <c r="B145" s="21"/>
      <c r="C145" s="20"/>
      <c r="D145" s="71"/>
      <c r="E145" s="52"/>
      <c r="F145" s="28"/>
    </row>
    <row r="146" spans="2:6" ht="18" customHeight="1">
      <c r="B146" s="21"/>
      <c r="C146" s="20"/>
      <c r="D146" s="69"/>
      <c r="E146" s="52"/>
      <c r="F146" s="28"/>
    </row>
    <row r="147" spans="2:6" ht="18" customHeight="1">
      <c r="B147" s="21"/>
      <c r="C147" s="20"/>
      <c r="D147" s="69"/>
      <c r="E147" s="52"/>
      <c r="F147" s="28"/>
    </row>
    <row r="148" spans="2:6" ht="18" customHeight="1">
      <c r="B148" s="26"/>
      <c r="C148" s="20"/>
      <c r="D148" s="69"/>
      <c r="E148" s="52"/>
      <c r="F148" s="28"/>
    </row>
    <row r="149" spans="2:6" ht="18" customHeight="1">
      <c r="B149" s="21"/>
      <c r="C149" s="20"/>
      <c r="D149" s="71"/>
      <c r="E149" s="56"/>
      <c r="F149" s="28"/>
    </row>
    <row r="150" spans="2:6" ht="18" customHeight="1">
      <c r="B150" s="21"/>
      <c r="C150" s="20"/>
      <c r="D150" s="71"/>
      <c r="E150" s="56"/>
      <c r="F150" s="28"/>
    </row>
    <row r="151" spans="2:6" ht="18" customHeight="1">
      <c r="B151" s="21"/>
      <c r="C151" s="20"/>
      <c r="D151" s="71"/>
      <c r="E151" s="56"/>
      <c r="F151" s="28"/>
    </row>
    <row r="152" spans="1:6" s="29" customFormat="1" ht="19.5" customHeight="1">
      <c r="A152" s="26"/>
      <c r="B152" s="26"/>
      <c r="C152" s="48"/>
      <c r="D152" s="70"/>
      <c r="E152" s="54"/>
      <c r="F152" s="25"/>
    </row>
    <row r="153" spans="1:5" s="27" customFormat="1" ht="19.5" customHeight="1">
      <c r="A153" s="21"/>
      <c r="B153" s="21"/>
      <c r="C153" s="20"/>
      <c r="D153" s="69"/>
      <c r="E153" s="52"/>
    </row>
    <row r="154" spans="1:5" s="27" customFormat="1" ht="19.5" customHeight="1">
      <c r="A154" s="21"/>
      <c r="B154" s="21"/>
      <c r="C154" s="20"/>
      <c r="D154" s="69"/>
      <c r="E154" s="52"/>
    </row>
    <row r="155" spans="1:5" s="27" customFormat="1" ht="19.5" customHeight="1">
      <c r="A155" s="21"/>
      <c r="B155" s="21"/>
      <c r="C155" s="20"/>
      <c r="D155" s="69"/>
      <c r="E155" s="52"/>
    </row>
    <row r="156" spans="1:5" s="27" customFormat="1" ht="19.5" customHeight="1">
      <c r="A156" s="21"/>
      <c r="B156" s="21"/>
      <c r="C156" s="20"/>
      <c r="D156" s="69"/>
      <c r="E156" s="52"/>
    </row>
    <row r="157" spans="1:5" s="27" customFormat="1" ht="19.5" customHeight="1">
      <c r="A157" s="21"/>
      <c r="B157" s="21"/>
      <c r="C157" s="20"/>
      <c r="D157" s="69"/>
      <c r="E157" s="52"/>
    </row>
    <row r="158" spans="1:5" s="27" customFormat="1" ht="19.5" customHeight="1">
      <c r="A158" s="21"/>
      <c r="B158" s="21"/>
      <c r="C158" s="20"/>
      <c r="D158" s="69"/>
      <c r="E158" s="52"/>
    </row>
    <row r="159" spans="1:5" s="27" customFormat="1" ht="19.5" customHeight="1">
      <c r="A159" s="21"/>
      <c r="B159" s="21"/>
      <c r="C159" s="20"/>
      <c r="D159" s="69"/>
      <c r="E159" s="52"/>
    </row>
    <row r="160" spans="1:5" s="27" customFormat="1" ht="19.5" customHeight="1">
      <c r="A160" s="21"/>
      <c r="B160" s="21"/>
      <c r="C160" s="20"/>
      <c r="D160" s="69"/>
      <c r="E160" s="52"/>
    </row>
    <row r="161" spans="1:5" s="27" customFormat="1" ht="19.5" customHeight="1">
      <c r="A161" s="21"/>
      <c r="B161" s="21"/>
      <c r="C161" s="20"/>
      <c r="D161" s="69"/>
      <c r="E161" s="52"/>
    </row>
    <row r="162" spans="1:5" s="27" customFormat="1" ht="19.5" customHeight="1">
      <c r="A162" s="21"/>
      <c r="B162" s="21"/>
      <c r="C162" s="20"/>
      <c r="D162" s="69"/>
      <c r="E162" s="52"/>
    </row>
    <row r="163" spans="1:5" s="27" customFormat="1" ht="19.5" customHeight="1">
      <c r="A163" s="21"/>
      <c r="B163" s="21"/>
      <c r="C163" s="20"/>
      <c r="D163" s="69"/>
      <c r="E163" s="52"/>
    </row>
    <row r="164" spans="1:5" s="27" customFormat="1" ht="19.5" customHeight="1">
      <c r="A164" s="21"/>
      <c r="B164" s="21"/>
      <c r="C164" s="20"/>
      <c r="D164" s="69"/>
      <c r="E164" s="52"/>
    </row>
    <row r="165" spans="1:5" s="24" customFormat="1" ht="19.5" customHeight="1">
      <c r="A165" s="21"/>
      <c r="C165" s="20"/>
      <c r="D165" s="69"/>
      <c r="E165" s="52"/>
    </row>
    <row r="166" spans="2:5" ht="18" customHeight="1">
      <c r="B166" s="21"/>
      <c r="C166" s="20"/>
      <c r="E166" s="52"/>
    </row>
    <row r="167" spans="2:5" ht="18" customHeight="1">
      <c r="B167" s="21"/>
      <c r="C167" s="20"/>
      <c r="E167" s="52"/>
    </row>
    <row r="168" ht="18" customHeight="1">
      <c r="E168" s="53"/>
    </row>
    <row r="169" spans="1:5" ht="18" customHeight="1">
      <c r="A169" s="22"/>
      <c r="E169" s="53"/>
    </row>
    <row r="170" spans="1:5" ht="18" customHeight="1">
      <c r="A170" s="31"/>
      <c r="C170" s="20"/>
      <c r="E170" s="52"/>
    </row>
    <row r="171" spans="3:5" ht="18" customHeight="1">
      <c r="C171" s="20"/>
      <c r="E171" s="52"/>
    </row>
    <row r="172" spans="2:5" ht="18" customHeight="1">
      <c r="B172" s="21"/>
      <c r="C172" s="20"/>
      <c r="E172" s="52"/>
    </row>
    <row r="173" spans="2:5" ht="18" customHeight="1">
      <c r="B173" s="21"/>
      <c r="C173" s="20"/>
      <c r="E173" s="52"/>
    </row>
    <row r="174" spans="2:5" ht="18" customHeight="1">
      <c r="B174" s="21"/>
      <c r="C174" s="20"/>
      <c r="E174" s="52"/>
    </row>
    <row r="175" spans="2:5" ht="18" customHeight="1">
      <c r="B175" s="21"/>
      <c r="C175" s="20"/>
      <c r="E175" s="52"/>
    </row>
    <row r="176" spans="2:5" ht="18" customHeight="1">
      <c r="B176" s="21"/>
      <c r="C176" s="20"/>
      <c r="E176" s="52"/>
    </row>
    <row r="177" spans="2:5" ht="18" customHeight="1">
      <c r="B177" s="21"/>
      <c r="C177" s="20"/>
      <c r="E177" s="52"/>
    </row>
    <row r="178" spans="2:5" ht="18" customHeight="1">
      <c r="B178" s="26"/>
      <c r="C178" s="20"/>
      <c r="E178" s="52"/>
    </row>
    <row r="179" spans="2:5" ht="18" customHeight="1">
      <c r="B179" s="21"/>
      <c r="C179" s="20"/>
      <c r="E179" s="52"/>
    </row>
    <row r="180" spans="2:5" ht="18" customHeight="1">
      <c r="B180" s="21"/>
      <c r="C180" s="20"/>
      <c r="E180" s="52"/>
    </row>
    <row r="181" spans="2:5" ht="18" customHeight="1">
      <c r="B181" s="21"/>
      <c r="C181" s="20"/>
      <c r="E181" s="52"/>
    </row>
    <row r="182" spans="2:5" ht="18" customHeight="1">
      <c r="B182" s="21"/>
      <c r="C182" s="20"/>
      <c r="E182" s="52"/>
    </row>
    <row r="183" spans="2:5" ht="18" customHeight="1">
      <c r="B183" s="21"/>
      <c r="C183" s="20"/>
      <c r="E183" s="52"/>
    </row>
    <row r="184" spans="2:5" ht="18" customHeight="1">
      <c r="B184" s="21"/>
      <c r="C184" s="20"/>
      <c r="E184" s="53"/>
    </row>
    <row r="185" spans="1:5" ht="18" customHeight="1">
      <c r="A185" s="22"/>
      <c r="B185" s="21"/>
      <c r="C185" s="20"/>
      <c r="E185" s="53"/>
    </row>
    <row r="186" spans="2:5" ht="18" customHeight="1">
      <c r="B186" s="21"/>
      <c r="C186" s="20"/>
      <c r="D186" s="69"/>
      <c r="E186" s="52"/>
    </row>
    <row r="187" spans="2:5" ht="18" customHeight="1">
      <c r="B187" s="21"/>
      <c r="C187" s="20"/>
      <c r="D187" s="69"/>
      <c r="E187" s="52"/>
    </row>
    <row r="188" spans="2:5" ht="18" customHeight="1">
      <c r="B188" s="21"/>
      <c r="C188" s="20"/>
      <c r="D188" s="69"/>
      <c r="E188" s="52"/>
    </row>
    <row r="189" spans="2:5" ht="18" customHeight="1">
      <c r="B189" s="21"/>
      <c r="C189" s="20"/>
      <c r="D189" s="69"/>
      <c r="E189" s="52"/>
    </row>
    <row r="190" spans="2:5" ht="18" customHeight="1">
      <c r="B190" s="21"/>
      <c r="C190" s="20"/>
      <c r="D190" s="69"/>
      <c r="E190" s="52"/>
    </row>
    <row r="191" spans="2:5" ht="18" customHeight="1">
      <c r="B191" s="21"/>
      <c r="C191" s="20"/>
      <c r="D191" s="69"/>
      <c r="E191" s="52"/>
    </row>
    <row r="192" spans="2:5" ht="18" customHeight="1">
      <c r="B192" s="21"/>
      <c r="C192" s="20"/>
      <c r="D192" s="69"/>
      <c r="E192" s="52"/>
    </row>
    <row r="193" spans="2:5" ht="18" customHeight="1">
      <c r="B193" s="21"/>
      <c r="C193" s="20"/>
      <c r="E193" s="53"/>
    </row>
    <row r="194" spans="1:5" ht="18" customHeight="1">
      <c r="A194" s="22"/>
      <c r="B194" s="21"/>
      <c r="C194" s="20"/>
      <c r="E194" s="53"/>
    </row>
    <row r="195" spans="2:5" ht="18" customHeight="1">
      <c r="B195" s="21"/>
      <c r="C195" s="20"/>
      <c r="E195" s="53"/>
    </row>
    <row r="196" spans="2:5" ht="18" customHeight="1">
      <c r="B196" s="21"/>
      <c r="C196" s="20"/>
      <c r="E196" s="53"/>
    </row>
    <row r="197" spans="2:5" ht="18" customHeight="1">
      <c r="B197" s="21"/>
      <c r="C197" s="20"/>
      <c r="E197" s="53"/>
    </row>
    <row r="198" spans="1:5" s="29" customFormat="1" ht="19.5" customHeight="1">
      <c r="A198" s="30"/>
      <c r="D198" s="73"/>
      <c r="E198" s="55"/>
    </row>
    <row r="199" spans="1:5" s="27" customFormat="1" ht="19.5" customHeight="1">
      <c r="A199" s="22"/>
      <c r="B199" s="21"/>
      <c r="C199" s="20"/>
      <c r="D199" s="69"/>
      <c r="E199" s="52"/>
    </row>
    <row r="200" spans="1:5" s="27" customFormat="1" ht="19.5" customHeight="1">
      <c r="A200" s="21"/>
      <c r="B200" s="21"/>
      <c r="C200" s="20"/>
      <c r="D200" s="69"/>
      <c r="E200" s="52"/>
    </row>
    <row r="201" spans="1:5" s="27" customFormat="1" ht="19.5" customHeight="1">
      <c r="A201" s="21"/>
      <c r="B201" s="21"/>
      <c r="C201" s="20"/>
      <c r="D201" s="69"/>
      <c r="E201" s="52"/>
    </row>
    <row r="202" spans="1:5" s="27" customFormat="1" ht="19.5" customHeight="1">
      <c r="A202" s="21"/>
      <c r="B202" s="21"/>
      <c r="C202" s="20"/>
      <c r="D202" s="69"/>
      <c r="E202" s="52"/>
    </row>
    <row r="203" spans="1:5" s="27" customFormat="1" ht="19.5" customHeight="1">
      <c r="A203" s="21"/>
      <c r="B203" s="21"/>
      <c r="C203" s="20"/>
      <c r="D203" s="69"/>
      <c r="E203" s="23"/>
    </row>
    <row r="204" spans="1:5" s="27" customFormat="1" ht="19.5" customHeight="1">
      <c r="A204" s="21"/>
      <c r="B204" s="21"/>
      <c r="C204" s="20"/>
      <c r="D204" s="69"/>
      <c r="E204" s="23"/>
    </row>
    <row r="205" spans="1:5" s="27" customFormat="1" ht="19.5" customHeight="1">
      <c r="A205" s="21"/>
      <c r="B205" s="21"/>
      <c r="C205" s="20"/>
      <c r="D205" s="69"/>
      <c r="E205" s="23"/>
    </row>
    <row r="206" spans="1:5" s="27" customFormat="1" ht="19.5" customHeight="1">
      <c r="A206" s="21"/>
      <c r="B206" s="21"/>
      <c r="C206" s="20"/>
      <c r="D206" s="69"/>
      <c r="E206" s="23"/>
    </row>
    <row r="207" spans="2:5" ht="18" customHeight="1">
      <c r="B207" s="21"/>
      <c r="C207" s="20"/>
      <c r="E207" s="23"/>
    </row>
    <row r="208" spans="1:5" s="27" customFormat="1" ht="19.5" customHeight="1">
      <c r="A208" s="21"/>
      <c r="B208" s="21"/>
      <c r="C208" s="20"/>
      <c r="D208" s="69"/>
      <c r="E208" s="23"/>
    </row>
    <row r="210" ht="18" customHeight="1">
      <c r="A210" s="22"/>
    </row>
    <row r="211" spans="3:5" ht="18" customHeight="1">
      <c r="C211" s="20"/>
      <c r="E211" s="23"/>
    </row>
    <row r="212" spans="2:5" ht="18" customHeight="1">
      <c r="B212" s="21"/>
      <c r="C212" s="20"/>
      <c r="E212" s="23"/>
    </row>
    <row r="213" spans="2:5" ht="18" customHeight="1">
      <c r="B213" s="21"/>
      <c r="C213" s="20"/>
      <c r="E213" s="23"/>
    </row>
    <row r="214" spans="2:5" ht="18" customHeight="1">
      <c r="B214" s="21"/>
      <c r="C214" s="20"/>
      <c r="E214" s="23"/>
    </row>
    <row r="215" spans="2:5" ht="18" customHeight="1">
      <c r="B215" s="21"/>
      <c r="C215" s="20"/>
      <c r="E215" s="23"/>
    </row>
    <row r="216" spans="2:5" ht="18" customHeight="1">
      <c r="B216" s="21"/>
      <c r="C216" s="20"/>
      <c r="E216" s="23"/>
    </row>
    <row r="217" spans="2:5" ht="18" customHeight="1">
      <c r="B217" s="21"/>
      <c r="C217" s="20"/>
      <c r="E217" s="23"/>
    </row>
    <row r="218" spans="2:5" ht="18" customHeight="1">
      <c r="B218" s="26"/>
      <c r="C218" s="20"/>
      <c r="E218" s="23"/>
    </row>
    <row r="219" spans="2:5" ht="18" customHeight="1">
      <c r="B219" s="21"/>
      <c r="C219" s="20"/>
      <c r="E219" s="23"/>
    </row>
    <row r="220" spans="2:5" ht="18" customHeight="1">
      <c r="B220" s="21"/>
      <c r="C220" s="20"/>
      <c r="E220" s="23"/>
    </row>
    <row r="221" spans="2:3" ht="18" customHeight="1">
      <c r="B221" s="21"/>
      <c r="C221" s="20"/>
    </row>
    <row r="222" spans="1:3" ht="18" customHeight="1">
      <c r="A222" s="22"/>
      <c r="B222" s="21"/>
      <c r="C222" s="20"/>
    </row>
    <row r="223" spans="2:5" ht="18" customHeight="1">
      <c r="B223" s="21"/>
      <c r="C223" s="20"/>
      <c r="D223" s="69"/>
      <c r="E223" s="23"/>
    </row>
    <row r="224" spans="2:5" ht="18" customHeight="1">
      <c r="B224" s="21"/>
      <c r="C224" s="20"/>
      <c r="D224" s="69"/>
      <c r="E224" s="23"/>
    </row>
    <row r="225" spans="2:5" ht="18" customHeight="1">
      <c r="B225" s="21"/>
      <c r="C225" s="20"/>
      <c r="D225" s="69"/>
      <c r="E225" s="23"/>
    </row>
    <row r="226" spans="2:5" ht="18" customHeight="1">
      <c r="B226" s="21"/>
      <c r="C226" s="20"/>
      <c r="D226" s="69"/>
      <c r="E226" s="23"/>
    </row>
    <row r="227" spans="2:5" ht="18" customHeight="1">
      <c r="B227" s="21"/>
      <c r="C227" s="20"/>
      <c r="D227" s="69"/>
      <c r="E227" s="23"/>
    </row>
    <row r="228" spans="2:5" ht="18" customHeight="1">
      <c r="B228" s="21"/>
      <c r="C228" s="20"/>
      <c r="D228" s="69"/>
      <c r="E228" s="23"/>
    </row>
    <row r="229" spans="2:5" ht="18" customHeight="1">
      <c r="B229" s="21"/>
      <c r="C229" s="20"/>
      <c r="D229" s="69"/>
      <c r="E229" s="23"/>
    </row>
    <row r="230" spans="2:3" ht="18" customHeight="1">
      <c r="B230" s="21"/>
      <c r="C230" s="20"/>
    </row>
    <row r="231" spans="1:3" ht="18" customHeight="1">
      <c r="A231" s="22"/>
      <c r="B231" s="21"/>
      <c r="C231" s="20"/>
    </row>
    <row r="232" spans="2:3" ht="18" customHeight="1">
      <c r="B232" s="21"/>
      <c r="C232" s="20"/>
    </row>
    <row r="233" spans="2:3" ht="18" customHeight="1">
      <c r="B233" s="21"/>
      <c r="C233" s="20"/>
    </row>
    <row r="234" spans="2:3" ht="18" customHeight="1">
      <c r="B234" s="21"/>
      <c r="C234" s="20"/>
    </row>
    <row r="235" spans="2:3" ht="18" customHeight="1">
      <c r="B235" s="21"/>
      <c r="C235" s="20"/>
    </row>
    <row r="236" spans="2:3" ht="18" customHeight="1">
      <c r="B236" s="21"/>
      <c r="C236" s="20"/>
    </row>
    <row r="237" spans="1:4" s="29" customFormat="1" ht="19.5" customHeight="1">
      <c r="A237" s="30"/>
      <c r="D237" s="73"/>
    </row>
    <row r="238" spans="1:5" s="27" customFormat="1" ht="19.5" customHeight="1">
      <c r="A238" s="22"/>
      <c r="B238" s="21"/>
      <c r="C238" s="20"/>
      <c r="D238" s="69"/>
      <c r="E238" s="23"/>
    </row>
    <row r="239" spans="1:5" s="27" customFormat="1" ht="19.5" customHeight="1">
      <c r="A239" s="21"/>
      <c r="B239" s="21"/>
      <c r="C239" s="20"/>
      <c r="D239" s="69"/>
      <c r="E239" s="23"/>
    </row>
    <row r="240" spans="1:5" s="27" customFormat="1" ht="19.5" customHeight="1">
      <c r="A240" s="21"/>
      <c r="B240" s="21"/>
      <c r="C240" s="20"/>
      <c r="D240" s="69"/>
      <c r="E240" s="23"/>
    </row>
    <row r="241" spans="1:5" s="27" customFormat="1" ht="19.5" customHeight="1">
      <c r="A241" s="21"/>
      <c r="B241" s="21"/>
      <c r="C241" s="20"/>
      <c r="D241" s="69"/>
      <c r="E241" s="23"/>
    </row>
    <row r="242" ht="18" customHeight="1">
      <c r="A242" s="22"/>
    </row>
    <row r="243" spans="1:5" s="27" customFormat="1" ht="19.5" customHeight="1">
      <c r="A243" s="21"/>
      <c r="B243" s="21"/>
      <c r="C243" s="20"/>
      <c r="D243" s="69"/>
      <c r="E243" s="23"/>
    </row>
    <row r="244" spans="1:5" s="27" customFormat="1" ht="19.5" customHeight="1">
      <c r="A244" s="21"/>
      <c r="B244" s="21"/>
      <c r="C244" s="20"/>
      <c r="D244" s="69"/>
      <c r="E244" s="23"/>
    </row>
    <row r="245" spans="2:5" ht="18" customHeight="1">
      <c r="B245" s="21"/>
      <c r="C245" s="20"/>
      <c r="E245" s="23"/>
    </row>
    <row r="246" spans="1:3" ht="18" customHeight="1">
      <c r="A246" s="22"/>
      <c r="B246" s="21"/>
      <c r="C246" s="20"/>
    </row>
    <row r="247" spans="1:5" s="27" customFormat="1" ht="19.5" customHeight="1">
      <c r="A247" s="21"/>
      <c r="B247" s="21"/>
      <c r="C247" s="20"/>
      <c r="D247" s="69"/>
      <c r="E247" s="23"/>
    </row>
    <row r="248" spans="1:5" s="27" customFormat="1" ht="19.5" customHeight="1">
      <c r="A248" s="21"/>
      <c r="B248" s="21"/>
      <c r="C248" s="20"/>
      <c r="D248" s="69"/>
      <c r="E248" s="23"/>
    </row>
    <row r="249" spans="1:5" s="27" customFormat="1" ht="19.5" customHeight="1">
      <c r="A249" s="21"/>
      <c r="B249" s="21"/>
      <c r="C249" s="20"/>
      <c r="D249" s="69"/>
      <c r="E249" s="23"/>
    </row>
    <row r="250" spans="2:5" ht="18" customHeight="1">
      <c r="B250" s="21"/>
      <c r="C250" s="20"/>
      <c r="D250" s="69"/>
      <c r="E250" s="23"/>
    </row>
    <row r="251" spans="1:3" ht="18" customHeight="1">
      <c r="A251" s="22"/>
      <c r="B251" s="21"/>
      <c r="C251" s="20"/>
    </row>
    <row r="252" spans="2:3" ht="18" customHeight="1">
      <c r="B252" s="21"/>
      <c r="C252" s="20"/>
    </row>
    <row r="253" spans="2:3" ht="18" customHeight="1">
      <c r="B253" s="21"/>
      <c r="C253" s="20"/>
    </row>
    <row r="254" spans="2:3" ht="18" customHeight="1">
      <c r="B254" s="21"/>
      <c r="C254" s="20"/>
    </row>
    <row r="255" spans="1:4" s="29" customFormat="1" ht="19.5" customHeight="1">
      <c r="A255" s="30"/>
      <c r="D255" s="73"/>
    </row>
    <row r="256" spans="1:5" s="27" customFormat="1" ht="19.5" customHeight="1">
      <c r="A256" s="22"/>
      <c r="B256" s="21"/>
      <c r="C256" s="20"/>
      <c r="D256" s="69"/>
      <c r="E256" s="23"/>
    </row>
    <row r="257" spans="1:5" s="27" customFormat="1" ht="19.5" customHeight="1">
      <c r="A257" s="21"/>
      <c r="B257" s="21"/>
      <c r="C257" s="20"/>
      <c r="D257" s="69"/>
      <c r="E257" s="23"/>
    </row>
    <row r="258" spans="1:5" s="27" customFormat="1" ht="19.5" customHeight="1">
      <c r="A258" s="21"/>
      <c r="B258" s="21"/>
      <c r="C258" s="20"/>
      <c r="D258" s="69"/>
      <c r="E258" s="23"/>
    </row>
    <row r="259" spans="1:5" s="27" customFormat="1" ht="19.5" customHeight="1">
      <c r="A259" s="21"/>
      <c r="B259" s="21"/>
      <c r="C259" s="20"/>
      <c r="D259" s="69"/>
      <c r="E259" s="23"/>
    </row>
    <row r="260" ht="18" customHeight="1">
      <c r="A260" s="22"/>
    </row>
    <row r="261" spans="1:5" s="27" customFormat="1" ht="19.5" customHeight="1">
      <c r="A261" s="21"/>
      <c r="B261" s="21"/>
      <c r="C261" s="20"/>
      <c r="D261" s="69"/>
      <c r="E261" s="23"/>
    </row>
    <row r="262" spans="1:5" s="27" customFormat="1" ht="19.5" customHeight="1">
      <c r="A262" s="21"/>
      <c r="B262" s="21"/>
      <c r="C262" s="20"/>
      <c r="D262" s="69"/>
      <c r="E262" s="23"/>
    </row>
    <row r="263" spans="2:5" ht="18" customHeight="1">
      <c r="B263" s="21"/>
      <c r="C263" s="20"/>
      <c r="E263" s="23"/>
    </row>
    <row r="264" spans="1:3" ht="18" customHeight="1">
      <c r="A264" s="22"/>
      <c r="B264" s="21"/>
      <c r="C264" s="20"/>
    </row>
    <row r="265" spans="1:5" s="27" customFormat="1" ht="19.5" customHeight="1">
      <c r="A265" s="21"/>
      <c r="B265" s="21"/>
      <c r="C265" s="20"/>
      <c r="D265" s="69"/>
      <c r="E265" s="23"/>
    </row>
    <row r="266" spans="1:5" s="27" customFormat="1" ht="19.5" customHeight="1">
      <c r="A266" s="21"/>
      <c r="B266" s="21"/>
      <c r="C266" s="20"/>
      <c r="D266" s="69"/>
      <c r="E266" s="23"/>
    </row>
    <row r="267" spans="1:5" s="27" customFormat="1" ht="19.5" customHeight="1">
      <c r="A267" s="21"/>
      <c r="B267" s="21"/>
      <c r="C267" s="20"/>
      <c r="D267" s="69"/>
      <c r="E267" s="23"/>
    </row>
    <row r="268" spans="2:5" ht="18" customHeight="1">
      <c r="B268" s="21"/>
      <c r="C268" s="20"/>
      <c r="D268" s="69"/>
      <c r="E268" s="23"/>
    </row>
    <row r="269" spans="1:3" ht="18" customHeight="1">
      <c r="A269" s="22"/>
      <c r="B269" s="21"/>
      <c r="C269" s="20"/>
    </row>
    <row r="270" spans="2:3" ht="18" customHeight="1">
      <c r="B270" s="21"/>
      <c r="C270" s="20"/>
    </row>
    <row r="271" spans="2:3" ht="18" customHeight="1">
      <c r="B271" s="21"/>
      <c r="C271" s="20"/>
    </row>
    <row r="272" spans="2:3" ht="18" customHeight="1">
      <c r="B272" s="21"/>
      <c r="C272" s="20"/>
    </row>
    <row r="273" spans="1:4" s="29" customFormat="1" ht="19.5" customHeight="1">
      <c r="A273" s="30"/>
      <c r="D273" s="73"/>
    </row>
    <row r="274" spans="1:5" s="27" customFormat="1" ht="19.5" customHeight="1">
      <c r="A274" s="22"/>
      <c r="B274" s="21"/>
      <c r="C274" s="20"/>
      <c r="D274" s="69"/>
      <c r="E274" s="23"/>
    </row>
    <row r="275" spans="1:5" s="27" customFormat="1" ht="19.5" customHeight="1">
      <c r="A275" s="21"/>
      <c r="B275" s="21"/>
      <c r="C275" s="20"/>
      <c r="D275" s="69"/>
      <c r="E275" s="23"/>
    </row>
    <row r="276" spans="1:5" s="27" customFormat="1" ht="19.5" customHeight="1">
      <c r="A276" s="21"/>
      <c r="B276" s="21"/>
      <c r="C276" s="20"/>
      <c r="D276" s="69"/>
      <c r="E276" s="23"/>
    </row>
    <row r="277" spans="1:5" s="27" customFormat="1" ht="19.5" customHeight="1">
      <c r="A277" s="21"/>
      <c r="B277" s="21"/>
      <c r="C277" s="20"/>
      <c r="D277" s="69"/>
      <c r="E277" s="23"/>
    </row>
    <row r="278" spans="1:5" s="27" customFormat="1" ht="19.5" customHeight="1">
      <c r="A278" s="21"/>
      <c r="B278" s="21"/>
      <c r="C278" s="20"/>
      <c r="D278" s="69"/>
      <c r="E278" s="23"/>
    </row>
    <row r="279" ht="18" customHeight="1">
      <c r="A279" s="22"/>
    </row>
    <row r="280" spans="1:5" s="27" customFormat="1" ht="19.5" customHeight="1">
      <c r="A280" s="21"/>
      <c r="B280" s="21"/>
      <c r="C280" s="20"/>
      <c r="D280" s="69"/>
      <c r="E280" s="23"/>
    </row>
    <row r="281" spans="1:5" s="27" customFormat="1" ht="19.5" customHeight="1">
      <c r="A281" s="21"/>
      <c r="B281" s="21"/>
      <c r="C281" s="20"/>
      <c r="D281" s="69"/>
      <c r="E281" s="23"/>
    </row>
    <row r="282" spans="1:5" s="27" customFormat="1" ht="19.5" customHeight="1">
      <c r="A282" s="21"/>
      <c r="B282" s="21"/>
      <c r="C282" s="20"/>
      <c r="D282" s="69"/>
      <c r="E282" s="23"/>
    </row>
    <row r="283" spans="2:5" ht="18" customHeight="1">
      <c r="B283" s="26"/>
      <c r="C283" s="20"/>
      <c r="D283" s="69"/>
      <c r="E283" s="23"/>
    </row>
    <row r="284" spans="2:5" ht="18" customHeight="1">
      <c r="B284" s="21"/>
      <c r="C284" s="20"/>
      <c r="E284" s="23"/>
    </row>
    <row r="285" spans="2:5" ht="18" customHeight="1">
      <c r="B285" s="26"/>
      <c r="C285" s="20"/>
      <c r="E285" s="23"/>
    </row>
    <row r="286" spans="1:3" ht="18" customHeight="1">
      <c r="A286" s="22"/>
      <c r="B286" s="21"/>
      <c r="C286" s="20"/>
    </row>
    <row r="287" spans="1:5" s="27" customFormat="1" ht="19.5" customHeight="1">
      <c r="A287" s="21"/>
      <c r="B287" s="21"/>
      <c r="C287" s="20"/>
      <c r="D287" s="69"/>
      <c r="E287" s="23"/>
    </row>
    <row r="288" spans="1:5" s="27" customFormat="1" ht="19.5" customHeight="1">
      <c r="A288" s="21"/>
      <c r="B288" s="21"/>
      <c r="C288" s="20"/>
      <c r="D288" s="69"/>
      <c r="E288" s="23"/>
    </row>
    <row r="289" spans="1:5" s="27" customFormat="1" ht="19.5" customHeight="1">
      <c r="A289" s="21"/>
      <c r="B289" s="21"/>
      <c r="C289" s="20"/>
      <c r="D289" s="69"/>
      <c r="E289" s="23"/>
    </row>
    <row r="290" spans="2:5" ht="18" customHeight="1">
      <c r="B290" s="21"/>
      <c r="C290" s="20"/>
      <c r="D290" s="69"/>
      <c r="E290" s="23"/>
    </row>
    <row r="291" spans="1:3" ht="18" customHeight="1">
      <c r="A291" s="22"/>
      <c r="B291" s="21"/>
      <c r="C291" s="20"/>
    </row>
    <row r="292" spans="2:3" ht="18" customHeight="1">
      <c r="B292" s="21"/>
      <c r="C292" s="20"/>
    </row>
    <row r="293" spans="2:3" ht="18" customHeight="1">
      <c r="B293" s="21"/>
      <c r="C293" s="20"/>
    </row>
    <row r="294" spans="2:3" ht="18" customHeight="1">
      <c r="B294" s="21"/>
      <c r="C294" s="20"/>
    </row>
    <row r="295" spans="2:3" ht="18" customHeight="1">
      <c r="B295" s="21"/>
      <c r="C295" s="20"/>
    </row>
    <row r="296" spans="2:3" ht="18" customHeight="1">
      <c r="B296" s="21"/>
      <c r="C296" s="20"/>
    </row>
    <row r="297" spans="1:4" s="29" customFormat="1" ht="19.5" customHeight="1">
      <c r="A297" s="30"/>
      <c r="D297" s="73"/>
    </row>
    <row r="298" spans="1:5" s="27" customFormat="1" ht="19.5" customHeight="1">
      <c r="A298" s="22"/>
      <c r="B298" s="21"/>
      <c r="C298" s="20"/>
      <c r="D298" s="69"/>
      <c r="E298" s="23"/>
    </row>
    <row r="299" spans="1:5" s="27" customFormat="1" ht="19.5" customHeight="1">
      <c r="A299" s="21"/>
      <c r="B299" s="21"/>
      <c r="C299" s="20"/>
      <c r="D299" s="69"/>
      <c r="E299" s="23"/>
    </row>
    <row r="300" spans="1:5" s="27" customFormat="1" ht="19.5" customHeight="1">
      <c r="A300" s="21"/>
      <c r="B300" s="21"/>
      <c r="C300" s="20"/>
      <c r="D300" s="69"/>
      <c r="E300" s="23"/>
    </row>
    <row r="301" spans="1:5" s="27" customFormat="1" ht="19.5" customHeight="1">
      <c r="A301" s="21"/>
      <c r="B301" s="21"/>
      <c r="C301" s="20"/>
      <c r="D301" s="69"/>
      <c r="E301" s="23"/>
    </row>
    <row r="302" ht="18" customHeight="1">
      <c r="A302" s="22"/>
    </row>
    <row r="303" spans="1:5" s="27" customFormat="1" ht="19.5" customHeight="1">
      <c r="A303" s="21"/>
      <c r="B303" s="21"/>
      <c r="C303" s="20"/>
      <c r="D303" s="69"/>
      <c r="E303" s="23"/>
    </row>
    <row r="304" spans="1:5" s="27" customFormat="1" ht="19.5" customHeight="1">
      <c r="A304" s="21"/>
      <c r="B304" s="21"/>
      <c r="C304" s="20"/>
      <c r="D304" s="69"/>
      <c r="E304" s="23"/>
    </row>
    <row r="305" spans="2:5" ht="18" customHeight="1">
      <c r="B305" s="21"/>
      <c r="C305" s="20"/>
      <c r="E305" s="23"/>
    </row>
    <row r="306" spans="1:3" ht="18" customHeight="1">
      <c r="A306" s="22"/>
      <c r="B306" s="21"/>
      <c r="C306" s="20"/>
    </row>
    <row r="307" spans="1:5" s="27" customFormat="1" ht="19.5" customHeight="1">
      <c r="A307" s="21"/>
      <c r="B307" s="21"/>
      <c r="C307" s="20"/>
      <c r="D307" s="69"/>
      <c r="E307" s="23"/>
    </row>
    <row r="308" spans="1:5" s="27" customFormat="1" ht="19.5" customHeight="1">
      <c r="A308" s="21"/>
      <c r="B308" s="21"/>
      <c r="C308" s="20"/>
      <c r="D308" s="69"/>
      <c r="E308" s="23"/>
    </row>
    <row r="309" spans="1:5" s="27" customFormat="1" ht="19.5" customHeight="1">
      <c r="A309" s="21"/>
      <c r="B309" s="21"/>
      <c r="C309" s="20"/>
      <c r="D309" s="69"/>
      <c r="E309" s="23"/>
    </row>
    <row r="310" spans="2:3" ht="18" customHeight="1">
      <c r="B310" s="21"/>
      <c r="C310" s="20"/>
    </row>
    <row r="311" spans="2:3" ht="18" customHeight="1">
      <c r="B311" s="21"/>
      <c r="C311" s="20"/>
    </row>
    <row r="312" spans="1:4" s="29" customFormat="1" ht="19.5" customHeight="1">
      <c r="A312" s="30"/>
      <c r="D312" s="73"/>
    </row>
    <row r="313" spans="1:5" s="27" customFormat="1" ht="19.5" customHeight="1">
      <c r="A313" s="22"/>
      <c r="B313" s="21"/>
      <c r="C313" s="20"/>
      <c r="D313" s="69"/>
      <c r="E313" s="23"/>
    </row>
    <row r="314" spans="1:5" s="27" customFormat="1" ht="19.5" customHeight="1">
      <c r="A314" s="21"/>
      <c r="B314" s="21"/>
      <c r="C314" s="20"/>
      <c r="D314" s="69"/>
      <c r="E314" s="23"/>
    </row>
    <row r="315" spans="1:5" s="27" customFormat="1" ht="19.5" customHeight="1">
      <c r="A315" s="21"/>
      <c r="B315" s="21"/>
      <c r="C315" s="20"/>
      <c r="D315" s="69"/>
      <c r="E315" s="23"/>
    </row>
    <row r="316" spans="1:5" s="27" customFormat="1" ht="19.5" customHeight="1">
      <c r="A316" s="21"/>
      <c r="B316" s="21"/>
      <c r="C316" s="20"/>
      <c r="D316" s="69"/>
      <c r="E316" s="23"/>
    </row>
    <row r="317" spans="1:5" s="27" customFormat="1" ht="19.5" customHeight="1">
      <c r="A317" s="21"/>
      <c r="B317" s="21"/>
      <c r="C317" s="20"/>
      <c r="D317" s="69"/>
      <c r="E317" s="23"/>
    </row>
    <row r="318" spans="1:5" s="27" customFormat="1" ht="19.5" customHeight="1">
      <c r="A318" s="21"/>
      <c r="B318" s="21"/>
      <c r="C318" s="20"/>
      <c r="D318" s="69"/>
      <c r="E318" s="23"/>
    </row>
    <row r="319" spans="1:5" s="27" customFormat="1" ht="19.5" customHeight="1">
      <c r="A319" s="21"/>
      <c r="B319" s="21"/>
      <c r="C319" s="20"/>
      <c r="D319" s="69"/>
      <c r="E319" s="23"/>
    </row>
    <row r="320" spans="1:5" s="27" customFormat="1" ht="19.5" customHeight="1">
      <c r="A320" s="21"/>
      <c r="B320" s="21"/>
      <c r="C320" s="20"/>
      <c r="D320" s="69"/>
      <c r="E320" s="23"/>
    </row>
    <row r="321" spans="1:5" s="27" customFormat="1" ht="19.5" customHeight="1">
      <c r="A321" s="21"/>
      <c r="B321" s="21"/>
      <c r="C321" s="20"/>
      <c r="D321" s="69"/>
      <c r="E321" s="23"/>
    </row>
    <row r="322" spans="1:5" s="27" customFormat="1" ht="19.5" customHeight="1">
      <c r="A322" s="21"/>
      <c r="B322" s="21"/>
      <c r="C322" s="20"/>
      <c r="D322" s="69"/>
      <c r="E322" s="23"/>
    </row>
    <row r="323" spans="1:5" s="24" customFormat="1" ht="19.5" customHeight="1">
      <c r="A323" s="21"/>
      <c r="C323" s="20"/>
      <c r="D323" s="69"/>
      <c r="E323" s="23"/>
    </row>
    <row r="324" spans="3:5" ht="18" customHeight="1">
      <c r="C324" s="20"/>
      <c r="D324" s="69"/>
      <c r="E324" s="23"/>
    </row>
    <row r="325" spans="3:5" ht="18" customHeight="1">
      <c r="C325" s="20"/>
      <c r="D325" s="69"/>
      <c r="E325" s="23"/>
    </row>
    <row r="327" ht="18" customHeight="1">
      <c r="A327" s="22"/>
    </row>
    <row r="328" spans="3:5" ht="18" customHeight="1">
      <c r="C328" s="20"/>
      <c r="E328" s="23"/>
    </row>
    <row r="329" spans="2:5" ht="18" customHeight="1">
      <c r="B329" s="21"/>
      <c r="C329" s="20"/>
      <c r="E329" s="23"/>
    </row>
    <row r="330" spans="2:5" ht="18" customHeight="1">
      <c r="B330" s="21"/>
      <c r="C330" s="20"/>
      <c r="E330" s="23"/>
    </row>
    <row r="331" spans="2:5" ht="18" customHeight="1">
      <c r="B331" s="21"/>
      <c r="C331" s="20"/>
      <c r="E331" s="23"/>
    </row>
    <row r="332" spans="2:5" ht="18" customHeight="1">
      <c r="B332" s="21"/>
      <c r="C332" s="20"/>
      <c r="E332" s="23"/>
    </row>
    <row r="333" spans="2:5" ht="18" customHeight="1">
      <c r="B333" s="21"/>
      <c r="C333" s="20"/>
      <c r="E333" s="23"/>
    </row>
    <row r="334" spans="2:5" ht="18" customHeight="1">
      <c r="B334" s="21"/>
      <c r="C334" s="20"/>
      <c r="E334" s="23"/>
    </row>
    <row r="335" spans="2:5" ht="18" customHeight="1">
      <c r="B335" s="21"/>
      <c r="C335" s="20"/>
      <c r="E335" s="23"/>
    </row>
    <row r="336" spans="2:5" ht="18" customHeight="1">
      <c r="B336" s="21"/>
      <c r="C336" s="20"/>
      <c r="E336" s="23"/>
    </row>
    <row r="337" spans="2:5" ht="18" customHeight="1">
      <c r="B337" s="21"/>
      <c r="C337" s="20"/>
      <c r="E337" s="23"/>
    </row>
    <row r="338" spans="2:5" ht="18" customHeight="1">
      <c r="B338" s="21"/>
      <c r="C338" s="20"/>
      <c r="E338" s="23"/>
    </row>
    <row r="339" spans="2:5" ht="18" customHeight="1">
      <c r="B339" s="21"/>
      <c r="C339" s="20"/>
      <c r="E339" s="23"/>
    </row>
    <row r="340" spans="2:5" ht="18" customHeight="1">
      <c r="B340" s="21"/>
      <c r="C340" s="20"/>
      <c r="E340" s="23"/>
    </row>
    <row r="341" spans="2:3" ht="18" customHeight="1">
      <c r="B341" s="21"/>
      <c r="C341" s="20"/>
    </row>
    <row r="342" spans="1:3" ht="18" customHeight="1">
      <c r="A342" s="22"/>
      <c r="B342" s="21"/>
      <c r="C342" s="20"/>
    </row>
    <row r="343" spans="2:5" ht="18" customHeight="1">
      <c r="B343" s="21"/>
      <c r="C343" s="20"/>
      <c r="D343" s="69"/>
      <c r="E343" s="23"/>
    </row>
    <row r="344" spans="2:5" ht="18" customHeight="1">
      <c r="B344" s="21"/>
      <c r="C344" s="20"/>
      <c r="D344" s="69"/>
      <c r="E344" s="23"/>
    </row>
    <row r="345" spans="2:5" ht="18" customHeight="1">
      <c r="B345" s="21"/>
      <c r="C345" s="20"/>
      <c r="D345" s="69"/>
      <c r="E345" s="23"/>
    </row>
    <row r="346" spans="2:3" ht="18" customHeight="1">
      <c r="B346" s="21"/>
      <c r="C346" s="20"/>
    </row>
    <row r="347" spans="1:3" ht="18" customHeight="1">
      <c r="A347" s="22"/>
      <c r="B347" s="21"/>
      <c r="C347" s="20"/>
    </row>
    <row r="348" spans="2:3" ht="18" customHeight="1">
      <c r="B348" s="21"/>
      <c r="C348" s="20"/>
    </row>
    <row r="349" spans="2:3" ht="18" customHeight="1">
      <c r="B349" s="21"/>
      <c r="C349" s="20"/>
    </row>
    <row r="350" spans="2:3" ht="18" customHeight="1">
      <c r="B350" s="21"/>
      <c r="C350" s="20"/>
    </row>
    <row r="351" spans="2:3" ht="18" customHeight="1">
      <c r="B351" s="21"/>
      <c r="C351" s="20"/>
    </row>
    <row r="352" spans="2:3" ht="18" customHeight="1">
      <c r="B352" s="21"/>
      <c r="C352" s="20"/>
    </row>
    <row r="353" spans="1:4" s="29" customFormat="1" ht="19.5" customHeight="1">
      <c r="A353" s="30"/>
      <c r="D353" s="73"/>
    </row>
    <row r="354" spans="1:5" s="27" customFormat="1" ht="19.5" customHeight="1">
      <c r="A354" s="22"/>
      <c r="B354" s="21"/>
      <c r="C354" s="20"/>
      <c r="D354" s="69"/>
      <c r="E354" s="23"/>
    </row>
    <row r="355" spans="1:5" s="27" customFormat="1" ht="19.5" customHeight="1">
      <c r="A355" s="21"/>
      <c r="B355" s="21"/>
      <c r="C355" s="20"/>
      <c r="D355" s="69"/>
      <c r="E355" s="23"/>
    </row>
    <row r="356" spans="1:5" s="27" customFormat="1" ht="19.5" customHeight="1">
      <c r="A356" s="21"/>
      <c r="B356" s="21"/>
      <c r="C356" s="20"/>
      <c r="D356" s="69"/>
      <c r="E356" s="23"/>
    </row>
    <row r="357" spans="1:5" s="27" customFormat="1" ht="19.5" customHeight="1">
      <c r="A357" s="21"/>
      <c r="B357" s="21"/>
      <c r="C357" s="20"/>
      <c r="D357" s="69"/>
      <c r="E357" s="23"/>
    </row>
    <row r="358" spans="1:5" s="27" customFormat="1" ht="19.5" customHeight="1">
      <c r="A358" s="21"/>
      <c r="B358" s="21"/>
      <c r="C358" s="20"/>
      <c r="D358" s="69"/>
      <c r="E358" s="23"/>
    </row>
    <row r="359" spans="1:5" s="27" customFormat="1" ht="19.5" customHeight="1">
      <c r="A359" s="21"/>
      <c r="B359" s="21"/>
      <c r="C359" s="20"/>
      <c r="D359" s="69"/>
      <c r="E359" s="23"/>
    </row>
    <row r="360" spans="1:5" s="27" customFormat="1" ht="19.5" customHeight="1">
      <c r="A360" s="21"/>
      <c r="B360" s="21"/>
      <c r="C360" s="20"/>
      <c r="D360" s="69"/>
      <c r="E360" s="23"/>
    </row>
    <row r="361" spans="1:5" s="27" customFormat="1" ht="19.5" customHeight="1">
      <c r="A361" s="21"/>
      <c r="B361" s="21"/>
      <c r="C361" s="20"/>
      <c r="D361" s="69"/>
      <c r="E361" s="23"/>
    </row>
    <row r="362" spans="1:5" s="27" customFormat="1" ht="19.5" customHeight="1">
      <c r="A362" s="21"/>
      <c r="B362" s="21"/>
      <c r="C362" s="20"/>
      <c r="D362" s="69"/>
      <c r="E362" s="23"/>
    </row>
    <row r="363" spans="1:5" s="27" customFormat="1" ht="19.5" customHeight="1">
      <c r="A363" s="21"/>
      <c r="B363" s="21"/>
      <c r="C363" s="20"/>
      <c r="D363" s="69"/>
      <c r="E363" s="23"/>
    </row>
    <row r="364" spans="1:5" s="24" customFormat="1" ht="19.5" customHeight="1">
      <c r="A364" s="21"/>
      <c r="C364" s="20"/>
      <c r="D364" s="69"/>
      <c r="E364" s="23"/>
    </row>
    <row r="365" spans="3:5" ht="18" customHeight="1">
      <c r="C365" s="20"/>
      <c r="D365" s="69"/>
      <c r="E365" s="23"/>
    </row>
    <row r="366" spans="3:5" ht="18" customHeight="1">
      <c r="C366" s="20"/>
      <c r="D366" s="69"/>
      <c r="E366" s="23"/>
    </row>
    <row r="368" ht="18" customHeight="1">
      <c r="A368" s="22"/>
    </row>
    <row r="369" spans="3:5" ht="18" customHeight="1">
      <c r="C369" s="20"/>
      <c r="E369" s="23"/>
    </row>
    <row r="370" spans="2:5" ht="18" customHeight="1">
      <c r="B370" s="21"/>
      <c r="C370" s="20"/>
      <c r="E370" s="23"/>
    </row>
    <row r="371" spans="2:5" ht="18" customHeight="1">
      <c r="B371" s="21"/>
      <c r="C371" s="20"/>
      <c r="E371" s="23"/>
    </row>
    <row r="372" spans="2:5" ht="18" customHeight="1">
      <c r="B372" s="21"/>
      <c r="C372" s="20"/>
      <c r="E372" s="23"/>
    </row>
    <row r="373" spans="2:5" ht="18" customHeight="1">
      <c r="B373" s="21"/>
      <c r="C373" s="20"/>
      <c r="E373" s="23"/>
    </row>
    <row r="374" spans="2:5" ht="18" customHeight="1">
      <c r="B374" s="21"/>
      <c r="C374" s="20"/>
      <c r="E374" s="23"/>
    </row>
    <row r="375" spans="2:5" ht="18" customHeight="1">
      <c r="B375" s="21"/>
      <c r="C375" s="20"/>
      <c r="E375" s="23"/>
    </row>
    <row r="376" spans="2:5" ht="18" customHeight="1">
      <c r="B376" s="21"/>
      <c r="C376" s="20"/>
      <c r="E376" s="23"/>
    </row>
    <row r="377" spans="2:5" ht="18" customHeight="1">
      <c r="B377" s="21"/>
      <c r="C377" s="20"/>
      <c r="E377" s="23"/>
    </row>
    <row r="378" spans="2:5" ht="18" customHeight="1">
      <c r="B378" s="21"/>
      <c r="C378" s="20"/>
      <c r="E378" s="23"/>
    </row>
    <row r="379" spans="2:5" ht="18" customHeight="1">
      <c r="B379" s="21"/>
      <c r="C379" s="20"/>
      <c r="E379" s="23"/>
    </row>
    <row r="380" spans="2:5" ht="18" customHeight="1">
      <c r="B380" s="21"/>
      <c r="C380" s="20"/>
      <c r="E380" s="23"/>
    </row>
    <row r="381" spans="2:5" ht="18" customHeight="1">
      <c r="B381" s="21"/>
      <c r="C381" s="20"/>
      <c r="E381" s="23"/>
    </row>
    <row r="382" spans="2:3" ht="18" customHeight="1">
      <c r="B382" s="21"/>
      <c r="C382" s="20"/>
    </row>
    <row r="383" spans="1:3" ht="18" customHeight="1">
      <c r="A383" s="22"/>
      <c r="B383" s="21"/>
      <c r="C383" s="20"/>
    </row>
    <row r="384" spans="2:5" ht="18" customHeight="1">
      <c r="B384" s="21"/>
      <c r="C384" s="20"/>
      <c r="D384" s="69"/>
      <c r="E384" s="23"/>
    </row>
    <row r="385" spans="2:5" ht="18" customHeight="1">
      <c r="B385" s="21"/>
      <c r="C385" s="20"/>
      <c r="D385" s="69"/>
      <c r="E385" s="23"/>
    </row>
    <row r="386" spans="2:5" ht="18" customHeight="1">
      <c r="B386" s="21"/>
      <c r="C386" s="20"/>
      <c r="D386" s="69"/>
      <c r="E386" s="23"/>
    </row>
    <row r="387" spans="2:3" ht="18" customHeight="1">
      <c r="B387" s="21"/>
      <c r="C387" s="20"/>
    </row>
    <row r="388" spans="1:3" ht="18" customHeight="1">
      <c r="A388" s="22"/>
      <c r="B388" s="21"/>
      <c r="C388" s="20"/>
    </row>
    <row r="389" spans="2:3" ht="18" customHeight="1">
      <c r="B389" s="21"/>
      <c r="C389" s="20"/>
    </row>
    <row r="390" spans="2:3" ht="18" customHeight="1">
      <c r="B390" s="21"/>
      <c r="C390" s="20"/>
    </row>
    <row r="391" spans="2:3" ht="18" customHeight="1">
      <c r="B391" s="21"/>
      <c r="C391" s="20"/>
    </row>
    <row r="392" spans="2:3" ht="18" customHeight="1">
      <c r="B392" s="21"/>
      <c r="C392" s="20"/>
    </row>
    <row r="393" spans="2:3" ht="18" customHeight="1">
      <c r="B393" s="21"/>
      <c r="C393" s="20"/>
    </row>
    <row r="394" spans="1:4" s="29" customFormat="1" ht="19.5" customHeight="1">
      <c r="A394" s="30"/>
      <c r="D394" s="73"/>
    </row>
    <row r="395" spans="1:5" s="27" customFormat="1" ht="19.5" customHeight="1">
      <c r="A395" s="22"/>
      <c r="B395" s="21"/>
      <c r="C395" s="20"/>
      <c r="D395" s="69"/>
      <c r="E395" s="23"/>
    </row>
    <row r="396" spans="1:5" s="27" customFormat="1" ht="19.5" customHeight="1">
      <c r="A396" s="21"/>
      <c r="B396" s="21"/>
      <c r="C396" s="20"/>
      <c r="D396" s="69"/>
      <c r="E396" s="23"/>
    </row>
    <row r="397" spans="1:5" s="27" customFormat="1" ht="19.5" customHeight="1">
      <c r="A397" s="21"/>
      <c r="B397" s="21"/>
      <c r="C397" s="20"/>
      <c r="D397" s="69"/>
      <c r="E397" s="23"/>
    </row>
    <row r="398" spans="1:5" s="27" customFormat="1" ht="19.5" customHeight="1">
      <c r="A398" s="21"/>
      <c r="B398" s="21"/>
      <c r="C398" s="20"/>
      <c r="D398" s="69"/>
      <c r="E398" s="23"/>
    </row>
    <row r="399" spans="1:5" s="27" customFormat="1" ht="19.5" customHeight="1">
      <c r="A399" s="21"/>
      <c r="B399" s="21"/>
      <c r="C399" s="20"/>
      <c r="D399" s="69"/>
      <c r="E399" s="23"/>
    </row>
    <row r="400" spans="1:5" s="27" customFormat="1" ht="19.5" customHeight="1">
      <c r="A400" s="21"/>
      <c r="B400" s="21"/>
      <c r="C400" s="20"/>
      <c r="D400" s="69"/>
      <c r="E400" s="23"/>
    </row>
    <row r="401" spans="1:5" s="27" customFormat="1" ht="19.5" customHeight="1">
      <c r="A401" s="21"/>
      <c r="B401" s="21"/>
      <c r="C401" s="20"/>
      <c r="D401" s="69"/>
      <c r="E401" s="23"/>
    </row>
    <row r="402" spans="1:5" s="27" customFormat="1" ht="19.5" customHeight="1">
      <c r="A402" s="21"/>
      <c r="B402" s="21"/>
      <c r="C402" s="20"/>
      <c r="D402" s="69"/>
      <c r="E402" s="23"/>
    </row>
    <row r="403" spans="1:5" s="27" customFormat="1" ht="19.5" customHeight="1">
      <c r="A403" s="21"/>
      <c r="B403" s="21"/>
      <c r="C403" s="20"/>
      <c r="D403" s="69"/>
      <c r="E403" s="23"/>
    </row>
    <row r="404" spans="1:5" s="27" customFormat="1" ht="19.5" customHeight="1">
      <c r="A404" s="21"/>
      <c r="B404" s="21"/>
      <c r="C404" s="20"/>
      <c r="D404" s="69"/>
      <c r="E404" s="23"/>
    </row>
    <row r="405" spans="1:5" s="24" customFormat="1" ht="19.5" customHeight="1">
      <c r="A405" s="21"/>
      <c r="C405" s="20"/>
      <c r="D405" s="69"/>
      <c r="E405" s="23"/>
    </row>
    <row r="406" spans="3:5" ht="18" customHeight="1">
      <c r="C406" s="20"/>
      <c r="D406" s="69"/>
      <c r="E406" s="23"/>
    </row>
    <row r="407" spans="3:5" ht="18" customHeight="1">
      <c r="C407" s="20"/>
      <c r="D407" s="69"/>
      <c r="E407" s="23"/>
    </row>
    <row r="409" ht="18" customHeight="1">
      <c r="A409" s="22"/>
    </row>
    <row r="410" spans="3:5" ht="18" customHeight="1">
      <c r="C410" s="20"/>
      <c r="E410" s="23"/>
    </row>
    <row r="411" spans="2:5" ht="18" customHeight="1">
      <c r="B411" s="21"/>
      <c r="C411" s="20"/>
      <c r="E411" s="23"/>
    </row>
    <row r="412" spans="2:5" ht="18" customHeight="1">
      <c r="B412" s="21"/>
      <c r="C412" s="20"/>
      <c r="E412" s="23"/>
    </row>
    <row r="413" spans="2:5" ht="18" customHeight="1">
      <c r="B413" s="21"/>
      <c r="C413" s="20"/>
      <c r="E413" s="23"/>
    </row>
    <row r="414" spans="2:5" ht="18" customHeight="1">
      <c r="B414" s="21"/>
      <c r="C414" s="20"/>
      <c r="E414" s="23"/>
    </row>
    <row r="415" spans="2:5" ht="18" customHeight="1">
      <c r="B415" s="21"/>
      <c r="C415" s="20"/>
      <c r="E415" s="23"/>
    </row>
    <row r="416" spans="2:5" ht="18" customHeight="1">
      <c r="B416" s="21"/>
      <c r="C416" s="20"/>
      <c r="E416" s="23"/>
    </row>
    <row r="417" spans="2:5" ht="18" customHeight="1">
      <c r="B417" s="21"/>
      <c r="C417" s="20"/>
      <c r="E417" s="23"/>
    </row>
    <row r="418" spans="2:5" ht="18" customHeight="1">
      <c r="B418" s="21"/>
      <c r="C418" s="20"/>
      <c r="E418" s="23"/>
    </row>
    <row r="419" spans="2:5" ht="18" customHeight="1">
      <c r="B419" s="21"/>
      <c r="C419" s="20"/>
      <c r="E419" s="23"/>
    </row>
    <row r="420" spans="2:5" ht="18" customHeight="1">
      <c r="B420" s="21"/>
      <c r="C420" s="20"/>
      <c r="E420" s="23"/>
    </row>
    <row r="421" spans="2:5" ht="18" customHeight="1">
      <c r="B421" s="21"/>
      <c r="C421" s="20"/>
      <c r="E421" s="23"/>
    </row>
    <row r="422" spans="2:5" ht="18" customHeight="1">
      <c r="B422" s="21"/>
      <c r="C422" s="20"/>
      <c r="E422" s="23"/>
    </row>
    <row r="423" spans="2:3" ht="18" customHeight="1">
      <c r="B423" s="21"/>
      <c r="C423" s="20"/>
    </row>
    <row r="424" spans="1:3" ht="18" customHeight="1">
      <c r="A424" s="22"/>
      <c r="B424" s="21"/>
      <c r="C424" s="20"/>
    </row>
    <row r="425" spans="2:5" ht="18" customHeight="1">
      <c r="B425" s="21"/>
      <c r="C425" s="20"/>
      <c r="D425" s="69"/>
      <c r="E425" s="23"/>
    </row>
    <row r="426" spans="2:5" ht="18" customHeight="1">
      <c r="B426" s="21"/>
      <c r="C426" s="20"/>
      <c r="D426" s="69"/>
      <c r="E426" s="23"/>
    </row>
    <row r="427" spans="2:5" ht="18" customHeight="1">
      <c r="B427" s="21"/>
      <c r="C427" s="20"/>
      <c r="D427" s="69"/>
      <c r="E427" s="23"/>
    </row>
    <row r="428" spans="2:3" ht="18" customHeight="1">
      <c r="B428" s="21"/>
      <c r="C428" s="20"/>
    </row>
    <row r="429" spans="1:3" ht="18" customHeight="1">
      <c r="A429" s="22"/>
      <c r="B429" s="21"/>
      <c r="C429" s="20"/>
    </row>
    <row r="430" spans="2:3" ht="18" customHeight="1">
      <c r="B430" s="21"/>
      <c r="C430" s="20"/>
    </row>
    <row r="431" spans="2:3" ht="18" customHeight="1">
      <c r="B431" s="21"/>
      <c r="C431" s="20"/>
    </row>
    <row r="432" spans="2:3" ht="18" customHeight="1">
      <c r="B432" s="21"/>
      <c r="C432" s="20"/>
    </row>
    <row r="433" spans="2:3" ht="18" customHeight="1">
      <c r="B433" s="21"/>
      <c r="C433" s="20"/>
    </row>
    <row r="434" spans="2:3" ht="18" customHeight="1">
      <c r="B434" s="21"/>
      <c r="C434" s="20"/>
    </row>
    <row r="435" spans="1:4" s="29" customFormat="1" ht="19.5" customHeight="1">
      <c r="A435" s="30"/>
      <c r="D435" s="73"/>
    </row>
    <row r="436" spans="1:5" s="27" customFormat="1" ht="19.5" customHeight="1">
      <c r="A436" s="22"/>
      <c r="B436" s="21"/>
      <c r="C436" s="20"/>
      <c r="D436" s="69"/>
      <c r="E436" s="23"/>
    </row>
    <row r="437" spans="1:5" s="27" customFormat="1" ht="19.5" customHeight="1">
      <c r="A437" s="21"/>
      <c r="B437" s="21"/>
      <c r="C437" s="20"/>
      <c r="D437" s="69"/>
      <c r="E437" s="23"/>
    </row>
    <row r="438" spans="1:5" s="27" customFormat="1" ht="19.5" customHeight="1">
      <c r="A438" s="21"/>
      <c r="B438" s="21"/>
      <c r="C438" s="20"/>
      <c r="D438" s="69"/>
      <c r="E438" s="23"/>
    </row>
    <row r="439" spans="1:5" s="27" customFormat="1" ht="19.5" customHeight="1">
      <c r="A439" s="21"/>
      <c r="B439" s="21"/>
      <c r="C439" s="20"/>
      <c r="D439" s="69"/>
      <c r="E439" s="23"/>
    </row>
    <row r="440" spans="1:5" s="27" customFormat="1" ht="19.5" customHeight="1">
      <c r="A440" s="21"/>
      <c r="B440" s="21"/>
      <c r="C440" s="20"/>
      <c r="D440" s="69"/>
      <c r="E440" s="23"/>
    </row>
    <row r="441" spans="1:5" s="27" customFormat="1" ht="19.5" customHeight="1">
      <c r="A441" s="21"/>
      <c r="B441" s="21"/>
      <c r="C441" s="20"/>
      <c r="D441" s="69"/>
      <c r="E441" s="23"/>
    </row>
    <row r="442" spans="1:5" s="27" customFormat="1" ht="19.5" customHeight="1">
      <c r="A442" s="21"/>
      <c r="B442" s="21"/>
      <c r="C442" s="20"/>
      <c r="D442" s="69"/>
      <c r="E442" s="23"/>
    </row>
    <row r="443" spans="1:5" s="27" customFormat="1" ht="19.5" customHeight="1">
      <c r="A443" s="21"/>
      <c r="B443" s="21"/>
      <c r="C443" s="20"/>
      <c r="D443" s="69"/>
      <c r="E443" s="23"/>
    </row>
    <row r="444" spans="1:5" s="27" customFormat="1" ht="19.5" customHeight="1">
      <c r="A444" s="21"/>
      <c r="B444" s="21"/>
      <c r="C444" s="20"/>
      <c r="D444" s="69"/>
      <c r="E444" s="23"/>
    </row>
    <row r="445" spans="1:5" s="27" customFormat="1" ht="19.5" customHeight="1">
      <c r="A445" s="21"/>
      <c r="B445" s="21"/>
      <c r="C445" s="20"/>
      <c r="D445" s="69"/>
      <c r="E445" s="23"/>
    </row>
    <row r="446" spans="1:5" s="24" customFormat="1" ht="19.5" customHeight="1">
      <c r="A446" s="21"/>
      <c r="C446" s="20"/>
      <c r="D446" s="69"/>
      <c r="E446" s="23"/>
    </row>
    <row r="447" spans="3:5" ht="18" customHeight="1">
      <c r="C447" s="20"/>
      <c r="D447" s="69"/>
      <c r="E447" s="23"/>
    </row>
    <row r="448" spans="3:5" ht="18" customHeight="1">
      <c r="C448" s="20"/>
      <c r="D448" s="69"/>
      <c r="E448" s="23"/>
    </row>
    <row r="450" ht="18" customHeight="1">
      <c r="A450" s="22"/>
    </row>
    <row r="451" spans="3:5" ht="18" customHeight="1">
      <c r="C451" s="20"/>
      <c r="E451" s="23"/>
    </row>
    <row r="452" spans="2:5" ht="18" customHeight="1">
      <c r="B452" s="21"/>
      <c r="C452" s="20"/>
      <c r="E452" s="23"/>
    </row>
    <row r="453" spans="2:5" ht="18" customHeight="1">
      <c r="B453" s="21"/>
      <c r="C453" s="20"/>
      <c r="E453" s="23"/>
    </row>
    <row r="454" spans="2:5" ht="18" customHeight="1">
      <c r="B454" s="21"/>
      <c r="C454" s="20"/>
      <c r="E454" s="23"/>
    </row>
    <row r="455" spans="2:5" ht="18" customHeight="1">
      <c r="B455" s="21"/>
      <c r="C455" s="20"/>
      <c r="E455" s="23"/>
    </row>
    <row r="456" spans="2:5" ht="18" customHeight="1">
      <c r="B456" s="21"/>
      <c r="C456" s="20"/>
      <c r="E456" s="23"/>
    </row>
    <row r="457" spans="2:5" ht="18" customHeight="1">
      <c r="B457" s="21"/>
      <c r="C457" s="20"/>
      <c r="E457" s="23"/>
    </row>
    <row r="458" spans="2:5" ht="18" customHeight="1">
      <c r="B458" s="21"/>
      <c r="C458" s="20"/>
      <c r="E458" s="23"/>
    </row>
    <row r="459" spans="2:5" ht="18" customHeight="1">
      <c r="B459" s="21"/>
      <c r="C459" s="20"/>
      <c r="E459" s="23"/>
    </row>
    <row r="460" spans="2:5" ht="18" customHeight="1">
      <c r="B460" s="21"/>
      <c r="C460" s="20"/>
      <c r="E460" s="23"/>
    </row>
    <row r="461" spans="2:5" ht="18" customHeight="1">
      <c r="B461" s="21"/>
      <c r="C461" s="20"/>
      <c r="E461" s="23"/>
    </row>
    <row r="462" spans="2:5" ht="18" customHeight="1">
      <c r="B462" s="21"/>
      <c r="C462" s="20"/>
      <c r="E462" s="23"/>
    </row>
    <row r="463" spans="2:5" ht="18" customHeight="1">
      <c r="B463" s="21"/>
      <c r="C463" s="20"/>
      <c r="E463" s="23"/>
    </row>
    <row r="464" spans="2:3" ht="18" customHeight="1">
      <c r="B464" s="21"/>
      <c r="C464" s="20"/>
    </row>
    <row r="465" spans="1:3" ht="18" customHeight="1">
      <c r="A465" s="22"/>
      <c r="B465" s="21"/>
      <c r="C465" s="20"/>
    </row>
    <row r="466" spans="2:5" ht="18" customHeight="1">
      <c r="B466" s="21"/>
      <c r="C466" s="20"/>
      <c r="D466" s="69"/>
      <c r="E466" s="23"/>
    </row>
    <row r="467" spans="2:5" ht="18" customHeight="1">
      <c r="B467" s="21"/>
      <c r="C467" s="20"/>
      <c r="D467" s="69"/>
      <c r="E467" s="23"/>
    </row>
    <row r="468" spans="2:5" ht="18" customHeight="1">
      <c r="B468" s="21"/>
      <c r="C468" s="20"/>
      <c r="D468" s="69"/>
      <c r="E468" s="23"/>
    </row>
    <row r="469" spans="2:3" ht="18" customHeight="1">
      <c r="B469" s="21"/>
      <c r="C469" s="20"/>
    </row>
    <row r="470" spans="1:3" ht="18" customHeight="1">
      <c r="A470" s="22"/>
      <c r="B470" s="21"/>
      <c r="C470" s="20"/>
    </row>
    <row r="471" spans="2:3" ht="18" customHeight="1">
      <c r="B471" s="21"/>
      <c r="C471" s="20"/>
    </row>
    <row r="472" spans="2:3" ht="18" customHeight="1">
      <c r="B472" s="21"/>
      <c r="C472" s="20"/>
    </row>
    <row r="473" spans="2:3" ht="18" customHeight="1">
      <c r="B473" s="21"/>
      <c r="C473" s="20"/>
    </row>
    <row r="474" spans="2:3" ht="18" customHeight="1">
      <c r="B474" s="21"/>
      <c r="C474" s="20"/>
    </row>
    <row r="475" spans="2:3" ht="18" customHeight="1">
      <c r="B475" s="21"/>
      <c r="C475" s="20"/>
    </row>
    <row r="476" spans="2:3" ht="18" customHeight="1">
      <c r="B476" s="21"/>
      <c r="C476" s="20"/>
    </row>
    <row r="477" spans="1:4" s="29" customFormat="1" ht="19.5" customHeight="1">
      <c r="A477" s="30"/>
      <c r="D477" s="73"/>
    </row>
    <row r="478" spans="1:5" s="27" customFormat="1" ht="19.5" customHeight="1">
      <c r="A478" s="22"/>
      <c r="B478" s="21"/>
      <c r="C478" s="20"/>
      <c r="D478" s="69"/>
      <c r="E478" s="23"/>
    </row>
    <row r="479" spans="1:5" s="27" customFormat="1" ht="19.5" customHeight="1">
      <c r="A479" s="21"/>
      <c r="B479" s="21"/>
      <c r="C479" s="20"/>
      <c r="D479" s="69"/>
      <c r="E479" s="23"/>
    </row>
    <row r="480" spans="1:5" s="27" customFormat="1" ht="19.5" customHeight="1">
      <c r="A480" s="21"/>
      <c r="B480" s="21"/>
      <c r="C480" s="20"/>
      <c r="D480" s="69"/>
      <c r="E480" s="23"/>
    </row>
    <row r="481" spans="1:5" s="27" customFormat="1" ht="19.5" customHeight="1">
      <c r="A481" s="21"/>
      <c r="B481" s="21"/>
      <c r="C481" s="20"/>
      <c r="D481" s="69"/>
      <c r="E481" s="23"/>
    </row>
    <row r="482" spans="1:5" s="27" customFormat="1" ht="19.5" customHeight="1">
      <c r="A482" s="21"/>
      <c r="B482" s="21"/>
      <c r="C482" s="20"/>
      <c r="D482" s="69"/>
      <c r="E482" s="23"/>
    </row>
    <row r="483" spans="1:5" s="27" customFormat="1" ht="19.5" customHeight="1">
      <c r="A483" s="21"/>
      <c r="B483" s="21"/>
      <c r="C483" s="20"/>
      <c r="D483" s="69"/>
      <c r="E483" s="23"/>
    </row>
    <row r="484" spans="1:5" s="27" customFormat="1" ht="19.5" customHeight="1">
      <c r="A484" s="21"/>
      <c r="B484" s="21"/>
      <c r="C484" s="20"/>
      <c r="D484" s="69"/>
      <c r="E484" s="23"/>
    </row>
    <row r="485" spans="1:5" s="27" customFormat="1" ht="19.5" customHeight="1">
      <c r="A485" s="21"/>
      <c r="B485" s="21"/>
      <c r="C485" s="20"/>
      <c r="D485" s="69"/>
      <c r="E485" s="23"/>
    </row>
    <row r="486" spans="1:5" s="27" customFormat="1" ht="19.5" customHeight="1">
      <c r="A486" s="21"/>
      <c r="B486" s="21"/>
      <c r="C486" s="20"/>
      <c r="D486" s="69"/>
      <c r="E486" s="23"/>
    </row>
    <row r="487" spans="1:5" s="27" customFormat="1" ht="19.5" customHeight="1">
      <c r="A487" s="21"/>
      <c r="B487" s="21"/>
      <c r="C487" s="20"/>
      <c r="D487" s="69"/>
      <c r="E487" s="23"/>
    </row>
    <row r="488" spans="1:5" s="24" customFormat="1" ht="19.5" customHeight="1">
      <c r="A488" s="21"/>
      <c r="C488" s="20"/>
      <c r="D488" s="69"/>
      <c r="E488" s="23"/>
    </row>
    <row r="489" spans="3:5" ht="18" customHeight="1">
      <c r="C489" s="20"/>
      <c r="D489" s="69"/>
      <c r="E489" s="23"/>
    </row>
    <row r="490" spans="3:5" ht="18" customHeight="1">
      <c r="C490" s="20"/>
      <c r="D490" s="69"/>
      <c r="E490" s="23"/>
    </row>
    <row r="492" ht="18" customHeight="1">
      <c r="A492" s="22"/>
    </row>
    <row r="493" spans="3:5" ht="18" customHeight="1">
      <c r="C493" s="20"/>
      <c r="E493" s="23"/>
    </row>
    <row r="494" spans="2:5" ht="18" customHeight="1">
      <c r="B494" s="21"/>
      <c r="C494" s="20"/>
      <c r="E494" s="23"/>
    </row>
    <row r="495" spans="2:5" ht="18" customHeight="1">
      <c r="B495" s="21"/>
      <c r="C495" s="20"/>
      <c r="E495" s="23"/>
    </row>
    <row r="496" spans="2:5" ht="18" customHeight="1">
      <c r="B496" s="21"/>
      <c r="C496" s="20"/>
      <c r="E496" s="23"/>
    </row>
    <row r="497" spans="2:5" ht="18" customHeight="1">
      <c r="B497" s="21"/>
      <c r="C497" s="20"/>
      <c r="E497" s="23"/>
    </row>
    <row r="498" spans="2:5" ht="18" customHeight="1">
      <c r="B498" s="21"/>
      <c r="C498" s="20"/>
      <c r="E498" s="23"/>
    </row>
    <row r="499" spans="2:5" ht="18" customHeight="1">
      <c r="B499" s="21"/>
      <c r="C499" s="20"/>
      <c r="E499" s="23"/>
    </row>
    <row r="500" spans="2:5" ht="18" customHeight="1">
      <c r="B500" s="21"/>
      <c r="C500" s="20"/>
      <c r="E500" s="23"/>
    </row>
    <row r="501" spans="2:5" ht="18" customHeight="1">
      <c r="B501" s="21"/>
      <c r="C501" s="20"/>
      <c r="E501" s="23"/>
    </row>
    <row r="502" spans="2:5" ht="18" customHeight="1">
      <c r="B502" s="21"/>
      <c r="C502" s="20"/>
      <c r="E502" s="23"/>
    </row>
    <row r="503" spans="2:5" ht="18" customHeight="1">
      <c r="B503" s="21"/>
      <c r="C503" s="20"/>
      <c r="E503" s="23"/>
    </row>
    <row r="504" spans="2:5" ht="18" customHeight="1">
      <c r="B504" s="21"/>
      <c r="C504" s="20"/>
      <c r="E504" s="23"/>
    </row>
    <row r="505" spans="2:5" ht="18" customHeight="1">
      <c r="B505" s="21"/>
      <c r="C505" s="20"/>
      <c r="E505" s="23"/>
    </row>
    <row r="506" spans="2:3" ht="18" customHeight="1">
      <c r="B506" s="21"/>
      <c r="C506" s="20"/>
    </row>
    <row r="507" spans="1:3" ht="18" customHeight="1">
      <c r="A507" s="22"/>
      <c r="B507" s="21"/>
      <c r="C507" s="20"/>
    </row>
    <row r="508" spans="2:5" ht="18" customHeight="1">
      <c r="B508" s="21"/>
      <c r="C508" s="20"/>
      <c r="D508" s="69"/>
      <c r="E508" s="23"/>
    </row>
    <row r="509" spans="2:5" ht="18" customHeight="1">
      <c r="B509" s="21"/>
      <c r="C509" s="20"/>
      <c r="D509" s="69"/>
      <c r="E509" s="23"/>
    </row>
    <row r="510" spans="2:5" ht="18" customHeight="1">
      <c r="B510" s="21"/>
      <c r="C510" s="20"/>
      <c r="D510" s="69"/>
      <c r="E510" s="23"/>
    </row>
    <row r="511" spans="2:3" ht="18" customHeight="1">
      <c r="B511" s="21"/>
      <c r="C511" s="20"/>
    </row>
    <row r="512" spans="1:3" ht="18" customHeight="1">
      <c r="A512" s="22"/>
      <c r="B512" s="21"/>
      <c r="C512" s="20"/>
    </row>
    <row r="513" spans="2:3" ht="18" customHeight="1">
      <c r="B513" s="21"/>
      <c r="C513" s="20"/>
    </row>
    <row r="514" spans="2:3" ht="18" customHeight="1">
      <c r="B514" s="21"/>
      <c r="C514" s="20"/>
    </row>
    <row r="515" spans="2:3" ht="18" customHeight="1">
      <c r="B515" s="21"/>
      <c r="C515" s="20"/>
    </row>
    <row r="516" spans="2:3" ht="18" customHeight="1">
      <c r="B516" s="21"/>
      <c r="C516" s="20"/>
    </row>
    <row r="517" spans="2:3" ht="18" customHeight="1">
      <c r="B517" s="21"/>
      <c r="C517" s="20"/>
    </row>
    <row r="518" spans="2:3" ht="18" customHeight="1">
      <c r="B518" s="21"/>
      <c r="C518" s="20"/>
    </row>
    <row r="519" spans="1:4" s="29" customFormat="1" ht="19.5" customHeight="1">
      <c r="A519" s="30"/>
      <c r="D519" s="73"/>
    </row>
    <row r="520" spans="1:5" s="27" customFormat="1" ht="19.5" customHeight="1">
      <c r="A520" s="22"/>
      <c r="B520" s="21"/>
      <c r="C520" s="20"/>
      <c r="D520" s="69"/>
      <c r="E520" s="23"/>
    </row>
    <row r="521" spans="1:5" s="27" customFormat="1" ht="19.5" customHeight="1">
      <c r="A521" s="21"/>
      <c r="B521" s="21"/>
      <c r="C521" s="20"/>
      <c r="D521" s="69"/>
      <c r="E521" s="23"/>
    </row>
    <row r="522" spans="1:5" s="27" customFormat="1" ht="19.5" customHeight="1">
      <c r="A522" s="21"/>
      <c r="B522" s="21"/>
      <c r="C522" s="20"/>
      <c r="D522" s="69"/>
      <c r="E522" s="23"/>
    </row>
    <row r="523" spans="1:5" s="27" customFormat="1" ht="19.5" customHeight="1">
      <c r="A523" s="21"/>
      <c r="B523" s="21"/>
      <c r="C523" s="20"/>
      <c r="D523" s="69"/>
      <c r="E523" s="23"/>
    </row>
    <row r="524" spans="1:5" s="27" customFormat="1" ht="19.5" customHeight="1">
      <c r="A524" s="21"/>
      <c r="B524" s="21"/>
      <c r="C524" s="20"/>
      <c r="D524" s="69"/>
      <c r="E524" s="23"/>
    </row>
    <row r="525" spans="1:5" s="27" customFormat="1" ht="19.5" customHeight="1">
      <c r="A525" s="21"/>
      <c r="B525" s="21"/>
      <c r="C525" s="20"/>
      <c r="D525" s="69"/>
      <c r="E525" s="23"/>
    </row>
    <row r="526" spans="1:5" s="27" customFormat="1" ht="19.5" customHeight="1">
      <c r="A526" s="21"/>
      <c r="B526" s="21"/>
      <c r="C526" s="20"/>
      <c r="D526" s="69"/>
      <c r="E526" s="23"/>
    </row>
    <row r="527" spans="1:5" s="27" customFormat="1" ht="19.5" customHeight="1">
      <c r="A527" s="21"/>
      <c r="B527" s="21"/>
      <c r="C527" s="20"/>
      <c r="D527" s="69"/>
      <c r="E527" s="23"/>
    </row>
    <row r="528" spans="1:5" s="27" customFormat="1" ht="19.5" customHeight="1">
      <c r="A528" s="21"/>
      <c r="B528" s="21"/>
      <c r="C528" s="20"/>
      <c r="D528" s="69"/>
      <c r="E528" s="23"/>
    </row>
    <row r="529" spans="1:5" s="27" customFormat="1" ht="19.5" customHeight="1">
      <c r="A529" s="21"/>
      <c r="B529" s="21"/>
      <c r="C529" s="20"/>
      <c r="D529" s="69"/>
      <c r="E529" s="23"/>
    </row>
    <row r="530" spans="1:5" s="24" customFormat="1" ht="19.5" customHeight="1">
      <c r="A530" s="21"/>
      <c r="C530" s="20"/>
      <c r="D530" s="69"/>
      <c r="E530" s="23"/>
    </row>
    <row r="531" spans="3:5" ht="18" customHeight="1">
      <c r="C531" s="20"/>
      <c r="D531" s="69"/>
      <c r="E531" s="23"/>
    </row>
    <row r="532" spans="3:5" ht="18" customHeight="1">
      <c r="C532" s="20"/>
      <c r="D532" s="69"/>
      <c r="E532" s="23"/>
    </row>
    <row r="534" ht="18" customHeight="1">
      <c r="A534" s="22"/>
    </row>
    <row r="535" spans="3:5" ht="18" customHeight="1">
      <c r="C535" s="20"/>
      <c r="E535" s="23"/>
    </row>
    <row r="536" spans="2:5" ht="18" customHeight="1">
      <c r="B536" s="21"/>
      <c r="C536" s="20"/>
      <c r="E536" s="23"/>
    </row>
    <row r="537" spans="2:5" ht="18" customHeight="1">
      <c r="B537" s="21"/>
      <c r="C537" s="20"/>
      <c r="E537" s="23"/>
    </row>
    <row r="538" spans="2:5" ht="18" customHeight="1">
      <c r="B538" s="21"/>
      <c r="C538" s="20"/>
      <c r="E538" s="23"/>
    </row>
    <row r="539" spans="2:5" ht="18" customHeight="1">
      <c r="B539" s="21"/>
      <c r="C539" s="20"/>
      <c r="E539" s="23"/>
    </row>
    <row r="540" spans="2:5" ht="18" customHeight="1">
      <c r="B540" s="21"/>
      <c r="C540" s="20"/>
      <c r="E540" s="23"/>
    </row>
    <row r="541" spans="2:5" ht="18" customHeight="1">
      <c r="B541" s="21"/>
      <c r="C541" s="20"/>
      <c r="E541" s="23"/>
    </row>
    <row r="542" spans="2:5" ht="18" customHeight="1">
      <c r="B542" s="21"/>
      <c r="C542" s="20"/>
      <c r="E542" s="23"/>
    </row>
    <row r="543" spans="2:5" ht="18" customHeight="1">
      <c r="B543" s="21"/>
      <c r="C543" s="20"/>
      <c r="E543" s="23"/>
    </row>
    <row r="544" spans="2:5" ht="18" customHeight="1">
      <c r="B544" s="21"/>
      <c r="C544" s="20"/>
      <c r="E544" s="23"/>
    </row>
    <row r="545" spans="2:5" ht="18" customHeight="1">
      <c r="B545" s="21"/>
      <c r="C545" s="20"/>
      <c r="E545" s="23"/>
    </row>
    <row r="546" spans="2:5" ht="18" customHeight="1">
      <c r="B546" s="21"/>
      <c r="C546" s="20"/>
      <c r="E546" s="23"/>
    </row>
    <row r="547" spans="2:5" ht="18" customHeight="1">
      <c r="B547" s="21"/>
      <c r="C547" s="20"/>
      <c r="E547" s="23"/>
    </row>
    <row r="548" spans="2:3" ht="18" customHeight="1">
      <c r="B548" s="21"/>
      <c r="C548" s="20"/>
    </row>
    <row r="549" spans="1:3" ht="18" customHeight="1">
      <c r="A549" s="22"/>
      <c r="B549" s="21"/>
      <c r="C549" s="20"/>
    </row>
    <row r="550" spans="2:5" ht="18" customHeight="1">
      <c r="B550" s="21"/>
      <c r="C550" s="20"/>
      <c r="D550" s="69"/>
      <c r="E550" s="23"/>
    </row>
    <row r="551" spans="2:5" ht="18" customHeight="1">
      <c r="B551" s="21"/>
      <c r="C551" s="20"/>
      <c r="D551" s="69"/>
      <c r="E551" s="23"/>
    </row>
    <row r="552" spans="2:5" ht="18" customHeight="1">
      <c r="B552" s="21"/>
      <c r="C552" s="20"/>
      <c r="D552" s="69"/>
      <c r="E552" s="23"/>
    </row>
    <row r="553" spans="2:3" ht="18" customHeight="1">
      <c r="B553" s="21"/>
      <c r="C553" s="20"/>
    </row>
    <row r="554" spans="1:3" ht="18" customHeight="1">
      <c r="A554" s="22"/>
      <c r="B554" s="21"/>
      <c r="C554" s="20"/>
    </row>
    <row r="555" spans="2:3" ht="18" customHeight="1">
      <c r="B555" s="21"/>
      <c r="C555" s="20"/>
    </row>
    <row r="556" spans="2:3" ht="18" customHeight="1">
      <c r="B556" s="21"/>
      <c r="C556" s="20"/>
    </row>
    <row r="557" spans="2:3" ht="18" customHeight="1">
      <c r="B557" s="21"/>
      <c r="C557" s="20"/>
    </row>
    <row r="558" spans="2:3" ht="18" customHeight="1">
      <c r="B558" s="21"/>
      <c r="C558" s="20"/>
    </row>
    <row r="559" spans="2:3" ht="18" customHeight="1">
      <c r="B559" s="21"/>
      <c r="C559" s="20"/>
    </row>
    <row r="560" spans="2:3" ht="18" customHeight="1">
      <c r="B560" s="21"/>
      <c r="C560" s="20"/>
    </row>
    <row r="561" spans="1:4" s="29" customFormat="1" ht="19.5" customHeight="1">
      <c r="A561" s="30"/>
      <c r="D561" s="73"/>
    </row>
    <row r="562" spans="1:5" s="27" customFormat="1" ht="19.5" customHeight="1">
      <c r="A562" s="22"/>
      <c r="B562" s="21"/>
      <c r="C562" s="20"/>
      <c r="D562" s="69"/>
      <c r="E562" s="23"/>
    </row>
    <row r="563" spans="1:5" s="27" customFormat="1" ht="19.5" customHeight="1">
      <c r="A563" s="21"/>
      <c r="B563" s="21"/>
      <c r="C563" s="20"/>
      <c r="D563" s="69"/>
      <c r="E563" s="23"/>
    </row>
    <row r="564" spans="1:5" s="27" customFormat="1" ht="19.5" customHeight="1">
      <c r="A564" s="21"/>
      <c r="B564" s="21"/>
      <c r="C564" s="20"/>
      <c r="D564" s="69"/>
      <c r="E564" s="23"/>
    </row>
    <row r="565" spans="1:5" s="27" customFormat="1" ht="19.5" customHeight="1">
      <c r="A565" s="21"/>
      <c r="B565" s="21"/>
      <c r="C565" s="20"/>
      <c r="D565" s="69"/>
      <c r="E565" s="23"/>
    </row>
    <row r="566" spans="1:5" s="27" customFormat="1" ht="19.5" customHeight="1">
      <c r="A566" s="21"/>
      <c r="B566" s="21"/>
      <c r="C566" s="20"/>
      <c r="D566" s="69"/>
      <c r="E566" s="23"/>
    </row>
    <row r="567" spans="1:5" s="27" customFormat="1" ht="19.5" customHeight="1">
      <c r="A567" s="21"/>
      <c r="B567" s="21"/>
      <c r="C567" s="20"/>
      <c r="D567" s="69"/>
      <c r="E567" s="23"/>
    </row>
    <row r="568" spans="1:5" s="27" customFormat="1" ht="19.5" customHeight="1">
      <c r="A568" s="21"/>
      <c r="B568" s="21"/>
      <c r="C568" s="20"/>
      <c r="D568" s="69"/>
      <c r="E568" s="23"/>
    </row>
    <row r="569" spans="1:5" s="27" customFormat="1" ht="19.5" customHeight="1">
      <c r="A569" s="21"/>
      <c r="B569" s="21"/>
      <c r="C569" s="20"/>
      <c r="D569" s="69"/>
      <c r="E569" s="23"/>
    </row>
    <row r="570" spans="1:5" s="27" customFormat="1" ht="19.5" customHeight="1">
      <c r="A570" s="21"/>
      <c r="B570" s="21"/>
      <c r="C570" s="20"/>
      <c r="D570" s="69"/>
      <c r="E570" s="23"/>
    </row>
    <row r="571" spans="1:5" s="27" customFormat="1" ht="19.5" customHeight="1">
      <c r="A571" s="21"/>
      <c r="B571" s="21"/>
      <c r="C571" s="20"/>
      <c r="D571" s="69"/>
      <c r="E571" s="23"/>
    </row>
    <row r="572" spans="1:5" s="24" customFormat="1" ht="19.5" customHeight="1">
      <c r="A572" s="21"/>
      <c r="C572" s="20"/>
      <c r="D572" s="69"/>
      <c r="E572" s="23"/>
    </row>
    <row r="573" spans="3:5" ht="18" customHeight="1">
      <c r="C573" s="20"/>
      <c r="D573" s="69"/>
      <c r="E573" s="23"/>
    </row>
    <row r="574" spans="3:5" ht="18" customHeight="1">
      <c r="C574" s="20"/>
      <c r="D574" s="69"/>
      <c r="E574" s="23"/>
    </row>
    <row r="576" ht="18" customHeight="1">
      <c r="A576" s="22"/>
    </row>
    <row r="577" spans="3:5" ht="18" customHeight="1">
      <c r="C577" s="20"/>
      <c r="E577" s="23"/>
    </row>
    <row r="578" spans="2:5" ht="18" customHeight="1">
      <c r="B578" s="21"/>
      <c r="C578" s="20"/>
      <c r="E578" s="23"/>
    </row>
    <row r="579" spans="2:5" ht="18" customHeight="1">
      <c r="B579" s="21"/>
      <c r="C579" s="20"/>
      <c r="E579" s="23"/>
    </row>
    <row r="580" spans="2:5" ht="18" customHeight="1">
      <c r="B580" s="21"/>
      <c r="C580" s="20"/>
      <c r="E580" s="23"/>
    </row>
    <row r="581" spans="2:5" ht="18" customHeight="1">
      <c r="B581" s="21"/>
      <c r="C581" s="20"/>
      <c r="E581" s="23"/>
    </row>
    <row r="582" spans="2:5" ht="18" customHeight="1">
      <c r="B582" s="21"/>
      <c r="C582" s="20"/>
      <c r="E582" s="23"/>
    </row>
    <row r="583" spans="2:5" ht="18" customHeight="1">
      <c r="B583" s="21"/>
      <c r="C583" s="20"/>
      <c r="E583" s="23"/>
    </row>
    <row r="584" spans="2:5" ht="18" customHeight="1">
      <c r="B584" s="21"/>
      <c r="C584" s="20"/>
      <c r="E584" s="23"/>
    </row>
    <row r="585" spans="2:5" ht="18" customHeight="1">
      <c r="B585" s="21"/>
      <c r="C585" s="20"/>
      <c r="E585" s="23"/>
    </row>
    <row r="586" spans="2:5" ht="18" customHeight="1">
      <c r="B586" s="21"/>
      <c r="C586" s="20"/>
      <c r="E586" s="23"/>
    </row>
    <row r="587" spans="2:5" ht="18" customHeight="1">
      <c r="B587" s="21"/>
      <c r="C587" s="20"/>
      <c r="E587" s="23"/>
    </row>
    <row r="588" spans="2:5" ht="18" customHeight="1">
      <c r="B588" s="21"/>
      <c r="C588" s="20"/>
      <c r="E588" s="23"/>
    </row>
    <row r="589" spans="2:5" ht="18" customHeight="1">
      <c r="B589" s="21"/>
      <c r="C589" s="20"/>
      <c r="E589" s="23"/>
    </row>
    <row r="590" spans="2:3" ht="18" customHeight="1">
      <c r="B590" s="21"/>
      <c r="C590" s="20"/>
    </row>
    <row r="591" spans="1:3" ht="18" customHeight="1">
      <c r="A591" s="22"/>
      <c r="B591" s="21"/>
      <c r="C591" s="20"/>
    </row>
    <row r="592" spans="2:5" ht="18" customHeight="1">
      <c r="B592" s="21"/>
      <c r="C592" s="20"/>
      <c r="D592" s="69"/>
      <c r="E592" s="23"/>
    </row>
    <row r="593" spans="2:5" ht="18" customHeight="1">
      <c r="B593" s="21"/>
      <c r="C593" s="20"/>
      <c r="D593" s="69"/>
      <c r="E593" s="23"/>
    </row>
    <row r="594" spans="2:5" ht="18" customHeight="1">
      <c r="B594" s="21"/>
      <c r="C594" s="20"/>
      <c r="D594" s="69"/>
      <c r="E594" s="23"/>
    </row>
    <row r="595" spans="2:3" ht="18" customHeight="1">
      <c r="B595" s="21"/>
      <c r="C595" s="20"/>
    </row>
    <row r="596" spans="1:3" ht="18" customHeight="1">
      <c r="A596" s="22"/>
      <c r="B596" s="21"/>
      <c r="C596" s="20"/>
    </row>
    <row r="597" spans="2:3" ht="18" customHeight="1">
      <c r="B597" s="21"/>
      <c r="C597" s="20"/>
    </row>
    <row r="598" spans="2:3" ht="18" customHeight="1">
      <c r="B598" s="21"/>
      <c r="C598" s="20"/>
    </row>
    <row r="599" spans="2:3" ht="18" customHeight="1">
      <c r="B599" s="21"/>
      <c r="C599" s="20"/>
    </row>
    <row r="600" spans="2:3" ht="18" customHeight="1">
      <c r="B600" s="21"/>
      <c r="C600" s="20"/>
    </row>
    <row r="601" spans="2:3" ht="18" customHeight="1">
      <c r="B601" s="21"/>
      <c r="C601" s="20"/>
    </row>
    <row r="602" spans="2:3" ht="18" customHeight="1">
      <c r="B602" s="21"/>
      <c r="C602" s="20"/>
    </row>
    <row r="603" spans="1:4" s="29" customFormat="1" ht="19.5" customHeight="1">
      <c r="A603" s="30"/>
      <c r="D603" s="73"/>
    </row>
    <row r="604" spans="1:5" s="27" customFormat="1" ht="19.5" customHeight="1">
      <c r="A604" s="22"/>
      <c r="B604" s="21"/>
      <c r="C604" s="20"/>
      <c r="D604" s="69"/>
      <c r="E604" s="23"/>
    </row>
    <row r="605" spans="1:5" s="27" customFormat="1" ht="19.5" customHeight="1">
      <c r="A605" s="21"/>
      <c r="B605" s="21"/>
      <c r="C605" s="20"/>
      <c r="D605" s="69"/>
      <c r="E605" s="23"/>
    </row>
    <row r="606" spans="1:5" s="27" customFormat="1" ht="19.5" customHeight="1">
      <c r="A606" s="21"/>
      <c r="B606" s="21"/>
      <c r="C606" s="20"/>
      <c r="D606" s="69"/>
      <c r="E606" s="23"/>
    </row>
    <row r="607" spans="1:5" s="27" customFormat="1" ht="19.5" customHeight="1">
      <c r="A607" s="21"/>
      <c r="B607" s="21"/>
      <c r="C607" s="20"/>
      <c r="D607" s="69"/>
      <c r="E607" s="23"/>
    </row>
    <row r="608" spans="1:5" s="27" customFormat="1" ht="19.5" customHeight="1">
      <c r="A608" s="21"/>
      <c r="B608" s="21"/>
      <c r="C608" s="20"/>
      <c r="D608" s="69"/>
      <c r="E608" s="23"/>
    </row>
    <row r="609" spans="1:5" s="27" customFormat="1" ht="19.5" customHeight="1">
      <c r="A609" s="21"/>
      <c r="B609" s="21"/>
      <c r="C609" s="20"/>
      <c r="D609" s="69"/>
      <c r="E609" s="23"/>
    </row>
    <row r="610" spans="1:5" s="27" customFormat="1" ht="19.5" customHeight="1">
      <c r="A610" s="21"/>
      <c r="B610" s="21"/>
      <c r="C610" s="20"/>
      <c r="D610" s="69"/>
      <c r="E610" s="23"/>
    </row>
    <row r="611" spans="1:5" s="27" customFormat="1" ht="19.5" customHeight="1">
      <c r="A611" s="21"/>
      <c r="B611" s="21"/>
      <c r="C611" s="20"/>
      <c r="D611" s="69"/>
      <c r="E611" s="23"/>
    </row>
    <row r="612" spans="1:5" s="27" customFormat="1" ht="19.5" customHeight="1">
      <c r="A612" s="21"/>
      <c r="B612" s="21"/>
      <c r="C612" s="20"/>
      <c r="D612" s="69"/>
      <c r="E612" s="23"/>
    </row>
    <row r="613" spans="1:5" s="27" customFormat="1" ht="19.5" customHeight="1">
      <c r="A613" s="21"/>
      <c r="B613" s="21"/>
      <c r="C613" s="20"/>
      <c r="D613" s="69"/>
      <c r="E613" s="23"/>
    </row>
    <row r="614" spans="1:5" s="24" customFormat="1" ht="19.5" customHeight="1">
      <c r="A614" s="21"/>
      <c r="C614" s="20"/>
      <c r="D614" s="69"/>
      <c r="E614" s="23"/>
    </row>
    <row r="615" spans="3:5" ht="18" customHeight="1">
      <c r="C615" s="20"/>
      <c r="D615" s="69"/>
      <c r="E615" s="23"/>
    </row>
    <row r="616" spans="3:5" ht="18" customHeight="1">
      <c r="C616" s="20"/>
      <c r="D616" s="69"/>
      <c r="E616" s="23"/>
    </row>
    <row r="618" ht="18" customHeight="1">
      <c r="A618" s="22"/>
    </row>
    <row r="619" spans="3:5" ht="18" customHeight="1">
      <c r="C619" s="20"/>
      <c r="E619" s="23"/>
    </row>
    <row r="620" spans="2:5" ht="18" customHeight="1">
      <c r="B620" s="21"/>
      <c r="C620" s="20"/>
      <c r="E620" s="23"/>
    </row>
    <row r="621" spans="2:5" ht="18" customHeight="1">
      <c r="B621" s="21"/>
      <c r="C621" s="20"/>
      <c r="E621" s="23"/>
    </row>
    <row r="622" spans="2:5" ht="18" customHeight="1">
      <c r="B622" s="21"/>
      <c r="C622" s="20"/>
      <c r="E622" s="23"/>
    </row>
    <row r="623" spans="2:5" ht="18" customHeight="1">
      <c r="B623" s="21"/>
      <c r="C623" s="20"/>
      <c r="E623" s="23"/>
    </row>
    <row r="624" spans="2:5" ht="18" customHeight="1">
      <c r="B624" s="21"/>
      <c r="C624" s="20"/>
      <c r="E624" s="23"/>
    </row>
    <row r="625" spans="2:5" ht="18" customHeight="1">
      <c r="B625" s="21"/>
      <c r="C625" s="20"/>
      <c r="E625" s="23"/>
    </row>
    <row r="626" spans="2:5" ht="18" customHeight="1">
      <c r="B626" s="21"/>
      <c r="C626" s="20"/>
      <c r="E626" s="23"/>
    </row>
    <row r="627" spans="2:5" ht="18" customHeight="1">
      <c r="B627" s="21"/>
      <c r="C627" s="20"/>
      <c r="E627" s="23"/>
    </row>
    <row r="628" spans="2:5" ht="18" customHeight="1">
      <c r="B628" s="21"/>
      <c r="C628" s="20"/>
      <c r="E628" s="23"/>
    </row>
    <row r="629" spans="2:5" ht="18" customHeight="1">
      <c r="B629" s="21"/>
      <c r="C629" s="20"/>
      <c r="E629" s="23"/>
    </row>
    <row r="630" spans="2:5" ht="18" customHeight="1">
      <c r="B630" s="21"/>
      <c r="C630" s="20"/>
      <c r="E630" s="23"/>
    </row>
    <row r="631" spans="2:5" ht="18" customHeight="1">
      <c r="B631" s="21"/>
      <c r="C631" s="20"/>
      <c r="E631" s="23"/>
    </row>
    <row r="632" spans="2:3" ht="18" customHeight="1">
      <c r="B632" s="21"/>
      <c r="C632" s="20"/>
    </row>
    <row r="633" spans="1:3" ht="18" customHeight="1">
      <c r="A633" s="22"/>
      <c r="B633" s="21"/>
      <c r="C633" s="20"/>
    </row>
    <row r="634" spans="2:5" ht="18" customHeight="1">
      <c r="B634" s="21"/>
      <c r="C634" s="20"/>
      <c r="D634" s="69"/>
      <c r="E634" s="23"/>
    </row>
    <row r="635" spans="2:5" ht="18" customHeight="1">
      <c r="B635" s="21"/>
      <c r="C635" s="20"/>
      <c r="D635" s="69"/>
      <c r="E635" s="23"/>
    </row>
    <row r="636" spans="2:5" ht="18" customHeight="1">
      <c r="B636" s="21"/>
      <c r="C636" s="20"/>
      <c r="D636" s="69"/>
      <c r="E636" s="23"/>
    </row>
    <row r="637" spans="2:3" ht="18" customHeight="1">
      <c r="B637" s="21"/>
      <c r="C637" s="20"/>
    </row>
    <row r="638" spans="1:3" ht="18" customHeight="1">
      <c r="A638" s="22"/>
      <c r="B638" s="21"/>
      <c r="C638" s="20"/>
    </row>
    <row r="639" spans="2:3" ht="18" customHeight="1">
      <c r="B639" s="21"/>
      <c r="C639" s="20"/>
    </row>
    <row r="640" spans="2:3" ht="18" customHeight="1">
      <c r="B640" s="21"/>
      <c r="C640" s="20"/>
    </row>
    <row r="641" spans="2:3" ht="18" customHeight="1">
      <c r="B641" s="21"/>
      <c r="C641" s="20"/>
    </row>
    <row r="642" spans="2:3" ht="18" customHeight="1">
      <c r="B642" s="21"/>
      <c r="C642" s="20"/>
    </row>
    <row r="643" spans="2:3" ht="18" customHeight="1">
      <c r="B643" s="21"/>
      <c r="C643" s="20"/>
    </row>
    <row r="644" spans="1:4" s="29" customFormat="1" ht="19.5" customHeight="1">
      <c r="A644" s="30"/>
      <c r="D644" s="73"/>
    </row>
    <row r="645" spans="1:5" s="27" customFormat="1" ht="19.5" customHeight="1">
      <c r="A645" s="22"/>
      <c r="B645" s="21"/>
      <c r="C645" s="20"/>
      <c r="D645" s="69"/>
      <c r="E645" s="23"/>
    </row>
    <row r="646" spans="1:5" s="27" customFormat="1" ht="19.5" customHeight="1">
      <c r="A646" s="21"/>
      <c r="B646" s="21"/>
      <c r="C646" s="20"/>
      <c r="D646" s="69"/>
      <c r="E646" s="23"/>
    </row>
    <row r="647" spans="1:5" s="27" customFormat="1" ht="19.5" customHeight="1">
      <c r="A647" s="21"/>
      <c r="B647" s="21"/>
      <c r="C647" s="20"/>
      <c r="D647" s="69"/>
      <c r="E647" s="23"/>
    </row>
    <row r="648" spans="1:5" s="27" customFormat="1" ht="19.5" customHeight="1">
      <c r="A648" s="21"/>
      <c r="B648" s="21"/>
      <c r="C648" s="20"/>
      <c r="D648" s="69"/>
      <c r="E648" s="23"/>
    </row>
    <row r="649" spans="1:5" s="27" customFormat="1" ht="19.5" customHeight="1">
      <c r="A649" s="21"/>
      <c r="B649" s="21"/>
      <c r="C649" s="20"/>
      <c r="D649" s="69"/>
      <c r="E649" s="23"/>
    </row>
    <row r="650" spans="1:5" s="27" customFormat="1" ht="19.5" customHeight="1">
      <c r="A650" s="21"/>
      <c r="B650" s="21"/>
      <c r="C650" s="20"/>
      <c r="D650" s="69"/>
      <c r="E650" s="23"/>
    </row>
    <row r="651" spans="1:5" s="27" customFormat="1" ht="19.5" customHeight="1">
      <c r="A651" s="21"/>
      <c r="B651" s="21"/>
      <c r="C651" s="20"/>
      <c r="D651" s="69"/>
      <c r="E651" s="23"/>
    </row>
    <row r="652" spans="1:5" s="27" customFormat="1" ht="19.5" customHeight="1">
      <c r="A652" s="21"/>
      <c r="B652" s="21"/>
      <c r="C652" s="20"/>
      <c r="D652" s="69"/>
      <c r="E652" s="23"/>
    </row>
    <row r="653" spans="1:5" s="27" customFormat="1" ht="19.5" customHeight="1">
      <c r="A653" s="21"/>
      <c r="B653" s="21"/>
      <c r="C653" s="20"/>
      <c r="D653" s="69"/>
      <c r="E653" s="23"/>
    </row>
    <row r="654" spans="1:5" s="27" customFormat="1" ht="19.5" customHeight="1">
      <c r="A654" s="21"/>
      <c r="B654" s="21"/>
      <c r="C654" s="20"/>
      <c r="D654" s="69"/>
      <c r="E654" s="23"/>
    </row>
    <row r="655" spans="1:5" s="24" customFormat="1" ht="19.5" customHeight="1">
      <c r="A655" s="21"/>
      <c r="C655" s="20"/>
      <c r="D655" s="69"/>
      <c r="E655" s="23"/>
    </row>
    <row r="656" spans="3:5" ht="18" customHeight="1">
      <c r="C656" s="20"/>
      <c r="D656" s="69"/>
      <c r="E656" s="23"/>
    </row>
    <row r="658" ht="18" customHeight="1">
      <c r="A658" s="22"/>
    </row>
    <row r="659" spans="3:5" ht="18" customHeight="1">
      <c r="C659" s="20"/>
      <c r="E659" s="23"/>
    </row>
    <row r="660" spans="2:5" ht="18" customHeight="1">
      <c r="B660" s="21"/>
      <c r="C660" s="20"/>
      <c r="E660" s="23"/>
    </row>
    <row r="661" spans="2:5" ht="18" customHeight="1">
      <c r="B661" s="21"/>
      <c r="C661" s="20"/>
      <c r="E661" s="23"/>
    </row>
    <row r="662" spans="2:5" ht="18" customHeight="1">
      <c r="B662" s="21"/>
      <c r="C662" s="20"/>
      <c r="E662" s="23"/>
    </row>
    <row r="663" spans="2:5" ht="18" customHeight="1">
      <c r="B663" s="21"/>
      <c r="C663" s="20"/>
      <c r="E663" s="23"/>
    </row>
    <row r="664" spans="2:5" ht="18" customHeight="1">
      <c r="B664" s="21"/>
      <c r="C664" s="20"/>
      <c r="E664" s="23"/>
    </row>
    <row r="665" spans="2:5" ht="18" customHeight="1">
      <c r="B665" s="21"/>
      <c r="C665" s="20"/>
      <c r="E665" s="23"/>
    </row>
    <row r="666" spans="2:5" ht="18" customHeight="1">
      <c r="B666" s="21"/>
      <c r="C666" s="20"/>
      <c r="E666" s="23"/>
    </row>
    <row r="667" spans="2:5" ht="18" customHeight="1">
      <c r="B667" s="21"/>
      <c r="C667" s="20"/>
      <c r="E667" s="23"/>
    </row>
    <row r="668" spans="2:5" ht="18" customHeight="1">
      <c r="B668" s="21"/>
      <c r="C668" s="20"/>
      <c r="E668" s="23"/>
    </row>
    <row r="669" spans="2:5" ht="18" customHeight="1">
      <c r="B669" s="21"/>
      <c r="C669" s="20"/>
      <c r="E669" s="23"/>
    </row>
    <row r="670" spans="2:5" ht="18" customHeight="1">
      <c r="B670" s="21"/>
      <c r="C670" s="20"/>
      <c r="E670" s="23"/>
    </row>
    <row r="671" spans="2:5" ht="18" customHeight="1">
      <c r="B671" s="21"/>
      <c r="C671" s="20"/>
      <c r="E671" s="23"/>
    </row>
    <row r="672" spans="2:3" ht="18" customHeight="1">
      <c r="B672" s="21"/>
      <c r="C672" s="20"/>
    </row>
    <row r="673" spans="1:3" ht="18" customHeight="1">
      <c r="A673" s="22"/>
      <c r="B673" s="21"/>
      <c r="C673" s="20"/>
    </row>
    <row r="674" spans="2:5" ht="18" customHeight="1">
      <c r="B674" s="21"/>
      <c r="C674" s="20"/>
      <c r="D674" s="69"/>
      <c r="E674" s="23"/>
    </row>
    <row r="675" spans="2:5" ht="18" customHeight="1">
      <c r="B675" s="21"/>
      <c r="C675" s="20"/>
      <c r="D675" s="69"/>
      <c r="E675" s="23"/>
    </row>
    <row r="676" spans="2:5" ht="18" customHeight="1">
      <c r="B676" s="21"/>
      <c r="C676" s="20"/>
      <c r="D676" s="69"/>
      <c r="E676" s="23"/>
    </row>
    <row r="677" spans="2:3" ht="18" customHeight="1">
      <c r="B677" s="21"/>
      <c r="C677" s="20"/>
    </row>
    <row r="678" spans="1:3" ht="18" customHeight="1">
      <c r="A678" s="22"/>
      <c r="B678" s="21"/>
      <c r="C678" s="20"/>
    </row>
    <row r="679" spans="2:3" ht="18" customHeight="1">
      <c r="B679" s="21"/>
      <c r="C679" s="20"/>
    </row>
    <row r="680" spans="2:3" ht="18" customHeight="1">
      <c r="B680" s="21"/>
      <c r="C680" s="20"/>
    </row>
    <row r="681" spans="2:3" ht="18" customHeight="1">
      <c r="B681" s="21"/>
      <c r="C681" s="20"/>
    </row>
    <row r="682" spans="2:3" ht="18" customHeight="1">
      <c r="B682" s="21"/>
      <c r="C682" s="20"/>
    </row>
    <row r="683" spans="1:4" s="29" customFormat="1" ht="19.5" customHeight="1">
      <c r="A683" s="30"/>
      <c r="D683" s="73"/>
    </row>
    <row r="684" spans="1:5" s="27" customFormat="1" ht="19.5" customHeight="1">
      <c r="A684" s="22"/>
      <c r="B684" s="21"/>
      <c r="C684" s="20"/>
      <c r="D684" s="69"/>
      <c r="E684" s="23"/>
    </row>
    <row r="685" spans="1:5" s="27" customFormat="1" ht="19.5" customHeight="1">
      <c r="A685" s="21"/>
      <c r="B685" s="21"/>
      <c r="C685" s="20"/>
      <c r="D685" s="69"/>
      <c r="E685" s="23"/>
    </row>
    <row r="686" spans="1:5" s="27" customFormat="1" ht="19.5" customHeight="1">
      <c r="A686" s="21"/>
      <c r="B686" s="21"/>
      <c r="C686" s="20"/>
      <c r="D686" s="69"/>
      <c r="E686" s="23"/>
    </row>
    <row r="687" spans="1:5" s="27" customFormat="1" ht="19.5" customHeight="1">
      <c r="A687" s="21"/>
      <c r="B687" s="21"/>
      <c r="C687" s="20"/>
      <c r="D687" s="69"/>
      <c r="E687" s="23"/>
    </row>
    <row r="688" spans="1:5" s="27" customFormat="1" ht="19.5" customHeight="1">
      <c r="A688" s="21"/>
      <c r="B688" s="21"/>
      <c r="C688" s="20"/>
      <c r="D688" s="69"/>
      <c r="E688" s="23"/>
    </row>
    <row r="689" spans="1:5" s="27" customFormat="1" ht="19.5" customHeight="1">
      <c r="A689" s="21"/>
      <c r="B689" s="21"/>
      <c r="C689" s="20"/>
      <c r="D689" s="69"/>
      <c r="E689" s="23"/>
    </row>
    <row r="690" spans="1:5" s="27" customFormat="1" ht="19.5" customHeight="1">
      <c r="A690" s="21"/>
      <c r="B690" s="21"/>
      <c r="C690" s="20"/>
      <c r="D690" s="69"/>
      <c r="E690" s="23"/>
    </row>
    <row r="691" spans="1:5" s="27" customFormat="1" ht="19.5" customHeight="1">
      <c r="A691" s="21"/>
      <c r="B691" s="21"/>
      <c r="C691" s="20"/>
      <c r="D691" s="69"/>
      <c r="E691" s="23"/>
    </row>
    <row r="692" spans="1:5" s="27" customFormat="1" ht="19.5" customHeight="1">
      <c r="A692" s="21"/>
      <c r="B692" s="21"/>
      <c r="C692" s="20"/>
      <c r="D692" s="69"/>
      <c r="E692" s="23"/>
    </row>
    <row r="693" spans="1:5" s="27" customFormat="1" ht="19.5" customHeight="1">
      <c r="A693" s="21"/>
      <c r="B693" s="21"/>
      <c r="C693" s="20"/>
      <c r="D693" s="69"/>
      <c r="E693" s="23"/>
    </row>
    <row r="694" spans="1:5" s="24" customFormat="1" ht="19.5" customHeight="1">
      <c r="A694" s="21"/>
      <c r="C694" s="20"/>
      <c r="D694" s="69"/>
      <c r="E694" s="23"/>
    </row>
    <row r="695" spans="3:5" ht="18" customHeight="1">
      <c r="C695" s="20"/>
      <c r="D695" s="69"/>
      <c r="E695" s="23"/>
    </row>
    <row r="697" ht="18" customHeight="1">
      <c r="A697" s="22"/>
    </row>
    <row r="698" spans="3:5" ht="18" customHeight="1">
      <c r="C698" s="20"/>
      <c r="E698" s="23"/>
    </row>
    <row r="699" spans="2:5" ht="18" customHeight="1">
      <c r="B699" s="21"/>
      <c r="C699" s="20"/>
      <c r="E699" s="23"/>
    </row>
    <row r="700" spans="2:5" ht="18" customHeight="1">
      <c r="B700" s="21"/>
      <c r="C700" s="20"/>
      <c r="E700" s="23"/>
    </row>
    <row r="701" spans="2:5" ht="18" customHeight="1">
      <c r="B701" s="21"/>
      <c r="C701" s="20"/>
      <c r="E701" s="23"/>
    </row>
    <row r="702" spans="2:5" ht="18" customHeight="1">
      <c r="B702" s="21"/>
      <c r="C702" s="20"/>
      <c r="E702" s="23"/>
    </row>
    <row r="703" spans="2:5" ht="18" customHeight="1">
      <c r="B703" s="21"/>
      <c r="C703" s="20"/>
      <c r="E703" s="23"/>
    </row>
    <row r="704" spans="2:5" ht="18" customHeight="1">
      <c r="B704" s="21"/>
      <c r="C704" s="20"/>
      <c r="E704" s="23"/>
    </row>
    <row r="705" spans="2:5" ht="18" customHeight="1">
      <c r="B705" s="21"/>
      <c r="C705" s="20"/>
      <c r="E705" s="23"/>
    </row>
    <row r="706" spans="2:5" ht="18" customHeight="1">
      <c r="B706" s="21"/>
      <c r="C706" s="20"/>
      <c r="E706" s="23"/>
    </row>
    <row r="707" spans="2:5" ht="18" customHeight="1">
      <c r="B707" s="21"/>
      <c r="C707" s="20"/>
      <c r="E707" s="23"/>
    </row>
    <row r="708" spans="2:5" ht="18" customHeight="1">
      <c r="B708" s="21"/>
      <c r="C708" s="20"/>
      <c r="E708" s="23"/>
    </row>
    <row r="709" spans="2:5" ht="18" customHeight="1">
      <c r="B709" s="21"/>
      <c r="C709" s="20"/>
      <c r="E709" s="23"/>
    </row>
    <row r="710" spans="2:5" ht="18" customHeight="1">
      <c r="B710" s="21"/>
      <c r="C710" s="20"/>
      <c r="E710" s="23"/>
    </row>
    <row r="711" spans="2:3" ht="18" customHeight="1">
      <c r="B711" s="21"/>
      <c r="C711" s="20"/>
    </row>
    <row r="712" spans="1:3" ht="18" customHeight="1">
      <c r="A712" s="22"/>
      <c r="B712" s="21"/>
      <c r="C712" s="20"/>
    </row>
    <row r="713" spans="2:5" ht="18" customHeight="1">
      <c r="B713" s="21"/>
      <c r="C713" s="20"/>
      <c r="D713" s="69"/>
      <c r="E713" s="23"/>
    </row>
    <row r="714" spans="2:5" ht="18" customHeight="1">
      <c r="B714" s="21"/>
      <c r="C714" s="20"/>
      <c r="D714" s="69"/>
      <c r="E714" s="23"/>
    </row>
    <row r="715" spans="2:5" ht="18" customHeight="1">
      <c r="B715" s="21"/>
      <c r="C715" s="20"/>
      <c r="D715" s="69"/>
      <c r="E715" s="23"/>
    </row>
    <row r="716" spans="2:3" ht="18" customHeight="1">
      <c r="B716" s="21"/>
      <c r="C716" s="20"/>
    </row>
    <row r="717" spans="1:3" ht="18" customHeight="1">
      <c r="A717" s="22"/>
      <c r="B717" s="21"/>
      <c r="C717" s="20"/>
    </row>
    <row r="718" spans="2:3" ht="18" customHeight="1">
      <c r="B718" s="21"/>
      <c r="C718" s="20"/>
    </row>
    <row r="719" spans="2:3" ht="18" customHeight="1">
      <c r="B719" s="21"/>
      <c r="C719" s="20"/>
    </row>
    <row r="720" spans="2:3" ht="18" customHeight="1">
      <c r="B720" s="21"/>
      <c r="C720" s="20"/>
    </row>
    <row r="721" spans="2:3" ht="18" customHeight="1">
      <c r="B721" s="21"/>
      <c r="C721" s="20"/>
    </row>
    <row r="722" spans="2:3" ht="18" customHeight="1">
      <c r="B722" s="21"/>
      <c r="C722" s="20"/>
    </row>
    <row r="723" spans="1:4" s="29" customFormat="1" ht="19.5" customHeight="1">
      <c r="A723" s="30"/>
      <c r="D723" s="73"/>
    </row>
    <row r="724" spans="1:5" s="27" customFormat="1" ht="19.5" customHeight="1">
      <c r="A724" s="22"/>
      <c r="B724" s="21"/>
      <c r="C724" s="20"/>
      <c r="D724" s="69"/>
      <c r="E724" s="23"/>
    </row>
    <row r="725" spans="1:5" s="27" customFormat="1" ht="19.5" customHeight="1">
      <c r="A725" s="21"/>
      <c r="B725" s="21"/>
      <c r="C725" s="20"/>
      <c r="D725" s="69"/>
      <c r="E725" s="23"/>
    </row>
    <row r="726" spans="1:5" s="27" customFormat="1" ht="19.5" customHeight="1">
      <c r="A726" s="21"/>
      <c r="B726" s="21"/>
      <c r="C726" s="20"/>
      <c r="D726" s="69"/>
      <c r="E726" s="23"/>
    </row>
    <row r="727" spans="1:5" s="27" customFormat="1" ht="19.5" customHeight="1">
      <c r="A727" s="21"/>
      <c r="B727" s="21"/>
      <c r="C727" s="20"/>
      <c r="D727" s="69"/>
      <c r="E727" s="23"/>
    </row>
    <row r="728" spans="1:5" s="27" customFormat="1" ht="19.5" customHeight="1">
      <c r="A728" s="21"/>
      <c r="B728" s="21"/>
      <c r="C728" s="20"/>
      <c r="D728" s="69"/>
      <c r="E728" s="23"/>
    </row>
    <row r="729" spans="1:5" s="27" customFormat="1" ht="19.5" customHeight="1">
      <c r="A729" s="21"/>
      <c r="B729" s="21"/>
      <c r="C729" s="20"/>
      <c r="D729" s="69"/>
      <c r="E729" s="23"/>
    </row>
    <row r="730" spans="1:5" s="27" customFormat="1" ht="19.5" customHeight="1">
      <c r="A730" s="21"/>
      <c r="B730" s="21"/>
      <c r="C730" s="20"/>
      <c r="D730" s="69"/>
      <c r="E730" s="23"/>
    </row>
    <row r="731" spans="1:5" s="27" customFormat="1" ht="19.5" customHeight="1">
      <c r="A731" s="21"/>
      <c r="B731" s="21"/>
      <c r="C731" s="20"/>
      <c r="D731" s="69"/>
      <c r="E731" s="23"/>
    </row>
    <row r="732" spans="1:5" s="27" customFormat="1" ht="19.5" customHeight="1">
      <c r="A732" s="21"/>
      <c r="B732" s="21"/>
      <c r="C732" s="20"/>
      <c r="D732" s="69"/>
      <c r="E732" s="23"/>
    </row>
    <row r="733" spans="1:5" s="27" customFormat="1" ht="19.5" customHeight="1">
      <c r="A733" s="21"/>
      <c r="B733" s="21"/>
      <c r="C733" s="20"/>
      <c r="D733" s="69"/>
      <c r="E733" s="23"/>
    </row>
    <row r="734" spans="1:5" s="24" customFormat="1" ht="19.5" customHeight="1">
      <c r="A734" s="21"/>
      <c r="C734" s="20"/>
      <c r="D734" s="69"/>
      <c r="E734" s="23"/>
    </row>
    <row r="735" spans="3:5" ht="18" customHeight="1">
      <c r="C735" s="20"/>
      <c r="D735" s="69"/>
      <c r="E735" s="23"/>
    </row>
    <row r="736" spans="3:5" ht="18" customHeight="1">
      <c r="C736" s="20"/>
      <c r="D736" s="69"/>
      <c r="E736" s="23"/>
    </row>
    <row r="738" ht="18" customHeight="1">
      <c r="A738" s="22"/>
    </row>
    <row r="739" spans="3:5" ht="18" customHeight="1">
      <c r="C739" s="20"/>
      <c r="E739" s="23"/>
    </row>
    <row r="740" spans="2:5" ht="18" customHeight="1">
      <c r="B740" s="21"/>
      <c r="C740" s="20"/>
      <c r="E740" s="23"/>
    </row>
    <row r="741" spans="2:5" ht="18" customHeight="1">
      <c r="B741" s="21"/>
      <c r="C741" s="20"/>
      <c r="E741" s="23"/>
    </row>
    <row r="742" spans="2:5" ht="18" customHeight="1">
      <c r="B742" s="21"/>
      <c r="C742" s="20"/>
      <c r="E742" s="23"/>
    </row>
    <row r="743" spans="2:5" ht="18" customHeight="1">
      <c r="B743" s="21"/>
      <c r="C743" s="20"/>
      <c r="E743" s="23"/>
    </row>
    <row r="744" spans="2:5" ht="18" customHeight="1">
      <c r="B744" s="21"/>
      <c r="C744" s="20"/>
      <c r="E744" s="23"/>
    </row>
    <row r="745" spans="2:5" ht="18" customHeight="1">
      <c r="B745" s="21"/>
      <c r="C745" s="20"/>
      <c r="E745" s="23"/>
    </row>
    <row r="746" spans="2:5" ht="18" customHeight="1">
      <c r="B746" s="21"/>
      <c r="C746" s="20"/>
      <c r="E746" s="23"/>
    </row>
    <row r="747" spans="2:5" ht="18" customHeight="1">
      <c r="B747" s="21"/>
      <c r="C747" s="20"/>
      <c r="E747" s="23"/>
    </row>
    <row r="748" spans="2:5" ht="18" customHeight="1">
      <c r="B748" s="21"/>
      <c r="C748" s="20"/>
      <c r="E748" s="23"/>
    </row>
    <row r="749" spans="2:5" ht="18" customHeight="1">
      <c r="B749" s="21"/>
      <c r="C749" s="20"/>
      <c r="E749" s="23"/>
    </row>
    <row r="750" spans="2:5" ht="18" customHeight="1">
      <c r="B750" s="21"/>
      <c r="C750" s="20"/>
      <c r="E750" s="23"/>
    </row>
    <row r="751" spans="2:5" ht="18" customHeight="1">
      <c r="B751" s="21"/>
      <c r="C751" s="20"/>
      <c r="E751" s="23"/>
    </row>
    <row r="752" spans="2:3" ht="18" customHeight="1">
      <c r="B752" s="21"/>
      <c r="C752" s="20"/>
    </row>
    <row r="753" spans="1:3" ht="18" customHeight="1">
      <c r="A753" s="22"/>
      <c r="B753" s="21"/>
      <c r="C753" s="20"/>
    </row>
    <row r="754" spans="2:5" ht="18" customHeight="1">
      <c r="B754" s="21"/>
      <c r="C754" s="20"/>
      <c r="D754" s="69"/>
      <c r="E754" s="23"/>
    </row>
    <row r="755" spans="2:5" ht="18" customHeight="1">
      <c r="B755" s="21"/>
      <c r="C755" s="20"/>
      <c r="D755" s="69"/>
      <c r="E755" s="23"/>
    </row>
    <row r="756" spans="2:5" ht="18" customHeight="1">
      <c r="B756" s="21"/>
      <c r="C756" s="20"/>
      <c r="D756" s="69"/>
      <c r="E756" s="23"/>
    </row>
    <row r="757" spans="2:3" ht="18" customHeight="1">
      <c r="B757" s="21"/>
      <c r="C757" s="20"/>
    </row>
    <row r="758" spans="1:3" ht="18" customHeight="1">
      <c r="A758" s="22"/>
      <c r="B758" s="21"/>
      <c r="C758" s="20"/>
    </row>
    <row r="759" spans="2:3" ht="18" customHeight="1">
      <c r="B759" s="21"/>
      <c r="C759" s="20"/>
    </row>
    <row r="760" spans="2:3" ht="18" customHeight="1">
      <c r="B760" s="21"/>
      <c r="C760" s="20"/>
    </row>
    <row r="761" spans="2:3" ht="18" customHeight="1">
      <c r="B761" s="21"/>
      <c r="C761" s="20"/>
    </row>
    <row r="762" spans="2:3" ht="18" customHeight="1">
      <c r="B762" s="21"/>
      <c r="C762" s="20"/>
    </row>
    <row r="763" spans="2:3" ht="18" customHeight="1">
      <c r="B763" s="21"/>
      <c r="C763" s="20"/>
    </row>
    <row r="764" spans="2:3" ht="18" customHeight="1">
      <c r="B764" s="21"/>
      <c r="C764" s="20"/>
    </row>
    <row r="765" spans="2:3" ht="18" customHeight="1">
      <c r="B765" s="21"/>
      <c r="C765" s="20"/>
    </row>
    <row r="766" spans="2:3" ht="18" customHeight="1">
      <c r="B766" s="21"/>
      <c r="C766" s="20"/>
    </row>
    <row r="767" spans="2:3" ht="18" customHeight="1">
      <c r="B767" s="21"/>
      <c r="C767" s="20"/>
    </row>
    <row r="768" spans="2:3" ht="18" customHeight="1">
      <c r="B768" s="21"/>
      <c r="C768" s="20"/>
    </row>
    <row r="769" spans="2:3" ht="18" customHeight="1">
      <c r="B769" s="21"/>
      <c r="C769" s="20"/>
    </row>
    <row r="770" spans="2:3" ht="18" customHeight="1">
      <c r="B770" s="21"/>
      <c r="C770" s="20"/>
    </row>
    <row r="771" spans="2:3" ht="18" customHeight="1">
      <c r="B771" s="21"/>
      <c r="C771" s="20"/>
    </row>
    <row r="772" spans="2:3" ht="18" customHeight="1">
      <c r="B772" s="21"/>
      <c r="C772" s="20"/>
    </row>
    <row r="773" spans="2:3" ht="18" customHeight="1">
      <c r="B773" s="21"/>
      <c r="C773" s="20"/>
    </row>
    <row r="774" spans="2:3" ht="18" customHeight="1">
      <c r="B774" s="21"/>
      <c r="C774" s="20"/>
    </row>
    <row r="775" spans="2:3" ht="18" customHeight="1">
      <c r="B775" s="21"/>
      <c r="C775" s="20"/>
    </row>
    <row r="776" spans="2:3" ht="18" customHeight="1">
      <c r="B776" s="21"/>
      <c r="C776" s="20"/>
    </row>
    <row r="777" spans="2:3" ht="18" customHeight="1">
      <c r="B777" s="21"/>
      <c r="C777" s="20"/>
    </row>
    <row r="778" spans="2:3" ht="18" customHeight="1">
      <c r="B778" s="21"/>
      <c r="C778" s="20"/>
    </row>
    <row r="779" spans="2:3" ht="18" customHeight="1">
      <c r="B779" s="21"/>
      <c r="C779" s="20"/>
    </row>
    <row r="780" spans="2:3" ht="18" customHeight="1">
      <c r="B780" s="21"/>
      <c r="C780" s="20"/>
    </row>
    <row r="781" spans="2:3" ht="18" customHeight="1">
      <c r="B781" s="21"/>
      <c r="C781" s="20"/>
    </row>
    <row r="782" spans="2:3" ht="18" customHeight="1">
      <c r="B782" s="21"/>
      <c r="C782" s="20"/>
    </row>
    <row r="783" spans="2:3" ht="18" customHeight="1">
      <c r="B783" s="21"/>
      <c r="C783" s="20"/>
    </row>
    <row r="784" spans="2:3" ht="18" customHeight="1">
      <c r="B784" s="21"/>
      <c r="C784" s="20"/>
    </row>
    <row r="785" spans="2:3" ht="18" customHeight="1">
      <c r="B785" s="21"/>
      <c r="C785" s="20"/>
    </row>
    <row r="786" spans="2:3" ht="18" customHeight="1">
      <c r="B786" s="21"/>
      <c r="C786" s="20"/>
    </row>
    <row r="787" spans="2:3" ht="18" customHeight="1">
      <c r="B787" s="21"/>
      <c r="C787" s="20"/>
    </row>
    <row r="788" spans="2:3" ht="18" customHeight="1">
      <c r="B788" s="21"/>
      <c r="C788" s="20"/>
    </row>
    <row r="789" spans="2:3" ht="18" customHeight="1">
      <c r="B789" s="21"/>
      <c r="C789" s="20"/>
    </row>
    <row r="790" spans="2:3" ht="18" customHeight="1">
      <c r="B790" s="21"/>
      <c r="C790" s="20"/>
    </row>
    <row r="791" spans="2:3" ht="18" customHeight="1">
      <c r="B791" s="21"/>
      <c r="C791" s="20"/>
    </row>
    <row r="792" spans="2:3" ht="18" customHeight="1">
      <c r="B792" s="21"/>
      <c r="C792" s="20"/>
    </row>
    <row r="793" spans="2:3" ht="18" customHeight="1">
      <c r="B793" s="21"/>
      <c r="C793" s="20"/>
    </row>
    <row r="794" spans="2:3" ht="18" customHeight="1">
      <c r="B794" s="21"/>
      <c r="C794" s="20"/>
    </row>
    <row r="795" spans="2:3" ht="18" customHeight="1">
      <c r="B795" s="21"/>
      <c r="C795" s="20"/>
    </row>
    <row r="796" spans="2:3" ht="18" customHeight="1">
      <c r="B796" s="21"/>
      <c r="C796" s="20"/>
    </row>
    <row r="797" spans="2:3" ht="18" customHeight="1">
      <c r="B797" s="21"/>
      <c r="C797" s="20"/>
    </row>
    <row r="798" spans="2:3" ht="18" customHeight="1">
      <c r="B798" s="21"/>
      <c r="C798" s="20"/>
    </row>
    <row r="799" spans="2:3" ht="18" customHeight="1">
      <c r="B799" s="21"/>
      <c r="C799" s="20"/>
    </row>
    <row r="800" spans="2:3" ht="18" customHeight="1">
      <c r="B800" s="21"/>
      <c r="C800" s="20"/>
    </row>
    <row r="801" spans="2:3" ht="18" customHeight="1">
      <c r="B801" s="21"/>
      <c r="C801" s="20"/>
    </row>
    <row r="802" spans="2:3" ht="18" customHeight="1">
      <c r="B802" s="21"/>
      <c r="C802" s="20"/>
    </row>
    <row r="803" spans="2:3" ht="18" customHeight="1">
      <c r="B803" s="21"/>
      <c r="C803" s="20"/>
    </row>
    <row r="804" spans="2:3" ht="18" customHeight="1">
      <c r="B804" s="21"/>
      <c r="C804" s="20"/>
    </row>
    <row r="805" spans="2:3" ht="18" customHeight="1">
      <c r="B805" s="21"/>
      <c r="C805" s="20"/>
    </row>
    <row r="806" spans="2:3" ht="18" customHeight="1">
      <c r="B806" s="21"/>
      <c r="C806" s="20"/>
    </row>
    <row r="807" spans="2:3" ht="18" customHeight="1">
      <c r="B807" s="21"/>
      <c r="C807" s="20"/>
    </row>
    <row r="808" spans="2:3" ht="18" customHeight="1">
      <c r="B808" s="21"/>
      <c r="C808" s="20"/>
    </row>
    <row r="809" spans="2:3" ht="18" customHeight="1">
      <c r="B809" s="21"/>
      <c r="C809" s="20"/>
    </row>
    <row r="810" spans="2:3" ht="18" customHeight="1">
      <c r="B810" s="21"/>
      <c r="C810" s="20"/>
    </row>
    <row r="811" spans="2:3" ht="18" customHeight="1">
      <c r="B811" s="21"/>
      <c r="C811" s="20"/>
    </row>
    <row r="812" spans="2:3" ht="18" customHeight="1">
      <c r="B812" s="21"/>
      <c r="C812" s="20"/>
    </row>
    <row r="813" spans="2:3" ht="18" customHeight="1">
      <c r="B813" s="21"/>
      <c r="C813" s="20"/>
    </row>
    <row r="814" spans="2:3" ht="18" customHeight="1">
      <c r="B814" s="21"/>
      <c r="C814" s="20"/>
    </row>
    <row r="815" spans="2:3" ht="18" customHeight="1">
      <c r="B815" s="21"/>
      <c r="C815" s="20"/>
    </row>
    <row r="816" spans="2:3" ht="18" customHeight="1">
      <c r="B816" s="21"/>
      <c r="C816" s="20"/>
    </row>
    <row r="817" spans="2:3" ht="18" customHeight="1">
      <c r="B817" s="21"/>
      <c r="C817" s="20"/>
    </row>
    <row r="818" spans="2:3" ht="18" customHeight="1">
      <c r="B818" s="21"/>
      <c r="C818" s="20"/>
    </row>
    <row r="819" spans="2:3" ht="18" customHeight="1">
      <c r="B819" s="21"/>
      <c r="C819" s="20"/>
    </row>
    <row r="820" spans="2:3" ht="18" customHeight="1">
      <c r="B820" s="21"/>
      <c r="C820" s="20"/>
    </row>
    <row r="821" spans="2:3" ht="18" customHeight="1">
      <c r="B821" s="21"/>
      <c r="C821" s="20"/>
    </row>
    <row r="822" spans="2:3" ht="18" customHeight="1">
      <c r="B822" s="21"/>
      <c r="C822" s="20"/>
    </row>
    <row r="823" spans="2:3" ht="18" customHeight="1">
      <c r="B823" s="21"/>
      <c r="C823" s="20"/>
    </row>
    <row r="824" spans="2:3" ht="18" customHeight="1">
      <c r="B824" s="21"/>
      <c r="C824" s="20"/>
    </row>
    <row r="825" spans="2:3" ht="18" customHeight="1">
      <c r="B825" s="21"/>
      <c r="C825" s="20"/>
    </row>
    <row r="826" spans="2:3" ht="18" customHeight="1">
      <c r="B826" s="21"/>
      <c r="C826" s="20"/>
    </row>
    <row r="827" spans="2:3" ht="18" customHeight="1">
      <c r="B827" s="21"/>
      <c r="C827" s="20"/>
    </row>
    <row r="828" spans="2:3" ht="18" customHeight="1">
      <c r="B828" s="21"/>
      <c r="C828" s="20"/>
    </row>
    <row r="829" spans="2:3" ht="18" customHeight="1">
      <c r="B829" s="21"/>
      <c r="C829" s="20"/>
    </row>
    <row r="830" spans="2:3" ht="18" customHeight="1">
      <c r="B830" s="21"/>
      <c r="C830" s="20"/>
    </row>
    <row r="831" spans="2:3" ht="18" customHeight="1">
      <c r="B831" s="21"/>
      <c r="C831" s="20"/>
    </row>
    <row r="832" spans="2:3" ht="18" customHeight="1">
      <c r="B832" s="21"/>
      <c r="C832" s="20"/>
    </row>
    <row r="833" spans="2:3" ht="18" customHeight="1">
      <c r="B833" s="21"/>
      <c r="C833" s="20"/>
    </row>
    <row r="834" spans="2:3" ht="18" customHeight="1">
      <c r="B834" s="21"/>
      <c r="C834" s="20"/>
    </row>
    <row r="835" spans="2:3" ht="18" customHeight="1">
      <c r="B835" s="21"/>
      <c r="C835" s="20"/>
    </row>
    <row r="836" spans="2:3" ht="18" customHeight="1">
      <c r="B836" s="21"/>
      <c r="C836" s="20"/>
    </row>
    <row r="837" spans="2:3" ht="18" customHeight="1">
      <c r="B837" s="21"/>
      <c r="C837" s="20"/>
    </row>
    <row r="838" spans="2:3" ht="18" customHeight="1">
      <c r="B838" s="21"/>
      <c r="C838" s="20"/>
    </row>
    <row r="839" spans="2:3" ht="18" customHeight="1">
      <c r="B839" s="21"/>
      <c r="C839" s="20"/>
    </row>
    <row r="840" spans="2:3" ht="18" customHeight="1">
      <c r="B840" s="21"/>
      <c r="C840" s="20"/>
    </row>
    <row r="841" spans="2:3" ht="18" customHeight="1">
      <c r="B841" s="21"/>
      <c r="C841" s="20"/>
    </row>
    <row r="842" spans="2:3" ht="18" customHeight="1">
      <c r="B842" s="21"/>
      <c r="C842" s="20"/>
    </row>
    <row r="843" spans="2:3" ht="18" customHeight="1">
      <c r="B843" s="21"/>
      <c r="C843" s="20"/>
    </row>
    <row r="844" spans="2:3" ht="18" customHeight="1">
      <c r="B844" s="21"/>
      <c r="C844" s="20"/>
    </row>
    <row r="845" spans="2:3" ht="18" customHeight="1">
      <c r="B845" s="21"/>
      <c r="C845" s="20"/>
    </row>
    <row r="846" spans="2:3" ht="18" customHeight="1">
      <c r="B846" s="21"/>
      <c r="C846" s="20"/>
    </row>
    <row r="847" spans="2:3" ht="18" customHeight="1">
      <c r="B847" s="21"/>
      <c r="C847" s="20"/>
    </row>
    <row r="848" spans="2:3" ht="18" customHeight="1">
      <c r="B848" s="21"/>
      <c r="C848" s="20"/>
    </row>
    <row r="849" spans="2:3" ht="18" customHeight="1">
      <c r="B849" s="21"/>
      <c r="C849" s="20"/>
    </row>
    <row r="850" spans="2:3" ht="18" customHeight="1">
      <c r="B850" s="21"/>
      <c r="C850" s="20"/>
    </row>
    <row r="851" spans="2:3" ht="18" customHeight="1">
      <c r="B851" s="21"/>
      <c r="C851" s="20"/>
    </row>
    <row r="852" spans="2:3" ht="18" customHeight="1">
      <c r="B852" s="21"/>
      <c r="C852" s="20"/>
    </row>
    <row r="853" spans="2:3" ht="18" customHeight="1">
      <c r="B853" s="21"/>
      <c r="C853" s="20"/>
    </row>
    <row r="854" spans="2:3" ht="18" customHeight="1">
      <c r="B854" s="21"/>
      <c r="C854" s="20"/>
    </row>
    <row r="855" spans="2:3" ht="18" customHeight="1">
      <c r="B855" s="21"/>
      <c r="C855" s="20"/>
    </row>
    <row r="856" spans="2:3" ht="18" customHeight="1">
      <c r="B856" s="21"/>
      <c r="C856" s="20"/>
    </row>
    <row r="857" spans="2:3" ht="18" customHeight="1">
      <c r="B857" s="21"/>
      <c r="C857" s="20"/>
    </row>
    <row r="858" spans="2:3" ht="18" customHeight="1">
      <c r="B858" s="21"/>
      <c r="C858" s="20"/>
    </row>
    <row r="859" spans="2:3" ht="18" customHeight="1">
      <c r="B859" s="21"/>
      <c r="C859" s="20"/>
    </row>
    <row r="860" spans="2:3" ht="18" customHeight="1">
      <c r="B860" s="21"/>
      <c r="C860" s="20"/>
    </row>
    <row r="861" spans="2:3" ht="18" customHeight="1">
      <c r="B861" s="21"/>
      <c r="C861" s="20"/>
    </row>
    <row r="862" spans="2:3" ht="18" customHeight="1">
      <c r="B862" s="21"/>
      <c r="C862" s="20"/>
    </row>
    <row r="863" spans="2:3" ht="18" customHeight="1">
      <c r="B863" s="21"/>
      <c r="C863" s="20"/>
    </row>
    <row r="864" spans="2:3" ht="18" customHeight="1">
      <c r="B864" s="21"/>
      <c r="C864" s="20"/>
    </row>
    <row r="865" spans="2:3" ht="18" customHeight="1">
      <c r="B865" s="21"/>
      <c r="C865" s="20"/>
    </row>
    <row r="866" spans="2:3" ht="18" customHeight="1">
      <c r="B866" s="21"/>
      <c r="C866" s="20"/>
    </row>
    <row r="867" spans="2:3" ht="18" customHeight="1">
      <c r="B867" s="21"/>
      <c r="C867" s="20"/>
    </row>
    <row r="868" spans="2:3" ht="18" customHeight="1">
      <c r="B868" s="21"/>
      <c r="C868" s="20"/>
    </row>
    <row r="869" spans="2:3" ht="18" customHeight="1">
      <c r="B869" s="21"/>
      <c r="C869" s="20"/>
    </row>
    <row r="870" spans="2:3" ht="18" customHeight="1">
      <c r="B870" s="21"/>
      <c r="C870" s="20"/>
    </row>
    <row r="871" spans="2:3" ht="18" customHeight="1">
      <c r="B871" s="21"/>
      <c r="C871" s="20"/>
    </row>
    <row r="872" spans="2:3" ht="18" customHeight="1">
      <c r="B872" s="21"/>
      <c r="C872" s="20"/>
    </row>
    <row r="873" spans="2:3" ht="18" customHeight="1">
      <c r="B873" s="21"/>
      <c r="C873" s="20"/>
    </row>
    <row r="874" spans="2:3" ht="18" customHeight="1">
      <c r="B874" s="21"/>
      <c r="C874" s="20"/>
    </row>
    <row r="875" spans="2:3" ht="18" customHeight="1">
      <c r="B875" s="21"/>
      <c r="C875" s="20"/>
    </row>
    <row r="876" spans="2:3" ht="18" customHeight="1">
      <c r="B876" s="21"/>
      <c r="C876" s="20"/>
    </row>
    <row r="877" spans="2:3" ht="18" customHeight="1">
      <c r="B877" s="21"/>
      <c r="C877" s="20"/>
    </row>
    <row r="878" spans="2:3" ht="18" customHeight="1">
      <c r="B878" s="21"/>
      <c r="C878" s="20"/>
    </row>
    <row r="879" spans="2:3" ht="18" customHeight="1">
      <c r="B879" s="21"/>
      <c r="C879" s="20"/>
    </row>
    <row r="880" spans="2:3" ht="18" customHeight="1">
      <c r="B880" s="21"/>
      <c r="C880" s="20"/>
    </row>
    <row r="881" spans="2:3" ht="18" customHeight="1">
      <c r="B881" s="21"/>
      <c r="C881" s="20"/>
    </row>
    <row r="882" spans="2:3" ht="18" customHeight="1">
      <c r="B882" s="21"/>
      <c r="C882" s="20"/>
    </row>
    <row r="883" spans="2:3" ht="18" customHeight="1">
      <c r="B883" s="21"/>
      <c r="C883" s="20"/>
    </row>
    <row r="884" spans="2:3" ht="18" customHeight="1">
      <c r="B884" s="21"/>
      <c r="C884" s="20"/>
    </row>
    <row r="885" spans="2:3" ht="18" customHeight="1">
      <c r="B885" s="21"/>
      <c r="C885" s="20"/>
    </row>
    <row r="886" spans="2:3" ht="18" customHeight="1">
      <c r="B886" s="21"/>
      <c r="C886" s="20"/>
    </row>
    <row r="887" spans="2:3" ht="18" customHeight="1">
      <c r="B887" s="21"/>
      <c r="C887" s="20"/>
    </row>
    <row r="888" spans="2:3" ht="18" customHeight="1">
      <c r="B888" s="21"/>
      <c r="C888" s="20"/>
    </row>
    <row r="889" spans="2:3" ht="18" customHeight="1">
      <c r="B889" s="21"/>
      <c r="C889" s="20"/>
    </row>
    <row r="890" spans="2:3" ht="18" customHeight="1">
      <c r="B890" s="21"/>
      <c r="C890" s="20"/>
    </row>
    <row r="891" spans="2:3" ht="18" customHeight="1">
      <c r="B891" s="21"/>
      <c r="C891" s="20"/>
    </row>
    <row r="892" spans="2:3" ht="18" customHeight="1">
      <c r="B892" s="21"/>
      <c r="C892" s="20"/>
    </row>
    <row r="893" spans="2:3" ht="18" customHeight="1">
      <c r="B893" s="21"/>
      <c r="C893" s="20"/>
    </row>
    <row r="894" spans="2:3" ht="18" customHeight="1">
      <c r="B894" s="21"/>
      <c r="C894" s="20"/>
    </row>
    <row r="895" spans="2:3" ht="18" customHeight="1">
      <c r="B895" s="21"/>
      <c r="C895" s="20"/>
    </row>
    <row r="896" spans="2:3" ht="18" customHeight="1">
      <c r="B896" s="21"/>
      <c r="C896" s="20"/>
    </row>
    <row r="897" spans="2:3" ht="18" customHeight="1">
      <c r="B897" s="21"/>
      <c r="C897" s="20"/>
    </row>
    <row r="898" spans="2:3" ht="18" customHeight="1">
      <c r="B898" s="21"/>
      <c r="C898" s="20"/>
    </row>
    <row r="899" spans="2:3" ht="18" customHeight="1">
      <c r="B899" s="21"/>
      <c r="C899" s="20"/>
    </row>
    <row r="900" spans="2:3" ht="18" customHeight="1">
      <c r="B900" s="21"/>
      <c r="C900" s="20"/>
    </row>
    <row r="901" spans="2:3" ht="18" customHeight="1">
      <c r="B901" s="21"/>
      <c r="C901" s="20"/>
    </row>
    <row r="902" spans="2:3" ht="18" customHeight="1">
      <c r="B902" s="21"/>
      <c r="C902" s="20"/>
    </row>
    <row r="903" spans="2:3" ht="18" customHeight="1">
      <c r="B903" s="21"/>
      <c r="C903" s="20"/>
    </row>
    <row r="904" spans="2:3" ht="18" customHeight="1">
      <c r="B904" s="21"/>
      <c r="C904" s="20"/>
    </row>
    <row r="905" spans="2:3" ht="18" customHeight="1">
      <c r="B905" s="21"/>
      <c r="C905" s="20"/>
    </row>
    <row r="906" spans="2:3" ht="18" customHeight="1">
      <c r="B906" s="21"/>
      <c r="C906" s="20"/>
    </row>
    <row r="907" spans="2:3" ht="18" customHeight="1">
      <c r="B907" s="21"/>
      <c r="C907" s="20"/>
    </row>
    <row r="908" spans="2:3" ht="18" customHeight="1">
      <c r="B908" s="21"/>
      <c r="C908" s="20"/>
    </row>
    <row r="909" spans="2:3" ht="18" customHeight="1">
      <c r="B909" s="21"/>
      <c r="C909" s="20"/>
    </row>
    <row r="910" spans="2:3" ht="18" customHeight="1">
      <c r="B910" s="21"/>
      <c r="C910" s="20"/>
    </row>
    <row r="911" spans="2:3" ht="18" customHeight="1">
      <c r="B911" s="21"/>
      <c r="C911" s="20"/>
    </row>
    <row r="912" spans="2:3" ht="18" customHeight="1">
      <c r="B912" s="21"/>
      <c r="C912" s="20"/>
    </row>
    <row r="913" spans="2:3" ht="18" customHeight="1">
      <c r="B913" s="21"/>
      <c r="C913" s="20"/>
    </row>
    <row r="914" spans="2:3" ht="18" customHeight="1">
      <c r="B914" s="21"/>
      <c r="C914" s="20"/>
    </row>
    <row r="915" spans="2:3" ht="18" customHeight="1">
      <c r="B915" s="21"/>
      <c r="C915" s="20"/>
    </row>
    <row r="916" spans="2:3" ht="18" customHeight="1">
      <c r="B916" s="21"/>
      <c r="C916" s="20"/>
    </row>
    <row r="917" spans="2:3" ht="18" customHeight="1">
      <c r="B917" s="21"/>
      <c r="C917" s="20"/>
    </row>
    <row r="918" spans="2:3" ht="18" customHeight="1">
      <c r="B918" s="21"/>
      <c r="C918" s="20"/>
    </row>
    <row r="919" spans="2:3" ht="18" customHeight="1">
      <c r="B919" s="21"/>
      <c r="C919" s="20"/>
    </row>
    <row r="920" spans="2:3" ht="18" customHeight="1">
      <c r="B920" s="21"/>
      <c r="C920" s="20"/>
    </row>
    <row r="921" spans="2:3" ht="18" customHeight="1">
      <c r="B921" s="21"/>
      <c r="C921" s="20"/>
    </row>
    <row r="922" spans="2:3" ht="18" customHeight="1">
      <c r="B922" s="21"/>
      <c r="C922" s="20"/>
    </row>
    <row r="923" spans="2:3" ht="18" customHeight="1">
      <c r="B923" s="21"/>
      <c r="C923" s="20"/>
    </row>
    <row r="924" spans="2:3" ht="18" customHeight="1">
      <c r="B924" s="21"/>
      <c r="C924" s="20"/>
    </row>
    <row r="925" spans="2:3" ht="18" customHeight="1">
      <c r="B925" s="21"/>
      <c r="C925" s="20"/>
    </row>
    <row r="926" spans="2:3" ht="18" customHeight="1">
      <c r="B926" s="21"/>
      <c r="C926" s="20"/>
    </row>
    <row r="927" spans="2:3" ht="18" customHeight="1">
      <c r="B927" s="21"/>
      <c r="C927" s="20"/>
    </row>
    <row r="928" spans="2:3" ht="18" customHeight="1">
      <c r="B928" s="21"/>
      <c r="C928" s="20"/>
    </row>
    <row r="929" spans="2:3" ht="18" customHeight="1">
      <c r="B929" s="21"/>
      <c r="C929" s="20"/>
    </row>
    <row r="930" spans="2:3" ht="18" customHeight="1">
      <c r="B930" s="21"/>
      <c r="C930" s="20"/>
    </row>
    <row r="931" spans="2:3" ht="18" customHeight="1">
      <c r="B931" s="21"/>
      <c r="C931" s="20"/>
    </row>
    <row r="932" spans="2:3" ht="18" customHeight="1">
      <c r="B932" s="21"/>
      <c r="C932" s="20"/>
    </row>
    <row r="933" spans="2:3" ht="18" customHeight="1">
      <c r="B933" s="21"/>
      <c r="C933" s="20"/>
    </row>
    <row r="934" spans="2:3" ht="18" customHeight="1">
      <c r="B934" s="21"/>
      <c r="C934" s="20"/>
    </row>
    <row r="935" spans="2:3" ht="18" customHeight="1">
      <c r="B935" s="21"/>
      <c r="C935" s="20"/>
    </row>
    <row r="936" spans="2:3" ht="18" customHeight="1">
      <c r="B936" s="21"/>
      <c r="C936" s="20"/>
    </row>
    <row r="937" spans="2:3" ht="18" customHeight="1">
      <c r="B937" s="21"/>
      <c r="C937" s="20"/>
    </row>
    <row r="938" spans="2:3" ht="18" customHeight="1">
      <c r="B938" s="21"/>
      <c r="C938" s="20"/>
    </row>
    <row r="939" spans="2:3" ht="18" customHeight="1">
      <c r="B939" s="21"/>
      <c r="C939" s="20"/>
    </row>
    <row r="940" spans="2:3" ht="18" customHeight="1">
      <c r="B940" s="21"/>
      <c r="C940" s="20"/>
    </row>
    <row r="941" spans="2:3" ht="18" customHeight="1">
      <c r="B941" s="21"/>
      <c r="C941" s="20"/>
    </row>
    <row r="942" spans="2:3" ht="18" customHeight="1">
      <c r="B942" s="21"/>
      <c r="C942" s="20"/>
    </row>
    <row r="943" spans="2:3" ht="18" customHeight="1">
      <c r="B943" s="21"/>
      <c r="C943" s="20"/>
    </row>
    <row r="944" spans="2:3" ht="18" customHeight="1">
      <c r="B944" s="21"/>
      <c r="C944" s="20"/>
    </row>
    <row r="945" spans="2:3" ht="18" customHeight="1">
      <c r="B945" s="21"/>
      <c r="C945" s="20"/>
    </row>
    <row r="946" spans="2:3" ht="18" customHeight="1">
      <c r="B946" s="21"/>
      <c r="C946" s="20"/>
    </row>
    <row r="947" spans="2:3" ht="18" customHeight="1">
      <c r="B947" s="21"/>
      <c r="C947" s="20"/>
    </row>
    <row r="948" spans="2:3" ht="18" customHeight="1">
      <c r="B948" s="21"/>
      <c r="C948" s="20"/>
    </row>
    <row r="949" spans="2:3" ht="18" customHeight="1">
      <c r="B949" s="21"/>
      <c r="C949" s="20"/>
    </row>
    <row r="950" spans="2:3" ht="18" customHeight="1">
      <c r="B950" s="21"/>
      <c r="C950" s="20"/>
    </row>
    <row r="951" spans="2:3" ht="18" customHeight="1">
      <c r="B951" s="21"/>
      <c r="C951" s="20"/>
    </row>
    <row r="952" spans="2:3" ht="18" customHeight="1">
      <c r="B952" s="21"/>
      <c r="C952" s="20"/>
    </row>
    <row r="953" spans="2:3" ht="18" customHeight="1">
      <c r="B953" s="21"/>
      <c r="C953" s="20"/>
    </row>
    <row r="954" spans="2:3" ht="18" customHeight="1">
      <c r="B954" s="21"/>
      <c r="C954" s="20"/>
    </row>
    <row r="955" spans="2:3" ht="18" customHeight="1">
      <c r="B955" s="21"/>
      <c r="C955" s="20"/>
    </row>
    <row r="956" spans="2:3" ht="18" customHeight="1">
      <c r="B956" s="21"/>
      <c r="C956" s="20"/>
    </row>
    <row r="957" spans="2:3" ht="18" customHeight="1">
      <c r="B957" s="21"/>
      <c r="C957" s="20"/>
    </row>
    <row r="958" spans="2:3" ht="18" customHeight="1">
      <c r="B958" s="21"/>
      <c r="C958" s="20"/>
    </row>
    <row r="959" spans="2:3" ht="18" customHeight="1">
      <c r="B959" s="21"/>
      <c r="C959" s="20"/>
    </row>
    <row r="960" spans="2:3" ht="18" customHeight="1">
      <c r="B960" s="21"/>
      <c r="C960" s="20"/>
    </row>
    <row r="961" spans="2:3" ht="18" customHeight="1">
      <c r="B961" s="21"/>
      <c r="C961" s="20"/>
    </row>
    <row r="962" spans="2:3" ht="18" customHeight="1">
      <c r="B962" s="21"/>
      <c r="C962" s="20"/>
    </row>
    <row r="963" spans="2:3" ht="18" customHeight="1">
      <c r="B963" s="21"/>
      <c r="C963" s="20"/>
    </row>
    <row r="964" spans="2:3" ht="18" customHeight="1">
      <c r="B964" s="21"/>
      <c r="C964" s="20"/>
    </row>
    <row r="965" spans="2:3" ht="18" customHeight="1">
      <c r="B965" s="21"/>
      <c r="C965" s="20"/>
    </row>
    <row r="966" spans="2:3" ht="18" customHeight="1">
      <c r="B966" s="21"/>
      <c r="C966" s="20"/>
    </row>
    <row r="967" spans="2:3" ht="18" customHeight="1">
      <c r="B967" s="21"/>
      <c r="C967" s="20"/>
    </row>
    <row r="968" spans="2:3" ht="18" customHeight="1">
      <c r="B968" s="21"/>
      <c r="C968" s="20"/>
    </row>
    <row r="969" spans="2:3" ht="18" customHeight="1">
      <c r="B969" s="21"/>
      <c r="C969" s="20"/>
    </row>
    <row r="970" spans="2:3" ht="18" customHeight="1">
      <c r="B970" s="21"/>
      <c r="C970" s="20"/>
    </row>
    <row r="971" spans="2:3" ht="18" customHeight="1">
      <c r="B971" s="21"/>
      <c r="C971" s="20"/>
    </row>
    <row r="972" spans="2:3" ht="18" customHeight="1">
      <c r="B972" s="21"/>
      <c r="C972" s="20"/>
    </row>
    <row r="973" spans="2:3" ht="18" customHeight="1">
      <c r="B973" s="21"/>
      <c r="C973" s="20"/>
    </row>
    <row r="974" spans="2:3" ht="18" customHeight="1">
      <c r="B974" s="21"/>
      <c r="C974" s="20"/>
    </row>
    <row r="975" spans="2:3" ht="18" customHeight="1">
      <c r="B975" s="21"/>
      <c r="C975" s="20"/>
    </row>
    <row r="976" spans="2:3" ht="18" customHeight="1">
      <c r="B976" s="21"/>
      <c r="C976" s="20"/>
    </row>
    <row r="977" spans="2:3" ht="18" customHeight="1">
      <c r="B977" s="21"/>
      <c r="C977" s="20"/>
    </row>
    <row r="978" spans="2:3" ht="18" customHeight="1">
      <c r="B978" s="21"/>
      <c r="C978" s="20"/>
    </row>
    <row r="979" spans="2:3" ht="18" customHeight="1">
      <c r="B979" s="21"/>
      <c r="C979" s="20"/>
    </row>
    <row r="980" spans="2:3" ht="18" customHeight="1">
      <c r="B980" s="21"/>
      <c r="C980" s="20"/>
    </row>
    <row r="981" spans="2:3" ht="18" customHeight="1">
      <c r="B981" s="21"/>
      <c r="C981" s="20"/>
    </row>
    <row r="982" spans="2:3" ht="18" customHeight="1">
      <c r="B982" s="21"/>
      <c r="C982" s="20"/>
    </row>
    <row r="983" spans="2:3" ht="18" customHeight="1">
      <c r="B983" s="21"/>
      <c r="C983" s="20"/>
    </row>
    <row r="984" spans="2:3" ht="18" customHeight="1">
      <c r="B984" s="21"/>
      <c r="C984" s="20"/>
    </row>
    <row r="985" spans="2:3" ht="18" customHeight="1">
      <c r="B985" s="21"/>
      <c r="C985" s="20"/>
    </row>
    <row r="986" spans="2:3" ht="18" customHeight="1">
      <c r="B986" s="21"/>
      <c r="C986" s="20"/>
    </row>
    <row r="987" spans="2:3" ht="18" customHeight="1">
      <c r="B987" s="21"/>
      <c r="C987" s="20"/>
    </row>
    <row r="988" spans="2:3" ht="18" customHeight="1">
      <c r="B988" s="21"/>
      <c r="C988" s="20"/>
    </row>
    <row r="989" spans="2:3" ht="18" customHeight="1">
      <c r="B989" s="21"/>
      <c r="C989" s="20"/>
    </row>
    <row r="990" spans="2:3" ht="18" customHeight="1">
      <c r="B990" s="21"/>
      <c r="C990" s="20"/>
    </row>
    <row r="991" spans="2:3" ht="18" customHeight="1">
      <c r="B991" s="21"/>
      <c r="C991" s="20"/>
    </row>
    <row r="992" spans="2:3" ht="18" customHeight="1">
      <c r="B992" s="21"/>
      <c r="C992" s="20"/>
    </row>
    <row r="993" spans="2:3" ht="18" customHeight="1">
      <c r="B993" s="21"/>
      <c r="C993" s="20"/>
    </row>
    <row r="994" spans="2:3" ht="18" customHeight="1">
      <c r="B994" s="21"/>
      <c r="C994" s="20"/>
    </row>
    <row r="995" spans="2:3" ht="18" customHeight="1">
      <c r="B995" s="21"/>
      <c r="C995" s="20"/>
    </row>
    <row r="996" spans="2:3" ht="18" customHeight="1">
      <c r="B996" s="21"/>
      <c r="C996" s="20"/>
    </row>
    <row r="997" spans="2:3" ht="18" customHeight="1">
      <c r="B997" s="21"/>
      <c r="C997" s="20"/>
    </row>
    <row r="998" spans="2:3" ht="18" customHeight="1">
      <c r="B998" s="21"/>
      <c r="C998" s="20"/>
    </row>
    <row r="999" spans="2:3" ht="18" customHeight="1">
      <c r="B999" s="21"/>
      <c r="C999" s="20"/>
    </row>
    <row r="1000" spans="2:3" ht="18" customHeight="1">
      <c r="B1000" s="21"/>
      <c r="C1000" s="20"/>
    </row>
    <row r="1001" spans="2:3" ht="18" customHeight="1">
      <c r="B1001" s="21"/>
      <c r="C1001" s="20"/>
    </row>
    <row r="1002" spans="2:3" ht="18" customHeight="1">
      <c r="B1002" s="21"/>
      <c r="C1002" s="20"/>
    </row>
    <row r="1003" spans="2:3" ht="18" customHeight="1">
      <c r="B1003" s="21"/>
      <c r="C1003" s="20"/>
    </row>
    <row r="1004" spans="2:3" ht="18" customHeight="1">
      <c r="B1004" s="21"/>
      <c r="C1004" s="20"/>
    </row>
    <row r="1005" spans="2:3" ht="18" customHeight="1">
      <c r="B1005" s="21"/>
      <c r="C1005" s="20"/>
    </row>
    <row r="1006" spans="2:3" ht="18" customHeight="1">
      <c r="B1006" s="21"/>
      <c r="C1006" s="20"/>
    </row>
    <row r="1007" spans="2:3" ht="18" customHeight="1">
      <c r="B1007" s="21"/>
      <c r="C1007" s="20"/>
    </row>
    <row r="1008" spans="2:3" ht="18" customHeight="1">
      <c r="B1008" s="21"/>
      <c r="C1008" s="20"/>
    </row>
    <row r="1009" spans="2:3" ht="18" customHeight="1">
      <c r="B1009" s="21"/>
      <c r="C1009" s="20"/>
    </row>
    <row r="1010" spans="2:3" ht="18" customHeight="1">
      <c r="B1010" s="21"/>
      <c r="C1010" s="20"/>
    </row>
    <row r="1011" spans="2:3" ht="18" customHeight="1">
      <c r="B1011" s="21"/>
      <c r="C1011" s="20"/>
    </row>
    <row r="1012" spans="2:3" ht="18" customHeight="1">
      <c r="B1012" s="21"/>
      <c r="C1012" s="20"/>
    </row>
    <row r="1013" spans="2:3" ht="18" customHeight="1">
      <c r="B1013" s="21"/>
      <c r="C1013" s="20"/>
    </row>
    <row r="1014" spans="2:3" ht="18" customHeight="1">
      <c r="B1014" s="21"/>
      <c r="C1014" s="20"/>
    </row>
    <row r="1015" spans="2:3" ht="18" customHeight="1">
      <c r="B1015" s="21"/>
      <c r="C1015" s="20"/>
    </row>
    <row r="1016" spans="2:3" ht="18" customHeight="1">
      <c r="B1016" s="21"/>
      <c r="C1016" s="20"/>
    </row>
    <row r="1017" spans="2:3" ht="18" customHeight="1">
      <c r="B1017" s="21"/>
      <c r="C1017" s="20"/>
    </row>
    <row r="1018" spans="2:3" ht="18" customHeight="1">
      <c r="B1018" s="21"/>
      <c r="C1018" s="20"/>
    </row>
    <row r="1019" spans="2:3" ht="18" customHeight="1">
      <c r="B1019" s="21"/>
      <c r="C1019" s="20"/>
    </row>
    <row r="1020" spans="2:3" ht="18" customHeight="1">
      <c r="B1020" s="21"/>
      <c r="C1020" s="20"/>
    </row>
    <row r="1021" spans="2:3" ht="18" customHeight="1">
      <c r="B1021" s="21"/>
      <c r="C1021" s="20"/>
    </row>
    <row r="1022" spans="2:3" ht="18" customHeight="1">
      <c r="B1022" s="21"/>
      <c r="C1022" s="20"/>
    </row>
    <row r="1023" spans="2:3" ht="18" customHeight="1">
      <c r="B1023" s="21"/>
      <c r="C1023" s="20"/>
    </row>
    <row r="1024" spans="2:3" ht="18" customHeight="1">
      <c r="B1024" s="21"/>
      <c r="C1024" s="20"/>
    </row>
    <row r="1025" spans="2:3" ht="18" customHeight="1">
      <c r="B1025" s="21"/>
      <c r="C1025" s="20"/>
    </row>
    <row r="1026" spans="2:3" ht="18" customHeight="1">
      <c r="B1026" s="21"/>
      <c r="C1026" s="20"/>
    </row>
    <row r="1027" spans="2:3" ht="18" customHeight="1">
      <c r="B1027" s="21"/>
      <c r="C1027" s="20"/>
    </row>
    <row r="1028" spans="2:3" ht="18" customHeight="1">
      <c r="B1028" s="21"/>
      <c r="C1028" s="20"/>
    </row>
    <row r="1029" spans="2:3" ht="18" customHeight="1">
      <c r="B1029" s="21"/>
      <c r="C1029" s="20"/>
    </row>
    <row r="1030" spans="2:3" ht="18" customHeight="1">
      <c r="B1030" s="21"/>
      <c r="C1030" s="20"/>
    </row>
    <row r="1031" spans="2:3" ht="18" customHeight="1">
      <c r="B1031" s="21"/>
      <c r="C1031" s="20"/>
    </row>
    <row r="1032" spans="2:3" ht="18" customHeight="1">
      <c r="B1032" s="21"/>
      <c r="C1032" s="20"/>
    </row>
    <row r="1033" spans="2:3" ht="18" customHeight="1">
      <c r="B1033" s="21"/>
      <c r="C1033" s="20"/>
    </row>
    <row r="1034" spans="2:3" ht="18" customHeight="1">
      <c r="B1034" s="21"/>
      <c r="C1034" s="20"/>
    </row>
    <row r="1035" spans="2:3" ht="18" customHeight="1">
      <c r="B1035" s="21"/>
      <c r="C1035" s="20"/>
    </row>
    <row r="1036" spans="2:3" ht="18" customHeight="1">
      <c r="B1036" s="21"/>
      <c r="C1036" s="20"/>
    </row>
    <row r="1037" spans="2:3" ht="18" customHeight="1">
      <c r="B1037" s="21"/>
      <c r="C1037" s="20"/>
    </row>
    <row r="1038" spans="2:3" ht="18" customHeight="1">
      <c r="B1038" s="21"/>
      <c r="C1038" s="20"/>
    </row>
    <row r="1039" spans="2:3" ht="18" customHeight="1">
      <c r="B1039" s="21"/>
      <c r="C1039" s="20"/>
    </row>
    <row r="1040" spans="2:3" ht="18" customHeight="1">
      <c r="B1040" s="21"/>
      <c r="C1040" s="20"/>
    </row>
    <row r="1041" spans="2:3" ht="18" customHeight="1">
      <c r="B1041" s="21"/>
      <c r="C1041" s="20"/>
    </row>
    <row r="1042" spans="2:3" ht="18" customHeight="1">
      <c r="B1042" s="21"/>
      <c r="C1042" s="20"/>
    </row>
    <row r="1043" spans="2:3" ht="18" customHeight="1">
      <c r="B1043" s="21"/>
      <c r="C1043" s="20"/>
    </row>
    <row r="1044" spans="2:3" ht="18" customHeight="1">
      <c r="B1044" s="21"/>
      <c r="C1044" s="20"/>
    </row>
    <row r="1045" spans="2:3" ht="18" customHeight="1">
      <c r="B1045" s="21"/>
      <c r="C1045" s="20"/>
    </row>
    <row r="1046" spans="2:3" ht="18" customHeight="1">
      <c r="B1046" s="21"/>
      <c r="C1046" s="20"/>
    </row>
    <row r="1047" spans="2:3" ht="18" customHeight="1">
      <c r="B1047" s="21"/>
      <c r="C1047" s="20"/>
    </row>
    <row r="1048" spans="2:3" ht="18" customHeight="1">
      <c r="B1048" s="21"/>
      <c r="C1048" s="20"/>
    </row>
    <row r="1049" spans="2:3" ht="18" customHeight="1">
      <c r="B1049" s="21"/>
      <c r="C1049" s="20"/>
    </row>
    <row r="1050" spans="2:3" ht="18" customHeight="1">
      <c r="B1050" s="21"/>
      <c r="C1050" s="20"/>
    </row>
    <row r="1051" spans="2:3" ht="18" customHeight="1">
      <c r="B1051" s="21"/>
      <c r="C1051" s="20"/>
    </row>
    <row r="1052" spans="2:3" ht="18" customHeight="1">
      <c r="B1052" s="21"/>
      <c r="C1052" s="20"/>
    </row>
    <row r="1053" spans="2:3" ht="18" customHeight="1">
      <c r="B1053" s="21"/>
      <c r="C1053" s="20"/>
    </row>
    <row r="1054" spans="2:3" ht="18" customHeight="1">
      <c r="B1054" s="21"/>
      <c r="C1054" s="20"/>
    </row>
    <row r="1055" spans="2:3" ht="18" customHeight="1">
      <c r="B1055" s="21"/>
      <c r="C1055" s="20"/>
    </row>
    <row r="1056" spans="2:3" ht="18" customHeight="1">
      <c r="B1056" s="21"/>
      <c r="C1056" s="20"/>
    </row>
    <row r="1057" spans="2:3" ht="18" customHeight="1">
      <c r="B1057" s="21"/>
      <c r="C1057" s="20"/>
    </row>
    <row r="1058" spans="2:3" ht="18" customHeight="1">
      <c r="B1058" s="21"/>
      <c r="C1058" s="20"/>
    </row>
    <row r="1059" spans="2:3" ht="18" customHeight="1">
      <c r="B1059" s="21"/>
      <c r="C1059" s="20"/>
    </row>
    <row r="1060" spans="2:3" ht="18" customHeight="1">
      <c r="B1060" s="21"/>
      <c r="C1060" s="20"/>
    </row>
    <row r="1061" spans="2:3" ht="18" customHeight="1">
      <c r="B1061" s="21"/>
      <c r="C1061" s="20"/>
    </row>
    <row r="1062" spans="2:3" ht="18" customHeight="1">
      <c r="B1062" s="21"/>
      <c r="C1062" s="20"/>
    </row>
    <row r="1063" spans="2:3" ht="18" customHeight="1">
      <c r="B1063" s="21"/>
      <c r="C1063" s="20"/>
    </row>
    <row r="1064" spans="2:3" ht="18" customHeight="1">
      <c r="B1064" s="21"/>
      <c r="C1064" s="20"/>
    </row>
    <row r="1065" spans="2:3" ht="18" customHeight="1">
      <c r="B1065" s="21"/>
      <c r="C1065" s="20"/>
    </row>
    <row r="1066" spans="2:3" ht="18" customHeight="1">
      <c r="B1066" s="21"/>
      <c r="C1066" s="20"/>
    </row>
    <row r="1067" spans="2:3" ht="18" customHeight="1">
      <c r="B1067" s="21"/>
      <c r="C1067" s="20"/>
    </row>
    <row r="1068" spans="2:3" ht="18" customHeight="1">
      <c r="B1068" s="21"/>
      <c r="C1068" s="20"/>
    </row>
    <row r="1069" spans="2:3" ht="18" customHeight="1">
      <c r="B1069" s="21"/>
      <c r="C1069" s="20"/>
    </row>
    <row r="1070" spans="2:3" ht="18" customHeight="1">
      <c r="B1070" s="21"/>
      <c r="C1070" s="20"/>
    </row>
    <row r="1071" spans="2:3" ht="18" customHeight="1">
      <c r="B1071" s="21"/>
      <c r="C1071" s="20"/>
    </row>
    <row r="1072" spans="2:3" ht="18" customHeight="1">
      <c r="B1072" s="21"/>
      <c r="C1072" s="20"/>
    </row>
    <row r="1073" spans="2:3" ht="18" customHeight="1">
      <c r="B1073" s="21"/>
      <c r="C1073" s="20"/>
    </row>
    <row r="1074" spans="2:3" ht="18" customHeight="1">
      <c r="B1074" s="21"/>
      <c r="C1074" s="20"/>
    </row>
    <row r="1075" spans="2:3" ht="18" customHeight="1">
      <c r="B1075" s="21"/>
      <c r="C1075" s="20"/>
    </row>
    <row r="1076" spans="2:3" ht="18" customHeight="1">
      <c r="B1076" s="21"/>
      <c r="C1076" s="20"/>
    </row>
    <row r="1077" spans="2:3" ht="18" customHeight="1">
      <c r="B1077" s="21"/>
      <c r="C1077" s="20"/>
    </row>
    <row r="1078" spans="2:3" ht="18" customHeight="1">
      <c r="B1078" s="21"/>
      <c r="C1078" s="20"/>
    </row>
    <row r="1079" spans="2:3" ht="18" customHeight="1">
      <c r="B1079" s="21"/>
      <c r="C1079" s="20"/>
    </row>
    <row r="1080" spans="2:3" ht="18" customHeight="1">
      <c r="B1080" s="21"/>
      <c r="C1080" s="20"/>
    </row>
    <row r="1081" spans="2:3" ht="18" customHeight="1">
      <c r="B1081" s="21"/>
      <c r="C1081" s="20"/>
    </row>
    <row r="1082" spans="2:3" ht="18" customHeight="1">
      <c r="B1082" s="21"/>
      <c r="C1082" s="20"/>
    </row>
    <row r="1083" spans="2:3" ht="18" customHeight="1">
      <c r="B1083" s="21"/>
      <c r="C1083" s="20"/>
    </row>
    <row r="1084" spans="2:3" ht="18" customHeight="1">
      <c r="B1084" s="21"/>
      <c r="C1084" s="20"/>
    </row>
    <row r="1085" spans="2:3" ht="18" customHeight="1">
      <c r="B1085" s="21"/>
      <c r="C1085" s="20"/>
    </row>
    <row r="1086" spans="2:3" ht="18" customHeight="1">
      <c r="B1086" s="21"/>
      <c r="C1086" s="20"/>
    </row>
    <row r="1087" spans="2:3" ht="18" customHeight="1">
      <c r="B1087" s="21"/>
      <c r="C1087" s="20"/>
    </row>
    <row r="1088" spans="2:3" ht="18" customHeight="1">
      <c r="B1088" s="21"/>
      <c r="C1088" s="20"/>
    </row>
    <row r="1089" spans="2:3" ht="18" customHeight="1">
      <c r="B1089" s="21"/>
      <c r="C1089" s="20"/>
    </row>
    <row r="1090" spans="2:3" ht="18" customHeight="1">
      <c r="B1090" s="21"/>
      <c r="C1090" s="20"/>
    </row>
    <row r="1091" spans="2:3" ht="18" customHeight="1">
      <c r="B1091" s="21"/>
      <c r="C1091" s="20"/>
    </row>
    <row r="1092" spans="2:3" ht="18" customHeight="1">
      <c r="B1092" s="21"/>
      <c r="C1092" s="20"/>
    </row>
    <row r="1093" spans="2:3" ht="18" customHeight="1">
      <c r="B1093" s="21"/>
      <c r="C1093" s="20"/>
    </row>
    <row r="1094" spans="2:3" ht="18" customHeight="1">
      <c r="B1094" s="21"/>
      <c r="C1094" s="20"/>
    </row>
    <row r="1095" spans="2:3" ht="18" customHeight="1">
      <c r="B1095" s="21"/>
      <c r="C1095" s="20"/>
    </row>
    <row r="1096" spans="2:3" ht="18" customHeight="1">
      <c r="B1096" s="21"/>
      <c r="C1096" s="20"/>
    </row>
    <row r="1097" spans="2:3" ht="18" customHeight="1">
      <c r="B1097" s="21"/>
      <c r="C1097" s="20"/>
    </row>
    <row r="1098" spans="2:3" ht="18" customHeight="1">
      <c r="B1098" s="21"/>
      <c r="C1098" s="20"/>
    </row>
    <row r="1099" spans="2:3" ht="18" customHeight="1">
      <c r="B1099" s="21"/>
      <c r="C1099" s="20"/>
    </row>
    <row r="1100" spans="2:3" ht="18" customHeight="1">
      <c r="B1100" s="21"/>
      <c r="C1100" s="20"/>
    </row>
    <row r="1101" spans="2:3" ht="18" customHeight="1">
      <c r="B1101" s="21"/>
      <c r="C1101" s="20"/>
    </row>
    <row r="1102" spans="2:3" ht="18" customHeight="1">
      <c r="B1102" s="21"/>
      <c r="C1102" s="20"/>
    </row>
    <row r="1103" spans="2:3" ht="18" customHeight="1">
      <c r="B1103" s="21"/>
      <c r="C1103" s="20"/>
    </row>
    <row r="1104" spans="2:3" ht="18" customHeight="1">
      <c r="B1104" s="21"/>
      <c r="C1104" s="20"/>
    </row>
    <row r="1105" spans="2:3" ht="18" customHeight="1">
      <c r="B1105" s="21"/>
      <c r="C1105" s="20"/>
    </row>
    <row r="1106" spans="2:3" ht="18" customHeight="1">
      <c r="B1106" s="21"/>
      <c r="C1106" s="20"/>
    </row>
    <row r="1107" spans="2:3" ht="18" customHeight="1">
      <c r="B1107" s="21"/>
      <c r="C1107" s="20"/>
    </row>
    <row r="1108" spans="2:3" ht="18" customHeight="1">
      <c r="B1108" s="21"/>
      <c r="C1108" s="20"/>
    </row>
    <row r="1109" spans="2:3" ht="18" customHeight="1">
      <c r="B1109" s="21"/>
      <c r="C1109" s="20"/>
    </row>
    <row r="1110" spans="2:3" ht="18" customHeight="1">
      <c r="B1110" s="21"/>
      <c r="C1110" s="20"/>
    </row>
    <row r="1111" spans="2:3" ht="18" customHeight="1">
      <c r="B1111" s="21"/>
      <c r="C1111" s="20"/>
    </row>
    <row r="1112" spans="2:3" ht="18" customHeight="1">
      <c r="B1112" s="21"/>
      <c r="C1112" s="20"/>
    </row>
    <row r="1113" spans="2:3" ht="18" customHeight="1">
      <c r="B1113" s="21"/>
      <c r="C1113" s="20"/>
    </row>
    <row r="1114" spans="2:3" ht="18" customHeight="1">
      <c r="B1114" s="21"/>
      <c r="C1114" s="20"/>
    </row>
    <row r="1115" spans="2:3" ht="18" customHeight="1">
      <c r="B1115" s="21"/>
      <c r="C1115" s="20"/>
    </row>
    <row r="1116" spans="2:3" ht="18" customHeight="1">
      <c r="B1116" s="21"/>
      <c r="C1116" s="20"/>
    </row>
    <row r="1117" spans="2:3" ht="18" customHeight="1">
      <c r="B1117" s="21"/>
      <c r="C1117" s="20"/>
    </row>
    <row r="1118" spans="2:3" ht="18" customHeight="1">
      <c r="B1118" s="21"/>
      <c r="C1118" s="20"/>
    </row>
    <row r="1119" spans="2:3" ht="18" customHeight="1">
      <c r="B1119" s="21"/>
      <c r="C1119" s="20"/>
    </row>
    <row r="1120" spans="2:3" ht="18" customHeight="1">
      <c r="B1120" s="21"/>
      <c r="C1120" s="20"/>
    </row>
    <row r="1121" spans="2:3" ht="18" customHeight="1">
      <c r="B1121" s="21"/>
      <c r="C1121" s="20"/>
    </row>
    <row r="1122" spans="2:3" ht="18" customHeight="1">
      <c r="B1122" s="21"/>
      <c r="C1122" s="20"/>
    </row>
    <row r="1123" spans="2:3" ht="18" customHeight="1">
      <c r="B1123" s="21"/>
      <c r="C1123" s="20"/>
    </row>
    <row r="1124" spans="2:3" ht="18" customHeight="1">
      <c r="B1124" s="21"/>
      <c r="C1124" s="20"/>
    </row>
    <row r="1125" spans="2:3" ht="18" customHeight="1">
      <c r="B1125" s="21"/>
      <c r="C1125" s="20"/>
    </row>
    <row r="1126" spans="2:3" ht="18" customHeight="1">
      <c r="B1126" s="21"/>
      <c r="C1126" s="20"/>
    </row>
    <row r="1127" spans="2:3" ht="18" customHeight="1">
      <c r="B1127" s="21"/>
      <c r="C1127" s="20"/>
    </row>
    <row r="1128" spans="2:3" ht="18" customHeight="1">
      <c r="B1128" s="21"/>
      <c r="C1128" s="20"/>
    </row>
    <row r="1129" spans="2:3" ht="18" customHeight="1">
      <c r="B1129" s="21"/>
      <c r="C1129" s="20"/>
    </row>
    <row r="1130" spans="2:3" ht="18" customHeight="1">
      <c r="B1130" s="21"/>
      <c r="C1130" s="20"/>
    </row>
    <row r="1131" spans="2:3" ht="18" customHeight="1">
      <c r="B1131" s="21"/>
      <c r="C1131" s="20"/>
    </row>
    <row r="1132" spans="2:3" ht="18" customHeight="1">
      <c r="B1132" s="21"/>
      <c r="C1132" s="20"/>
    </row>
    <row r="1133" spans="2:3" ht="18" customHeight="1">
      <c r="B1133" s="21"/>
      <c r="C1133" s="20"/>
    </row>
    <row r="1134" spans="2:3" ht="18" customHeight="1">
      <c r="B1134" s="21"/>
      <c r="C1134" s="20"/>
    </row>
    <row r="1135" spans="2:3" ht="18" customHeight="1">
      <c r="B1135" s="21"/>
      <c r="C1135" s="20"/>
    </row>
    <row r="1136" spans="2:3" ht="18" customHeight="1">
      <c r="B1136" s="21"/>
      <c r="C1136" s="20"/>
    </row>
    <row r="1137" spans="2:3" ht="18" customHeight="1">
      <c r="B1137" s="21"/>
      <c r="C1137" s="20"/>
    </row>
    <row r="1138" spans="2:3" ht="18" customHeight="1">
      <c r="B1138" s="21"/>
      <c r="C1138" s="20"/>
    </row>
    <row r="1139" spans="2:3" ht="18" customHeight="1">
      <c r="B1139" s="21"/>
      <c r="C1139" s="20"/>
    </row>
    <row r="1140" spans="2:3" ht="18" customHeight="1">
      <c r="B1140" s="21"/>
      <c r="C1140" s="20"/>
    </row>
    <row r="1141" spans="2:3" ht="18" customHeight="1">
      <c r="B1141" s="21"/>
      <c r="C1141" s="20"/>
    </row>
    <row r="1142" spans="2:3" ht="18" customHeight="1">
      <c r="B1142" s="21"/>
      <c r="C1142" s="20"/>
    </row>
    <row r="1143" spans="2:3" ht="18" customHeight="1">
      <c r="B1143" s="21"/>
      <c r="C1143" s="20"/>
    </row>
    <row r="1144" spans="2:3" ht="18" customHeight="1">
      <c r="B1144" s="21"/>
      <c r="C1144" s="20"/>
    </row>
    <row r="1145" spans="2:3" ht="18" customHeight="1">
      <c r="B1145" s="21"/>
      <c r="C1145" s="20"/>
    </row>
    <row r="1146" spans="2:3" ht="18" customHeight="1">
      <c r="B1146" s="21"/>
      <c r="C1146" s="20"/>
    </row>
    <row r="1147" spans="2:3" ht="18" customHeight="1">
      <c r="B1147" s="21"/>
      <c r="C1147" s="20"/>
    </row>
    <row r="1148" spans="2:3" ht="18" customHeight="1">
      <c r="B1148" s="21"/>
      <c r="C1148" s="20"/>
    </row>
    <row r="1149" spans="2:3" ht="18" customHeight="1">
      <c r="B1149" s="21"/>
      <c r="C1149" s="20"/>
    </row>
    <row r="1150" spans="2:3" ht="18" customHeight="1">
      <c r="B1150" s="21"/>
      <c r="C1150" s="20"/>
    </row>
    <row r="1151" spans="2:3" ht="18" customHeight="1">
      <c r="B1151" s="21"/>
      <c r="C1151" s="20"/>
    </row>
    <row r="1152" spans="2:3" ht="18" customHeight="1">
      <c r="B1152" s="21"/>
      <c r="C1152" s="20"/>
    </row>
    <row r="1153" spans="2:3" ht="18" customHeight="1">
      <c r="B1153" s="21"/>
      <c r="C1153" s="20"/>
    </row>
    <row r="1154" spans="2:3" ht="18" customHeight="1">
      <c r="B1154" s="21"/>
      <c r="C1154" s="20"/>
    </row>
    <row r="1155" spans="2:3" ht="18" customHeight="1">
      <c r="B1155" s="21"/>
      <c r="C1155" s="20"/>
    </row>
    <row r="1156" spans="2:3" ht="18" customHeight="1">
      <c r="B1156" s="21"/>
      <c r="C1156" s="20"/>
    </row>
    <row r="1157" spans="2:3" ht="18" customHeight="1">
      <c r="B1157" s="21"/>
      <c r="C1157" s="20"/>
    </row>
    <row r="1158" spans="2:3" ht="18" customHeight="1">
      <c r="B1158" s="21"/>
      <c r="C1158" s="20"/>
    </row>
    <row r="1159" spans="2:3" ht="18" customHeight="1">
      <c r="B1159" s="21"/>
      <c r="C1159" s="20"/>
    </row>
    <row r="1160" spans="2:3" ht="18" customHeight="1">
      <c r="B1160" s="21"/>
      <c r="C1160" s="20"/>
    </row>
    <row r="1161" spans="2:3" ht="18" customHeight="1">
      <c r="B1161" s="21"/>
      <c r="C1161" s="20"/>
    </row>
    <row r="1162" spans="2:3" ht="18" customHeight="1">
      <c r="B1162" s="21"/>
      <c r="C1162" s="20"/>
    </row>
    <row r="1163" spans="2:3" ht="18" customHeight="1">
      <c r="B1163" s="21"/>
      <c r="C1163" s="20"/>
    </row>
    <row r="1164" spans="2:3" ht="18" customHeight="1">
      <c r="B1164" s="21"/>
      <c r="C1164" s="20"/>
    </row>
    <row r="1165" spans="2:3" ht="18" customHeight="1">
      <c r="B1165" s="21"/>
      <c r="C1165" s="20"/>
    </row>
    <row r="1166" spans="2:3" ht="18" customHeight="1">
      <c r="B1166" s="21"/>
      <c r="C1166" s="20"/>
    </row>
    <row r="1167" spans="2:3" ht="18" customHeight="1">
      <c r="B1167" s="21"/>
      <c r="C1167" s="20"/>
    </row>
    <row r="1168" spans="2:3" ht="18" customHeight="1">
      <c r="B1168" s="21"/>
      <c r="C1168" s="20"/>
    </row>
    <row r="1169" spans="2:3" ht="18" customHeight="1">
      <c r="B1169" s="21"/>
      <c r="C1169" s="20"/>
    </row>
    <row r="1170" spans="2:3" ht="18" customHeight="1">
      <c r="B1170" s="21"/>
      <c r="C1170" s="20"/>
    </row>
    <row r="1171" spans="2:3" ht="18" customHeight="1">
      <c r="B1171" s="21"/>
      <c r="C1171" s="20"/>
    </row>
    <row r="1172" spans="2:3" ht="18" customHeight="1">
      <c r="B1172" s="21"/>
      <c r="C1172" s="20"/>
    </row>
    <row r="1173" spans="2:3" ht="18" customHeight="1">
      <c r="B1173" s="21"/>
      <c r="C1173" s="20"/>
    </row>
    <row r="1174" spans="2:3" ht="18" customHeight="1">
      <c r="B1174" s="21"/>
      <c r="C1174" s="20"/>
    </row>
    <row r="1175" spans="2:3" ht="18" customHeight="1">
      <c r="B1175" s="21"/>
      <c r="C1175" s="20"/>
    </row>
    <row r="1176" spans="2:3" ht="18" customHeight="1">
      <c r="B1176" s="21"/>
      <c r="C1176" s="20"/>
    </row>
    <row r="1177" spans="2:3" ht="18" customHeight="1">
      <c r="B1177" s="21"/>
      <c r="C1177" s="20"/>
    </row>
    <row r="1178" spans="2:3" ht="18" customHeight="1">
      <c r="B1178" s="21"/>
      <c r="C1178" s="20"/>
    </row>
    <row r="1179" spans="2:3" ht="18" customHeight="1">
      <c r="B1179" s="21"/>
      <c r="C1179" s="20"/>
    </row>
    <row r="1180" spans="2:3" ht="18" customHeight="1">
      <c r="B1180" s="21"/>
      <c r="C1180" s="20"/>
    </row>
    <row r="1181" spans="2:3" ht="18" customHeight="1">
      <c r="B1181" s="21"/>
      <c r="C1181" s="20"/>
    </row>
    <row r="1182" spans="2:3" ht="18" customHeight="1">
      <c r="B1182" s="21"/>
      <c r="C1182" s="20"/>
    </row>
    <row r="1183" spans="2:3" ht="18" customHeight="1">
      <c r="B1183" s="21"/>
      <c r="C1183" s="20"/>
    </row>
    <row r="1184" spans="2:3" ht="18" customHeight="1">
      <c r="B1184" s="21"/>
      <c r="C1184" s="20"/>
    </row>
    <row r="1185" spans="2:3" ht="18" customHeight="1">
      <c r="B1185" s="21"/>
      <c r="C1185" s="20"/>
    </row>
    <row r="1186" spans="2:3" ht="18" customHeight="1">
      <c r="B1186" s="21"/>
      <c r="C1186" s="20"/>
    </row>
    <row r="1187" spans="2:3" ht="18" customHeight="1">
      <c r="B1187" s="21"/>
      <c r="C1187" s="20"/>
    </row>
    <row r="1188" spans="2:3" ht="18" customHeight="1">
      <c r="B1188" s="21"/>
      <c r="C1188" s="20"/>
    </row>
    <row r="1189" spans="2:3" ht="18" customHeight="1">
      <c r="B1189" s="21"/>
      <c r="C1189" s="20"/>
    </row>
    <row r="1190" spans="2:3" ht="18" customHeight="1">
      <c r="B1190" s="21"/>
      <c r="C1190" s="20"/>
    </row>
    <row r="1191" spans="2:3" ht="18" customHeight="1">
      <c r="B1191" s="21"/>
      <c r="C1191" s="20"/>
    </row>
    <row r="1192" spans="2:3" ht="18" customHeight="1">
      <c r="B1192" s="21"/>
      <c r="C1192" s="20"/>
    </row>
    <row r="1193" spans="2:3" ht="18" customHeight="1">
      <c r="B1193" s="21"/>
      <c r="C1193" s="20"/>
    </row>
    <row r="1194" spans="2:3" ht="18" customHeight="1">
      <c r="B1194" s="21"/>
      <c r="C1194" s="20"/>
    </row>
    <row r="1195" spans="2:3" ht="18" customHeight="1">
      <c r="B1195" s="21"/>
      <c r="C1195" s="20"/>
    </row>
    <row r="1196" spans="2:3" ht="18" customHeight="1">
      <c r="B1196" s="21"/>
      <c r="C1196" s="20"/>
    </row>
    <row r="1197" spans="2:3" ht="18" customHeight="1">
      <c r="B1197" s="21"/>
      <c r="C1197" s="20"/>
    </row>
    <row r="1198" spans="2:3" ht="18" customHeight="1">
      <c r="B1198" s="21"/>
      <c r="C1198" s="20"/>
    </row>
    <row r="1199" spans="2:3" ht="18" customHeight="1">
      <c r="B1199" s="21"/>
      <c r="C1199" s="20"/>
    </row>
    <row r="1200" spans="2:3" ht="18" customHeight="1">
      <c r="B1200" s="21"/>
      <c r="C1200" s="20"/>
    </row>
    <row r="1201" spans="2:3" ht="18" customHeight="1">
      <c r="B1201" s="21"/>
      <c r="C1201" s="20"/>
    </row>
    <row r="1202" spans="2:3" ht="18" customHeight="1">
      <c r="B1202" s="21"/>
      <c r="C1202" s="20"/>
    </row>
    <row r="1203" spans="2:3" ht="18" customHeight="1">
      <c r="B1203" s="21"/>
      <c r="C1203" s="20"/>
    </row>
    <row r="1204" spans="2:3" ht="18" customHeight="1">
      <c r="B1204" s="21"/>
      <c r="C1204" s="20"/>
    </row>
    <row r="1205" spans="2:3" ht="18" customHeight="1">
      <c r="B1205" s="21"/>
      <c r="C1205" s="20"/>
    </row>
    <row r="1206" spans="2:3" ht="18" customHeight="1">
      <c r="B1206" s="21"/>
      <c r="C1206" s="20"/>
    </row>
    <row r="1207" spans="2:3" ht="18" customHeight="1">
      <c r="B1207" s="21"/>
      <c r="C1207" s="20"/>
    </row>
    <row r="1208" spans="2:3" ht="18" customHeight="1">
      <c r="B1208" s="21"/>
      <c r="C1208" s="20"/>
    </row>
    <row r="1209" spans="2:3" ht="18" customHeight="1">
      <c r="B1209" s="21"/>
      <c r="C1209" s="20"/>
    </row>
    <row r="1210" spans="2:3" ht="18" customHeight="1">
      <c r="B1210" s="21"/>
      <c r="C1210" s="20"/>
    </row>
    <row r="1211" spans="2:3" ht="18" customHeight="1">
      <c r="B1211" s="21"/>
      <c r="C1211" s="20"/>
    </row>
    <row r="1212" spans="2:3" ht="18" customHeight="1">
      <c r="B1212" s="21"/>
      <c r="C1212" s="20"/>
    </row>
    <row r="1213" spans="2:3" ht="18" customHeight="1">
      <c r="B1213" s="21"/>
      <c r="C1213" s="20"/>
    </row>
    <row r="1214" spans="2:3" ht="18" customHeight="1">
      <c r="B1214" s="21"/>
      <c r="C1214" s="20"/>
    </row>
    <row r="1215" spans="2:3" ht="18" customHeight="1">
      <c r="B1215" s="21"/>
      <c r="C1215" s="20"/>
    </row>
    <row r="1216" spans="2:3" ht="18" customHeight="1">
      <c r="B1216" s="21"/>
      <c r="C1216" s="20"/>
    </row>
    <row r="1217" spans="2:3" ht="18" customHeight="1">
      <c r="B1217" s="21"/>
      <c r="C1217" s="20"/>
    </row>
    <row r="1218" spans="2:3" ht="18" customHeight="1">
      <c r="B1218" s="21"/>
      <c r="C1218" s="20"/>
    </row>
    <row r="1219" spans="2:3" ht="18" customHeight="1">
      <c r="B1219" s="21"/>
      <c r="C1219" s="20"/>
    </row>
    <row r="1220" spans="2:3" ht="18" customHeight="1">
      <c r="B1220" s="21"/>
      <c r="C1220" s="20"/>
    </row>
    <row r="1221" spans="2:3" ht="18" customHeight="1">
      <c r="B1221" s="21"/>
      <c r="C1221" s="20"/>
    </row>
    <row r="1222" spans="2:3" ht="18" customHeight="1">
      <c r="B1222" s="21"/>
      <c r="C1222" s="20"/>
    </row>
    <row r="1223" spans="2:3" ht="18" customHeight="1">
      <c r="B1223" s="21"/>
      <c r="C1223" s="20"/>
    </row>
    <row r="1224" spans="2:3" ht="18" customHeight="1">
      <c r="B1224" s="21"/>
      <c r="C1224" s="20"/>
    </row>
    <row r="1225" spans="2:3" ht="18" customHeight="1">
      <c r="B1225" s="21"/>
      <c r="C1225" s="20"/>
    </row>
    <row r="1226" spans="2:3" ht="18" customHeight="1">
      <c r="B1226" s="21"/>
      <c r="C1226" s="20"/>
    </row>
    <row r="1227" spans="2:3" ht="18" customHeight="1">
      <c r="B1227" s="21"/>
      <c r="C1227" s="20"/>
    </row>
    <row r="1228" spans="2:3" ht="18" customHeight="1">
      <c r="B1228" s="21"/>
      <c r="C1228" s="20"/>
    </row>
    <row r="1229" spans="2:3" ht="18" customHeight="1">
      <c r="B1229" s="21"/>
      <c r="C1229" s="20"/>
    </row>
    <row r="1230" spans="2:3" ht="18" customHeight="1">
      <c r="B1230" s="21"/>
      <c r="C1230" s="20"/>
    </row>
    <row r="1231" spans="2:3" ht="18" customHeight="1">
      <c r="B1231" s="21"/>
      <c r="C1231" s="20"/>
    </row>
    <row r="1232" spans="2:3" ht="18" customHeight="1">
      <c r="B1232" s="21"/>
      <c r="C1232" s="20"/>
    </row>
    <row r="1233" spans="2:3" ht="18" customHeight="1">
      <c r="B1233" s="21"/>
      <c r="C1233" s="20"/>
    </row>
    <row r="1234" spans="2:3" ht="18" customHeight="1">
      <c r="B1234" s="21"/>
      <c r="C1234" s="20"/>
    </row>
    <row r="1235" spans="2:3" ht="18" customHeight="1">
      <c r="B1235" s="21"/>
      <c r="C1235" s="20"/>
    </row>
    <row r="1236" spans="2:3" ht="18" customHeight="1">
      <c r="B1236" s="21"/>
      <c r="C1236" s="20"/>
    </row>
    <row r="1237" spans="2:3" ht="18" customHeight="1">
      <c r="B1237" s="21"/>
      <c r="C1237" s="20"/>
    </row>
    <row r="1238" spans="2:3" ht="18" customHeight="1">
      <c r="B1238" s="21"/>
      <c r="C1238" s="20"/>
    </row>
    <row r="1239" spans="2:3" ht="18" customHeight="1">
      <c r="B1239" s="21"/>
      <c r="C1239" s="20"/>
    </row>
    <row r="1240" spans="2:3" ht="18" customHeight="1">
      <c r="B1240" s="21"/>
      <c r="C1240" s="20"/>
    </row>
    <row r="1241" spans="2:3" ht="18" customHeight="1">
      <c r="B1241" s="21"/>
      <c r="C1241" s="20"/>
    </row>
    <row r="1242" spans="2:3" ht="18" customHeight="1">
      <c r="B1242" s="21"/>
      <c r="C1242" s="20"/>
    </row>
    <row r="1243" spans="2:3" ht="18" customHeight="1">
      <c r="B1243" s="21"/>
      <c r="C1243" s="20"/>
    </row>
    <row r="1244" spans="2:3" ht="18" customHeight="1">
      <c r="B1244" s="21"/>
      <c r="C1244" s="20"/>
    </row>
    <row r="1245" spans="2:3" ht="18" customHeight="1">
      <c r="B1245" s="21"/>
      <c r="C1245" s="20"/>
    </row>
    <row r="1246" spans="2:3" ht="18" customHeight="1">
      <c r="B1246" s="21"/>
      <c r="C1246" s="20"/>
    </row>
    <row r="1247" spans="2:3" ht="18" customHeight="1">
      <c r="B1247" s="21"/>
      <c r="C1247" s="20"/>
    </row>
    <row r="1248" spans="2:3" ht="18" customHeight="1">
      <c r="B1248" s="21"/>
      <c r="C1248" s="20"/>
    </row>
    <row r="1249" spans="2:3" ht="18" customHeight="1">
      <c r="B1249" s="21"/>
      <c r="C1249" s="20"/>
    </row>
    <row r="1250" spans="2:3" ht="18" customHeight="1">
      <c r="B1250" s="21"/>
      <c r="C1250" s="20"/>
    </row>
    <row r="1251" spans="2:3" ht="18" customHeight="1">
      <c r="B1251" s="21"/>
      <c r="C1251" s="20"/>
    </row>
    <row r="1252" spans="2:3" ht="18" customHeight="1">
      <c r="B1252" s="21"/>
      <c r="C1252" s="20"/>
    </row>
    <row r="1253" spans="2:3" ht="18" customHeight="1">
      <c r="B1253" s="21"/>
      <c r="C1253" s="20"/>
    </row>
    <row r="1254" spans="2:3" ht="18" customHeight="1">
      <c r="B1254" s="21"/>
      <c r="C1254" s="20"/>
    </row>
    <row r="1255" spans="2:3" ht="18" customHeight="1">
      <c r="B1255" s="21"/>
      <c r="C1255" s="20"/>
    </row>
    <row r="1256" spans="2:3" ht="18" customHeight="1">
      <c r="B1256" s="21"/>
      <c r="C1256" s="20"/>
    </row>
    <row r="1257" spans="2:3" ht="18" customHeight="1">
      <c r="B1257" s="21"/>
      <c r="C1257" s="20"/>
    </row>
    <row r="1258" spans="2:3" ht="18" customHeight="1">
      <c r="B1258" s="21"/>
      <c r="C1258" s="20"/>
    </row>
    <row r="1259" spans="2:3" ht="18" customHeight="1">
      <c r="B1259" s="21"/>
      <c r="C1259" s="20"/>
    </row>
    <row r="1260" spans="2:3" ht="18" customHeight="1">
      <c r="B1260" s="21"/>
      <c r="C1260" s="20"/>
    </row>
    <row r="1261" spans="2:3" ht="18" customHeight="1">
      <c r="B1261" s="21"/>
      <c r="C1261" s="20"/>
    </row>
    <row r="1262" spans="2:3" ht="18" customHeight="1">
      <c r="B1262" s="21"/>
      <c r="C1262" s="20"/>
    </row>
    <row r="1263" spans="2:3" ht="18" customHeight="1">
      <c r="B1263" s="21"/>
      <c r="C1263" s="20"/>
    </row>
    <row r="1264" spans="2:3" ht="18" customHeight="1">
      <c r="B1264" s="21"/>
      <c r="C1264" s="20"/>
    </row>
    <row r="1265" spans="2:3" ht="18" customHeight="1">
      <c r="B1265" s="21"/>
      <c r="C1265" s="20"/>
    </row>
    <row r="1266" spans="2:3" ht="18" customHeight="1">
      <c r="B1266" s="21"/>
      <c r="C1266" s="20"/>
    </row>
    <row r="1267" spans="2:3" ht="18" customHeight="1">
      <c r="B1267" s="21"/>
      <c r="C1267" s="20"/>
    </row>
    <row r="1268" spans="2:3" ht="18" customHeight="1">
      <c r="B1268" s="21"/>
      <c r="C1268" s="20"/>
    </row>
    <row r="1269" spans="2:3" ht="18" customHeight="1">
      <c r="B1269" s="21"/>
      <c r="C1269" s="20"/>
    </row>
    <row r="1270" spans="2:3" ht="18" customHeight="1">
      <c r="B1270" s="21"/>
      <c r="C1270" s="20"/>
    </row>
    <row r="1271" spans="2:3" ht="18" customHeight="1">
      <c r="B1271" s="21"/>
      <c r="C1271" s="20"/>
    </row>
    <row r="1272" spans="2:3" ht="18" customHeight="1">
      <c r="B1272" s="21"/>
      <c r="C1272" s="20"/>
    </row>
    <row r="1273" spans="2:3" ht="18" customHeight="1">
      <c r="B1273" s="21"/>
      <c r="C1273" s="20"/>
    </row>
    <row r="1274" spans="2:3" ht="18" customHeight="1">
      <c r="B1274" s="21"/>
      <c r="C1274" s="20"/>
    </row>
    <row r="1275" spans="2:3" ht="18" customHeight="1">
      <c r="B1275" s="21"/>
      <c r="C1275" s="20"/>
    </row>
    <row r="1276" spans="2:3" ht="18" customHeight="1">
      <c r="B1276" s="21"/>
      <c r="C1276" s="20"/>
    </row>
    <row r="1277" spans="2:3" ht="18" customHeight="1">
      <c r="B1277" s="21"/>
      <c r="C1277" s="20"/>
    </row>
    <row r="1278" spans="2:3" ht="18" customHeight="1">
      <c r="B1278" s="21"/>
      <c r="C1278" s="20"/>
    </row>
    <row r="1279" spans="2:3" ht="18" customHeight="1">
      <c r="B1279" s="21"/>
      <c r="C1279" s="20"/>
    </row>
    <row r="1280" spans="2:3" ht="18" customHeight="1">
      <c r="B1280" s="21"/>
      <c r="C1280" s="20"/>
    </row>
    <row r="1281" spans="2:3" ht="18" customHeight="1">
      <c r="B1281" s="21"/>
      <c r="C1281" s="20"/>
    </row>
    <row r="1282" spans="2:3" ht="18" customHeight="1">
      <c r="B1282" s="21"/>
      <c r="C1282" s="20"/>
    </row>
    <row r="1283" spans="2:3" ht="18" customHeight="1">
      <c r="B1283" s="21"/>
      <c r="C1283" s="20"/>
    </row>
    <row r="1284" spans="2:3" ht="18" customHeight="1">
      <c r="B1284" s="21"/>
      <c r="C1284" s="20"/>
    </row>
    <row r="1285" spans="2:3" ht="18" customHeight="1">
      <c r="B1285" s="21"/>
      <c r="C1285" s="20"/>
    </row>
    <row r="1286" spans="2:3" ht="18" customHeight="1">
      <c r="B1286" s="21"/>
      <c r="C1286" s="20"/>
    </row>
    <row r="1287" spans="2:3" ht="18" customHeight="1">
      <c r="B1287" s="21"/>
      <c r="C1287" s="20"/>
    </row>
    <row r="1288" spans="2:3" ht="18" customHeight="1">
      <c r="B1288" s="21"/>
      <c r="C1288" s="20"/>
    </row>
    <row r="1289" spans="2:3" ht="18" customHeight="1">
      <c r="B1289" s="21"/>
      <c r="C1289" s="20"/>
    </row>
    <row r="1290" spans="2:3" ht="18" customHeight="1">
      <c r="B1290" s="21"/>
      <c r="C1290" s="20"/>
    </row>
    <row r="1291" spans="2:3" ht="18" customHeight="1">
      <c r="B1291" s="21"/>
      <c r="C1291" s="20"/>
    </row>
    <row r="1292" spans="2:3" ht="18" customHeight="1">
      <c r="B1292" s="21"/>
      <c r="C1292" s="20"/>
    </row>
    <row r="1293" spans="2:3" ht="18" customHeight="1">
      <c r="B1293" s="21"/>
      <c r="C1293" s="20"/>
    </row>
    <row r="1294" spans="2:3" ht="18" customHeight="1">
      <c r="B1294" s="21"/>
      <c r="C1294" s="20"/>
    </row>
    <row r="1295" spans="2:3" ht="18" customHeight="1">
      <c r="B1295" s="21"/>
      <c r="C1295" s="20"/>
    </row>
    <row r="1296" spans="2:3" ht="18" customHeight="1">
      <c r="B1296" s="21"/>
      <c r="C1296" s="20"/>
    </row>
    <row r="1297" spans="2:3" ht="18" customHeight="1">
      <c r="B1297" s="21"/>
      <c r="C1297" s="20"/>
    </row>
    <row r="1298" spans="2:3" ht="18" customHeight="1">
      <c r="B1298" s="21"/>
      <c r="C1298" s="20"/>
    </row>
    <row r="1299" spans="2:3" ht="18" customHeight="1">
      <c r="B1299" s="21"/>
      <c r="C1299" s="20"/>
    </row>
    <row r="1300" spans="2:3" ht="18" customHeight="1">
      <c r="B1300" s="21"/>
      <c r="C1300" s="20"/>
    </row>
    <row r="1301" spans="2:3" ht="18" customHeight="1">
      <c r="B1301" s="21"/>
      <c r="C1301" s="20"/>
    </row>
    <row r="1302" spans="2:3" ht="18" customHeight="1">
      <c r="B1302" s="21"/>
      <c r="C1302" s="20"/>
    </row>
    <row r="1303" spans="2:3" ht="18" customHeight="1">
      <c r="B1303" s="21"/>
      <c r="C1303" s="20"/>
    </row>
    <row r="1304" spans="2:3" ht="18" customHeight="1">
      <c r="B1304" s="21"/>
      <c r="C1304" s="20"/>
    </row>
    <row r="1305" spans="2:3" ht="18" customHeight="1">
      <c r="B1305" s="21"/>
      <c r="C1305" s="20"/>
    </row>
    <row r="1306" spans="2:3" ht="18" customHeight="1">
      <c r="B1306" s="21"/>
      <c r="C1306" s="20"/>
    </row>
    <row r="1307" spans="2:3" ht="18" customHeight="1">
      <c r="B1307" s="21"/>
      <c r="C1307" s="20"/>
    </row>
    <row r="1308" spans="2:3" ht="18" customHeight="1">
      <c r="B1308" s="21"/>
      <c r="C1308" s="20"/>
    </row>
    <row r="1309" spans="2:3" ht="18" customHeight="1">
      <c r="B1309" s="21"/>
      <c r="C1309" s="20"/>
    </row>
    <row r="1310" spans="2:3" ht="18" customHeight="1">
      <c r="B1310" s="21"/>
      <c r="C1310" s="20"/>
    </row>
    <row r="1311" spans="2:3" ht="18" customHeight="1">
      <c r="B1311" s="21"/>
      <c r="C1311" s="20"/>
    </row>
    <row r="1312" spans="2:3" ht="18" customHeight="1">
      <c r="B1312" s="21"/>
      <c r="C1312" s="20"/>
    </row>
    <row r="1313" spans="2:3" ht="18" customHeight="1">
      <c r="B1313" s="21"/>
      <c r="C1313" s="20"/>
    </row>
    <row r="1314" spans="2:3" ht="18" customHeight="1">
      <c r="B1314" s="21"/>
      <c r="C1314" s="20"/>
    </row>
    <row r="1315" spans="2:3" ht="18" customHeight="1">
      <c r="B1315" s="21"/>
      <c r="C1315" s="20"/>
    </row>
    <row r="1316" spans="2:3" ht="18" customHeight="1">
      <c r="B1316" s="21"/>
      <c r="C1316" s="20"/>
    </row>
    <row r="1317" spans="2:3" ht="18" customHeight="1">
      <c r="B1317" s="21"/>
      <c r="C1317" s="20"/>
    </row>
    <row r="1318" spans="2:3" ht="18" customHeight="1">
      <c r="B1318" s="21"/>
      <c r="C1318" s="20"/>
    </row>
    <row r="1319" spans="2:3" ht="18" customHeight="1">
      <c r="B1319" s="21"/>
      <c r="C1319" s="20"/>
    </row>
    <row r="1320" spans="2:3" ht="18" customHeight="1">
      <c r="B1320" s="21"/>
      <c r="C1320" s="20"/>
    </row>
    <row r="1321" spans="2:3" ht="18" customHeight="1">
      <c r="B1321" s="21"/>
      <c r="C1321" s="20"/>
    </row>
    <row r="1322" spans="2:3" ht="18" customHeight="1">
      <c r="B1322" s="21"/>
      <c r="C1322" s="20"/>
    </row>
    <row r="1323" spans="2:3" ht="18" customHeight="1">
      <c r="B1323" s="21"/>
      <c r="C1323" s="20"/>
    </row>
    <row r="1324" spans="2:3" ht="18" customHeight="1">
      <c r="B1324" s="21"/>
      <c r="C1324" s="20"/>
    </row>
    <row r="1325" spans="2:3" ht="18" customHeight="1">
      <c r="B1325" s="21"/>
      <c r="C1325" s="20"/>
    </row>
    <row r="1326" spans="2:3" ht="18" customHeight="1">
      <c r="B1326" s="21"/>
      <c r="C1326" s="20"/>
    </row>
    <row r="1327" spans="2:3" ht="18" customHeight="1">
      <c r="B1327" s="21"/>
      <c r="C1327" s="20"/>
    </row>
    <row r="1328" spans="2:3" ht="18" customHeight="1">
      <c r="B1328" s="21"/>
      <c r="C1328" s="20"/>
    </row>
    <row r="1329" spans="2:3" ht="18" customHeight="1">
      <c r="B1329" s="21"/>
      <c r="C1329" s="20"/>
    </row>
    <row r="1330" spans="2:3" ht="18" customHeight="1">
      <c r="B1330" s="21"/>
      <c r="C1330" s="20"/>
    </row>
    <row r="1331" spans="2:3" ht="18" customHeight="1">
      <c r="B1331" s="21"/>
      <c r="C1331" s="20"/>
    </row>
    <row r="1332" spans="2:3" ht="18" customHeight="1">
      <c r="B1332" s="21"/>
      <c r="C1332" s="20"/>
    </row>
    <row r="1333" spans="2:3" ht="18" customHeight="1">
      <c r="B1333" s="21"/>
      <c r="C1333" s="20"/>
    </row>
    <row r="1334" spans="2:3" ht="18" customHeight="1">
      <c r="B1334" s="21"/>
      <c r="C1334" s="20"/>
    </row>
    <row r="1335" spans="2:3" ht="18" customHeight="1">
      <c r="B1335" s="21"/>
      <c r="C1335" s="20"/>
    </row>
    <row r="1336" spans="2:3" ht="18" customHeight="1">
      <c r="B1336" s="21"/>
      <c r="C1336" s="20"/>
    </row>
    <row r="1337" spans="2:3" ht="18" customHeight="1">
      <c r="B1337" s="21"/>
      <c r="C1337" s="20"/>
    </row>
    <row r="1338" spans="2:3" ht="18" customHeight="1">
      <c r="B1338" s="21"/>
      <c r="C1338" s="20"/>
    </row>
    <row r="1339" spans="2:3" ht="18" customHeight="1">
      <c r="B1339" s="21"/>
      <c r="C1339" s="20"/>
    </row>
    <row r="1340" spans="2:3" ht="18" customHeight="1">
      <c r="B1340" s="21"/>
      <c r="C1340" s="20"/>
    </row>
    <row r="1341" spans="2:3" ht="18" customHeight="1">
      <c r="B1341" s="21"/>
      <c r="C1341" s="20"/>
    </row>
    <row r="1342" spans="2:3" ht="18" customHeight="1">
      <c r="B1342" s="21"/>
      <c r="C1342" s="20"/>
    </row>
    <row r="1343" spans="2:3" ht="18" customHeight="1">
      <c r="B1343" s="21"/>
      <c r="C1343" s="20"/>
    </row>
    <row r="1344" spans="2:3" ht="18" customHeight="1">
      <c r="B1344" s="21"/>
      <c r="C1344" s="20"/>
    </row>
    <row r="1345" spans="2:3" ht="18" customHeight="1">
      <c r="B1345" s="21"/>
      <c r="C1345" s="20"/>
    </row>
    <row r="1346" spans="2:3" ht="18" customHeight="1">
      <c r="B1346" s="21"/>
      <c r="C1346" s="20"/>
    </row>
    <row r="1347" spans="2:3" ht="18" customHeight="1">
      <c r="B1347" s="21"/>
      <c r="C1347" s="20"/>
    </row>
    <row r="1348" spans="2:3" ht="18" customHeight="1">
      <c r="B1348" s="21"/>
      <c r="C1348" s="20"/>
    </row>
    <row r="1349" spans="2:3" ht="18" customHeight="1">
      <c r="B1349" s="21"/>
      <c r="C1349" s="20"/>
    </row>
    <row r="1350" spans="2:3" ht="18" customHeight="1">
      <c r="B1350" s="21"/>
      <c r="C1350" s="20"/>
    </row>
    <row r="1351" spans="2:3" ht="18" customHeight="1">
      <c r="B1351" s="21"/>
      <c r="C1351" s="20"/>
    </row>
    <row r="1352" spans="2:3" ht="18" customHeight="1">
      <c r="B1352" s="21"/>
      <c r="C1352" s="20"/>
    </row>
    <row r="1353" spans="2:3" ht="18" customHeight="1">
      <c r="B1353" s="21"/>
      <c r="C1353" s="20"/>
    </row>
    <row r="1354" spans="2:3" ht="18" customHeight="1">
      <c r="B1354" s="21"/>
      <c r="C1354" s="20"/>
    </row>
    <row r="1355" spans="2:3" ht="18" customHeight="1">
      <c r="B1355" s="21"/>
      <c r="C1355" s="20"/>
    </row>
    <row r="1356" spans="2:3" ht="18" customHeight="1">
      <c r="B1356" s="21"/>
      <c r="C1356" s="20"/>
    </row>
    <row r="1357" spans="2:3" ht="18" customHeight="1">
      <c r="B1357" s="21"/>
      <c r="C1357" s="20"/>
    </row>
    <row r="1358" spans="2:3" ht="18" customHeight="1">
      <c r="B1358" s="21"/>
      <c r="C1358" s="20"/>
    </row>
    <row r="1359" spans="2:3" ht="18" customHeight="1">
      <c r="B1359" s="21"/>
      <c r="C1359" s="20"/>
    </row>
    <row r="1360" spans="2:3" ht="18" customHeight="1">
      <c r="B1360" s="21"/>
      <c r="C1360" s="20"/>
    </row>
    <row r="1361" spans="2:3" ht="18" customHeight="1">
      <c r="B1361" s="21"/>
      <c r="C1361" s="20"/>
    </row>
    <row r="1362" spans="2:3" ht="18" customHeight="1">
      <c r="B1362" s="21"/>
      <c r="C1362" s="20"/>
    </row>
    <row r="1363" spans="2:3" ht="18" customHeight="1">
      <c r="B1363" s="21"/>
      <c r="C1363" s="20"/>
    </row>
    <row r="1364" spans="2:3" ht="18" customHeight="1">
      <c r="B1364" s="21"/>
      <c r="C1364" s="20"/>
    </row>
    <row r="1365" spans="2:3" ht="18" customHeight="1">
      <c r="B1365" s="21"/>
      <c r="C1365" s="20"/>
    </row>
    <row r="1366" spans="2:3" ht="18" customHeight="1">
      <c r="B1366" s="21"/>
      <c r="C1366" s="20"/>
    </row>
    <row r="1367" spans="2:3" ht="18" customHeight="1">
      <c r="B1367" s="21"/>
      <c r="C1367" s="20"/>
    </row>
    <row r="1368" spans="2:3" ht="18" customHeight="1">
      <c r="B1368" s="21"/>
      <c r="C1368" s="20"/>
    </row>
    <row r="1369" spans="2:3" ht="18" customHeight="1">
      <c r="B1369" s="21"/>
      <c r="C1369" s="20"/>
    </row>
    <row r="1370" spans="2:3" ht="18" customHeight="1">
      <c r="B1370" s="21"/>
      <c r="C1370" s="20"/>
    </row>
    <row r="1371" spans="2:3" ht="18" customHeight="1">
      <c r="B1371" s="21"/>
      <c r="C1371" s="20"/>
    </row>
    <row r="1372" spans="2:3" ht="18" customHeight="1">
      <c r="B1372" s="21"/>
      <c r="C1372" s="20"/>
    </row>
    <row r="1373" spans="2:3" ht="18" customHeight="1">
      <c r="B1373" s="21"/>
      <c r="C1373" s="20"/>
    </row>
    <row r="1374" spans="2:3" ht="18" customHeight="1">
      <c r="B1374" s="21"/>
      <c r="C1374" s="20"/>
    </row>
    <row r="1375" spans="2:3" ht="18" customHeight="1">
      <c r="B1375" s="21"/>
      <c r="C1375" s="20"/>
    </row>
    <row r="1376" spans="2:3" ht="18" customHeight="1">
      <c r="B1376" s="21"/>
      <c r="C1376" s="20"/>
    </row>
    <row r="1377" spans="2:3" ht="18" customHeight="1">
      <c r="B1377" s="21"/>
      <c r="C1377" s="20"/>
    </row>
    <row r="1378" spans="2:3" ht="18" customHeight="1">
      <c r="B1378" s="21"/>
      <c r="C1378" s="20"/>
    </row>
    <row r="1379" spans="2:3" ht="18" customHeight="1">
      <c r="B1379" s="21"/>
      <c r="C1379" s="20"/>
    </row>
    <row r="1380" spans="2:3" ht="18" customHeight="1">
      <c r="B1380" s="21"/>
      <c r="C1380" s="20"/>
    </row>
    <row r="1381" spans="2:3" ht="18" customHeight="1">
      <c r="B1381" s="21"/>
      <c r="C1381" s="20"/>
    </row>
    <row r="1382" spans="2:3" ht="18" customHeight="1">
      <c r="B1382" s="21"/>
      <c r="C1382" s="20"/>
    </row>
    <row r="1383" spans="2:3" ht="18" customHeight="1">
      <c r="B1383" s="21"/>
      <c r="C1383" s="20"/>
    </row>
    <row r="1384" spans="2:3" ht="18" customHeight="1">
      <c r="B1384" s="21"/>
      <c r="C1384" s="20"/>
    </row>
    <row r="1385" spans="2:3" ht="18" customHeight="1">
      <c r="B1385" s="21"/>
      <c r="C1385" s="20"/>
    </row>
    <row r="1386" spans="2:3" ht="18" customHeight="1">
      <c r="B1386" s="21"/>
      <c r="C1386" s="20"/>
    </row>
    <row r="1387" spans="2:3" ht="18" customHeight="1">
      <c r="B1387" s="21"/>
      <c r="C1387" s="20"/>
    </row>
    <row r="1388" spans="2:3" ht="18" customHeight="1">
      <c r="B1388" s="21"/>
      <c r="C1388" s="20"/>
    </row>
    <row r="1389" spans="2:3" ht="18" customHeight="1">
      <c r="B1389" s="21"/>
      <c r="C1389" s="20"/>
    </row>
    <row r="1390" spans="2:3" ht="18" customHeight="1">
      <c r="B1390" s="21"/>
      <c r="C1390" s="20"/>
    </row>
    <row r="1391" spans="2:3" ht="18" customHeight="1">
      <c r="B1391" s="21"/>
      <c r="C1391" s="20"/>
    </row>
    <row r="1392" spans="2:3" ht="18" customHeight="1">
      <c r="B1392" s="21"/>
      <c r="C1392" s="20"/>
    </row>
    <row r="1393" spans="2:3" ht="18" customHeight="1">
      <c r="B1393" s="21"/>
      <c r="C1393" s="20"/>
    </row>
    <row r="1394" spans="2:3" ht="18" customHeight="1">
      <c r="B1394" s="21"/>
      <c r="C1394" s="20"/>
    </row>
    <row r="1395" spans="2:3" ht="18" customHeight="1">
      <c r="B1395" s="21"/>
      <c r="C1395" s="20"/>
    </row>
    <row r="1396" spans="2:3" ht="18" customHeight="1">
      <c r="B1396" s="21"/>
      <c r="C1396" s="20"/>
    </row>
    <row r="1397" spans="2:3" ht="18" customHeight="1">
      <c r="B1397" s="21"/>
      <c r="C1397" s="20"/>
    </row>
    <row r="1398" spans="2:3" ht="18" customHeight="1">
      <c r="B1398" s="21"/>
      <c r="C1398" s="20"/>
    </row>
    <row r="1399" spans="2:3" ht="18" customHeight="1">
      <c r="B1399" s="21"/>
      <c r="C1399" s="20"/>
    </row>
    <row r="1400" spans="2:3" ht="18" customHeight="1">
      <c r="B1400" s="21"/>
      <c r="C1400" s="20"/>
    </row>
    <row r="1401" spans="2:3" ht="18" customHeight="1">
      <c r="B1401" s="21"/>
      <c r="C1401" s="20"/>
    </row>
    <row r="1402" spans="2:3" ht="18" customHeight="1">
      <c r="B1402" s="21"/>
      <c r="C1402" s="20"/>
    </row>
    <row r="1403" spans="2:3" ht="18" customHeight="1">
      <c r="B1403" s="21"/>
      <c r="C1403" s="20"/>
    </row>
    <row r="1404" spans="2:3" ht="18" customHeight="1">
      <c r="B1404" s="21"/>
      <c r="C1404" s="20"/>
    </row>
    <row r="1405" spans="2:3" ht="18" customHeight="1">
      <c r="B1405" s="21"/>
      <c r="C1405" s="20"/>
    </row>
    <row r="1406" spans="2:3" ht="18" customHeight="1">
      <c r="B1406" s="21"/>
      <c r="C1406" s="20"/>
    </row>
    <row r="1407" spans="2:3" ht="18" customHeight="1">
      <c r="B1407" s="21"/>
      <c r="C1407" s="20"/>
    </row>
    <row r="1408" spans="2:3" ht="18" customHeight="1">
      <c r="B1408" s="21"/>
      <c r="C1408" s="20"/>
    </row>
    <row r="1409" spans="2:3" ht="18" customHeight="1">
      <c r="B1409" s="21"/>
      <c r="C1409" s="20"/>
    </row>
    <row r="1410" spans="2:3" ht="18" customHeight="1">
      <c r="B1410" s="21"/>
      <c r="C1410" s="20"/>
    </row>
    <row r="1411" spans="2:3" ht="18" customHeight="1">
      <c r="B1411" s="21"/>
      <c r="C1411" s="20"/>
    </row>
    <row r="1412" spans="2:3" ht="18" customHeight="1">
      <c r="B1412" s="21"/>
      <c r="C1412" s="20"/>
    </row>
    <row r="1413" spans="2:3" ht="18" customHeight="1">
      <c r="B1413" s="21"/>
      <c r="C1413" s="20"/>
    </row>
    <row r="1414" spans="2:3" ht="18" customHeight="1">
      <c r="B1414" s="21"/>
      <c r="C1414" s="20"/>
    </row>
    <row r="1415" spans="2:3" ht="18" customHeight="1">
      <c r="B1415" s="21"/>
      <c r="C1415" s="20"/>
    </row>
    <row r="1416" spans="2:3" ht="18" customHeight="1">
      <c r="B1416" s="21"/>
      <c r="C1416" s="20"/>
    </row>
    <row r="1417" spans="2:3" ht="18" customHeight="1">
      <c r="B1417" s="21"/>
      <c r="C1417" s="20"/>
    </row>
    <row r="1418" spans="2:3" ht="18" customHeight="1">
      <c r="B1418" s="21"/>
      <c r="C1418" s="20"/>
    </row>
    <row r="1419" spans="2:3" ht="18" customHeight="1">
      <c r="B1419" s="21"/>
      <c r="C1419" s="20"/>
    </row>
    <row r="1420" spans="2:3" ht="18" customHeight="1">
      <c r="B1420" s="21"/>
      <c r="C1420" s="20"/>
    </row>
    <row r="1421" spans="2:3" ht="18" customHeight="1">
      <c r="B1421" s="21"/>
      <c r="C1421" s="20"/>
    </row>
    <row r="1422" spans="2:3" ht="18" customHeight="1">
      <c r="B1422" s="21"/>
      <c r="C1422" s="20"/>
    </row>
    <row r="1423" spans="2:3" ht="18" customHeight="1">
      <c r="B1423" s="21"/>
      <c r="C1423" s="20"/>
    </row>
    <row r="1424" spans="2:3" ht="18" customHeight="1">
      <c r="B1424" s="21"/>
      <c r="C1424" s="20"/>
    </row>
    <row r="1425" spans="2:3" ht="18" customHeight="1">
      <c r="B1425" s="21"/>
      <c r="C1425" s="20"/>
    </row>
    <row r="1426" spans="2:3" ht="18" customHeight="1">
      <c r="B1426" s="21"/>
      <c r="C1426" s="20"/>
    </row>
    <row r="1427" spans="2:3" ht="18" customHeight="1">
      <c r="B1427" s="21"/>
      <c r="C1427" s="20"/>
    </row>
    <row r="1428" spans="2:3" ht="18" customHeight="1">
      <c r="B1428" s="21"/>
      <c r="C1428" s="20"/>
    </row>
    <row r="1429" spans="2:3" ht="18" customHeight="1">
      <c r="B1429" s="21"/>
      <c r="C1429" s="20"/>
    </row>
    <row r="1430" spans="2:3" ht="18" customHeight="1">
      <c r="B1430" s="21"/>
      <c r="C1430" s="20"/>
    </row>
    <row r="1431" spans="2:3" ht="18" customHeight="1">
      <c r="B1431" s="21"/>
      <c r="C1431" s="20"/>
    </row>
    <row r="1432" spans="2:3" ht="18" customHeight="1">
      <c r="B1432" s="21"/>
      <c r="C1432" s="20"/>
    </row>
    <row r="1433" spans="2:3" ht="18" customHeight="1">
      <c r="B1433" s="21"/>
      <c r="C1433" s="20"/>
    </row>
    <row r="1434" spans="2:3" ht="18" customHeight="1">
      <c r="B1434" s="21"/>
      <c r="C1434" s="20"/>
    </row>
    <row r="1435" spans="2:3" ht="18" customHeight="1">
      <c r="B1435" s="21"/>
      <c r="C1435" s="20"/>
    </row>
    <row r="1436" spans="2:3" ht="18" customHeight="1">
      <c r="B1436" s="21"/>
      <c r="C1436" s="20"/>
    </row>
    <row r="1437" spans="2:3" ht="18" customHeight="1">
      <c r="B1437" s="21"/>
      <c r="C1437" s="20"/>
    </row>
    <row r="1438" spans="2:3" ht="18" customHeight="1">
      <c r="B1438" s="21"/>
      <c r="C1438" s="20"/>
    </row>
    <row r="1439" spans="2:3" ht="18" customHeight="1">
      <c r="B1439" s="21"/>
      <c r="C1439" s="20"/>
    </row>
    <row r="1440" spans="2:3" ht="18" customHeight="1">
      <c r="B1440" s="21"/>
      <c r="C1440" s="20"/>
    </row>
    <row r="1441" spans="2:3" ht="18" customHeight="1">
      <c r="B1441" s="21"/>
      <c r="C1441" s="20"/>
    </row>
    <row r="1442" spans="2:3" ht="18" customHeight="1">
      <c r="B1442" s="21"/>
      <c r="C1442" s="20"/>
    </row>
    <row r="1443" spans="2:3" ht="18" customHeight="1">
      <c r="B1443" s="21"/>
      <c r="C1443" s="20"/>
    </row>
    <row r="1444" spans="2:3" ht="18" customHeight="1">
      <c r="B1444" s="21"/>
      <c r="C1444" s="20"/>
    </row>
    <row r="1445" spans="2:3" ht="18" customHeight="1">
      <c r="B1445" s="21"/>
      <c r="C1445" s="20"/>
    </row>
    <row r="1446" spans="2:3" ht="18" customHeight="1">
      <c r="B1446" s="21"/>
      <c r="C1446" s="20"/>
    </row>
    <row r="1447" spans="2:3" ht="18" customHeight="1">
      <c r="B1447" s="21"/>
      <c r="C1447" s="20"/>
    </row>
    <row r="1448" spans="2:3" ht="18" customHeight="1">
      <c r="B1448" s="21"/>
      <c r="C1448" s="20"/>
    </row>
    <row r="1449" spans="2:3" ht="18" customHeight="1">
      <c r="B1449" s="21"/>
      <c r="C1449" s="20"/>
    </row>
    <row r="1450" spans="2:3" ht="18" customHeight="1">
      <c r="B1450" s="21"/>
      <c r="C1450" s="20"/>
    </row>
    <row r="1451" spans="2:3" ht="18" customHeight="1">
      <c r="B1451" s="21"/>
      <c r="C1451" s="20"/>
    </row>
    <row r="1452" spans="2:3" ht="18" customHeight="1">
      <c r="B1452" s="21"/>
      <c r="C1452" s="20"/>
    </row>
    <row r="1453" spans="2:3" ht="18" customHeight="1">
      <c r="B1453" s="21"/>
      <c r="C1453" s="20"/>
    </row>
    <row r="1454" spans="2:3" ht="18" customHeight="1">
      <c r="B1454" s="21"/>
      <c r="C1454" s="20"/>
    </row>
    <row r="1455" spans="2:3" ht="18" customHeight="1">
      <c r="B1455" s="21"/>
      <c r="C1455" s="20"/>
    </row>
    <row r="1456" spans="2:3" ht="18" customHeight="1">
      <c r="B1456" s="21"/>
      <c r="C1456" s="20"/>
    </row>
    <row r="1457" spans="2:3" ht="18" customHeight="1">
      <c r="B1457" s="21"/>
      <c r="C1457" s="20"/>
    </row>
    <row r="1458" spans="2:3" ht="18" customHeight="1">
      <c r="B1458" s="21"/>
      <c r="C1458" s="20"/>
    </row>
    <row r="1459" spans="2:3" ht="18" customHeight="1">
      <c r="B1459" s="21"/>
      <c r="C1459" s="20"/>
    </row>
    <row r="1460" spans="2:3" ht="18" customHeight="1">
      <c r="B1460" s="21"/>
      <c r="C1460" s="20"/>
    </row>
    <row r="1461" spans="2:3" ht="18" customHeight="1">
      <c r="B1461" s="21"/>
      <c r="C1461" s="20"/>
    </row>
    <row r="1462" spans="2:3" ht="18" customHeight="1">
      <c r="B1462" s="21"/>
      <c r="C1462" s="20"/>
    </row>
    <row r="1463" spans="2:3" ht="18" customHeight="1">
      <c r="B1463" s="21"/>
      <c r="C1463" s="20"/>
    </row>
    <row r="1464" spans="2:3" ht="18" customHeight="1">
      <c r="B1464" s="21"/>
      <c r="C1464" s="20"/>
    </row>
    <row r="1465" spans="2:3" ht="18" customHeight="1">
      <c r="B1465" s="21"/>
      <c r="C1465" s="20"/>
    </row>
    <row r="1466" spans="2:3" ht="18" customHeight="1">
      <c r="B1466" s="21"/>
      <c r="C1466" s="20"/>
    </row>
    <row r="1467" spans="2:3" ht="18" customHeight="1">
      <c r="B1467" s="21"/>
      <c r="C1467" s="20"/>
    </row>
    <row r="1468" spans="2:3" ht="18" customHeight="1">
      <c r="B1468" s="21"/>
      <c r="C1468" s="20"/>
    </row>
    <row r="1469" spans="2:3" ht="18" customHeight="1">
      <c r="B1469" s="21"/>
      <c r="C1469" s="20"/>
    </row>
    <row r="1470" spans="2:3" ht="18" customHeight="1">
      <c r="B1470" s="21"/>
      <c r="C1470" s="20"/>
    </row>
    <row r="1471" spans="2:3" ht="18" customHeight="1">
      <c r="B1471" s="21"/>
      <c r="C1471" s="20"/>
    </row>
    <row r="1472" spans="2:3" ht="18" customHeight="1">
      <c r="B1472" s="21"/>
      <c r="C1472" s="20"/>
    </row>
    <row r="1473" spans="2:3" ht="18" customHeight="1">
      <c r="B1473" s="21"/>
      <c r="C1473" s="20"/>
    </row>
    <row r="1474" spans="2:3" ht="18" customHeight="1">
      <c r="B1474" s="21"/>
      <c r="C1474" s="20"/>
    </row>
    <row r="1475" spans="2:3" ht="18" customHeight="1">
      <c r="B1475" s="21"/>
      <c r="C1475" s="20"/>
    </row>
    <row r="1476" spans="2:3" ht="18" customHeight="1">
      <c r="B1476" s="21"/>
      <c r="C1476" s="20"/>
    </row>
    <row r="1477" spans="2:3" ht="18" customHeight="1">
      <c r="B1477" s="21"/>
      <c r="C1477" s="20"/>
    </row>
    <row r="1478" spans="2:3" ht="18" customHeight="1">
      <c r="B1478" s="21"/>
      <c r="C1478" s="20"/>
    </row>
    <row r="1479" spans="2:3" ht="18" customHeight="1">
      <c r="B1479" s="21"/>
      <c r="C1479" s="20"/>
    </row>
    <row r="1480" spans="2:3" ht="18" customHeight="1">
      <c r="B1480" s="21"/>
      <c r="C1480" s="20"/>
    </row>
    <row r="1481" spans="2:3" ht="18" customHeight="1">
      <c r="B1481" s="21"/>
      <c r="C1481" s="20"/>
    </row>
    <row r="1482" spans="2:3" ht="18" customHeight="1">
      <c r="B1482" s="21"/>
      <c r="C1482" s="20"/>
    </row>
    <row r="1483" spans="2:3" ht="18" customHeight="1">
      <c r="B1483" s="21"/>
      <c r="C1483" s="20"/>
    </row>
    <row r="1484" spans="2:3" ht="18" customHeight="1">
      <c r="B1484" s="21"/>
      <c r="C1484" s="20"/>
    </row>
    <row r="1485" spans="2:3" ht="18" customHeight="1">
      <c r="B1485" s="21"/>
      <c r="C1485" s="20"/>
    </row>
    <row r="1486" spans="2:3" ht="18" customHeight="1">
      <c r="B1486" s="21"/>
      <c r="C1486" s="20"/>
    </row>
    <row r="1487" spans="2:3" ht="18" customHeight="1">
      <c r="B1487" s="21"/>
      <c r="C1487" s="20"/>
    </row>
    <row r="1488" spans="2:3" ht="18" customHeight="1">
      <c r="B1488" s="21"/>
      <c r="C1488" s="20"/>
    </row>
    <row r="1489" spans="2:3" ht="18" customHeight="1">
      <c r="B1489" s="21"/>
      <c r="C1489" s="20"/>
    </row>
    <row r="1490" spans="2:3" ht="18" customHeight="1">
      <c r="B1490" s="21"/>
      <c r="C1490" s="20"/>
    </row>
    <row r="1491" spans="2:3" ht="18" customHeight="1">
      <c r="B1491" s="21"/>
      <c r="C1491" s="20"/>
    </row>
    <row r="1492" spans="2:3" ht="18" customHeight="1">
      <c r="B1492" s="21"/>
      <c r="C1492" s="20"/>
    </row>
    <row r="1493" spans="2:3" ht="18" customHeight="1">
      <c r="B1493" s="21"/>
      <c r="C1493" s="20"/>
    </row>
    <row r="1494" spans="2:3" ht="18" customHeight="1">
      <c r="B1494" s="21"/>
      <c r="C1494" s="20"/>
    </row>
    <row r="1495" spans="2:3" ht="18" customHeight="1">
      <c r="B1495" s="21"/>
      <c r="C1495" s="20"/>
    </row>
    <row r="1496" spans="2:3" ht="18" customHeight="1">
      <c r="B1496" s="21"/>
      <c r="C1496" s="20"/>
    </row>
    <row r="1497" spans="2:3" ht="18" customHeight="1">
      <c r="B1497" s="21"/>
      <c r="C1497" s="20"/>
    </row>
    <row r="1498" spans="2:3" ht="18" customHeight="1">
      <c r="B1498" s="21"/>
      <c r="C1498" s="20"/>
    </row>
    <row r="1499" spans="2:3" ht="18" customHeight="1">
      <c r="B1499" s="21"/>
      <c r="C1499" s="20"/>
    </row>
    <row r="1500" spans="2:3" ht="18" customHeight="1">
      <c r="B1500" s="21"/>
      <c r="C1500" s="20"/>
    </row>
    <row r="1501" spans="2:3" ht="18" customHeight="1">
      <c r="B1501" s="21"/>
      <c r="C1501" s="20"/>
    </row>
    <row r="1502" spans="2:3" ht="18" customHeight="1">
      <c r="B1502" s="21"/>
      <c r="C1502" s="20"/>
    </row>
    <row r="1503" spans="2:3" ht="18" customHeight="1">
      <c r="B1503" s="21"/>
      <c r="C1503" s="20"/>
    </row>
    <row r="1504" spans="2:3" ht="18" customHeight="1">
      <c r="B1504" s="21"/>
      <c r="C1504" s="20"/>
    </row>
    <row r="1505" spans="2:3" ht="18" customHeight="1">
      <c r="B1505" s="21"/>
      <c r="C1505" s="20"/>
    </row>
    <row r="1506" spans="2:3" ht="18" customHeight="1">
      <c r="B1506" s="21"/>
      <c r="C1506" s="20"/>
    </row>
    <row r="1507" spans="2:3" ht="18" customHeight="1">
      <c r="B1507" s="21"/>
      <c r="C1507" s="20"/>
    </row>
    <row r="1508" spans="2:3" ht="18" customHeight="1">
      <c r="B1508" s="21"/>
      <c r="C1508" s="20"/>
    </row>
    <row r="1509" spans="2:3" ht="18" customHeight="1">
      <c r="B1509" s="21"/>
      <c r="C1509" s="20"/>
    </row>
    <row r="1510" spans="2:3" ht="18" customHeight="1">
      <c r="B1510" s="21"/>
      <c r="C1510" s="20"/>
    </row>
    <row r="1511" spans="2:3" ht="18" customHeight="1">
      <c r="B1511" s="21"/>
      <c r="C1511" s="20"/>
    </row>
    <row r="1512" spans="2:3" ht="18" customHeight="1">
      <c r="B1512" s="21"/>
      <c r="C1512" s="20"/>
    </row>
    <row r="1513" spans="2:3" ht="18" customHeight="1">
      <c r="B1513" s="21"/>
      <c r="C1513" s="20"/>
    </row>
    <row r="1514" spans="2:3" ht="18" customHeight="1">
      <c r="B1514" s="21"/>
      <c r="C1514" s="20"/>
    </row>
    <row r="1515" spans="2:3" ht="18" customHeight="1">
      <c r="B1515" s="21"/>
      <c r="C1515" s="20"/>
    </row>
    <row r="1516" spans="2:3" ht="18" customHeight="1">
      <c r="B1516" s="21"/>
      <c r="C1516" s="20"/>
    </row>
    <row r="1517" spans="2:3" ht="18" customHeight="1">
      <c r="B1517" s="21"/>
      <c r="C1517" s="20"/>
    </row>
    <row r="1518" spans="2:3" ht="18" customHeight="1">
      <c r="B1518" s="21"/>
      <c r="C1518" s="20"/>
    </row>
    <row r="1519" spans="2:3" ht="18" customHeight="1">
      <c r="B1519" s="21"/>
      <c r="C1519" s="20"/>
    </row>
    <row r="1520" spans="2:3" ht="18" customHeight="1">
      <c r="B1520" s="21"/>
      <c r="C1520" s="20"/>
    </row>
    <row r="1521" spans="2:3" ht="18" customHeight="1">
      <c r="B1521" s="21"/>
      <c r="C1521" s="20"/>
    </row>
    <row r="1522" spans="2:3" ht="18" customHeight="1">
      <c r="B1522" s="21"/>
      <c r="C1522" s="20"/>
    </row>
    <row r="1523" spans="2:3" ht="18" customHeight="1">
      <c r="B1523" s="21"/>
      <c r="C1523" s="20"/>
    </row>
    <row r="1524" spans="2:3" ht="18" customHeight="1">
      <c r="B1524" s="21"/>
      <c r="C1524" s="20"/>
    </row>
    <row r="1525" spans="2:3" ht="18" customHeight="1">
      <c r="B1525" s="21"/>
      <c r="C1525" s="20"/>
    </row>
    <row r="1526" spans="2:3" ht="18" customHeight="1">
      <c r="B1526" s="21"/>
      <c r="C1526" s="20"/>
    </row>
    <row r="1527" spans="2:3" ht="18" customHeight="1">
      <c r="B1527" s="21"/>
      <c r="C1527" s="20"/>
    </row>
    <row r="1528" spans="2:3" ht="18" customHeight="1">
      <c r="B1528" s="21"/>
      <c r="C1528" s="20"/>
    </row>
    <row r="1529" spans="2:3" ht="18" customHeight="1">
      <c r="B1529" s="21"/>
      <c r="C1529" s="20"/>
    </row>
    <row r="1530" spans="2:3" ht="18" customHeight="1">
      <c r="B1530" s="21"/>
      <c r="C1530" s="20"/>
    </row>
    <row r="1531" spans="2:3" ht="18" customHeight="1">
      <c r="B1531" s="21"/>
      <c r="C1531" s="20"/>
    </row>
    <row r="1532" spans="2:3" ht="18" customHeight="1">
      <c r="B1532" s="21"/>
      <c r="C1532" s="20"/>
    </row>
    <row r="1533" spans="2:3" ht="18" customHeight="1">
      <c r="B1533" s="21"/>
      <c r="C1533" s="20"/>
    </row>
    <row r="1534" spans="2:3" ht="18" customHeight="1">
      <c r="B1534" s="21"/>
      <c r="C1534" s="20"/>
    </row>
    <row r="1535" spans="2:3" ht="18" customHeight="1">
      <c r="B1535" s="21"/>
      <c r="C1535" s="20"/>
    </row>
    <row r="1536" spans="2:3" ht="18" customHeight="1">
      <c r="B1536" s="21"/>
      <c r="C1536" s="20"/>
    </row>
    <row r="1537" spans="2:3" ht="18" customHeight="1">
      <c r="B1537" s="21"/>
      <c r="C1537" s="20"/>
    </row>
    <row r="1538" spans="2:3" ht="18" customHeight="1">
      <c r="B1538" s="21"/>
      <c r="C1538" s="20"/>
    </row>
    <row r="1539" spans="2:3" ht="18" customHeight="1">
      <c r="B1539" s="21"/>
      <c r="C1539" s="20"/>
    </row>
    <row r="1540" spans="2:3" ht="18" customHeight="1">
      <c r="B1540" s="21"/>
      <c r="C1540" s="20"/>
    </row>
    <row r="1541" spans="2:3" ht="18" customHeight="1">
      <c r="B1541" s="21"/>
      <c r="C1541" s="20"/>
    </row>
    <row r="1542" spans="2:3" ht="18" customHeight="1">
      <c r="B1542" s="21"/>
      <c r="C1542" s="20"/>
    </row>
    <row r="1543" spans="2:3" ht="18" customHeight="1">
      <c r="B1543" s="21"/>
      <c r="C1543" s="20"/>
    </row>
    <row r="1544" spans="2:3" ht="18" customHeight="1">
      <c r="B1544" s="21"/>
      <c r="C1544" s="20"/>
    </row>
    <row r="1545" spans="2:3" ht="18" customHeight="1">
      <c r="B1545" s="21"/>
      <c r="C1545" s="20"/>
    </row>
    <row r="1546" spans="2:3" ht="18" customHeight="1">
      <c r="B1546" s="21"/>
      <c r="C1546" s="20"/>
    </row>
    <row r="1547" spans="2:3" ht="18" customHeight="1">
      <c r="B1547" s="21"/>
      <c r="C1547" s="20"/>
    </row>
    <row r="1548" spans="2:3" ht="18" customHeight="1">
      <c r="B1548" s="21"/>
      <c r="C1548" s="20"/>
    </row>
    <row r="1549" spans="2:3" ht="18" customHeight="1">
      <c r="B1549" s="21"/>
      <c r="C1549" s="20"/>
    </row>
    <row r="1550" spans="2:3" ht="18" customHeight="1">
      <c r="B1550" s="21"/>
      <c r="C1550" s="20"/>
    </row>
    <row r="1551" spans="2:3" ht="18" customHeight="1">
      <c r="B1551" s="21"/>
      <c r="C1551" s="20"/>
    </row>
    <row r="1552" spans="2:3" ht="18" customHeight="1">
      <c r="B1552" s="21"/>
      <c r="C1552" s="20"/>
    </row>
    <row r="1553" spans="2:3" ht="18" customHeight="1">
      <c r="B1553" s="21"/>
      <c r="C1553" s="20"/>
    </row>
    <row r="1554" spans="2:3" ht="18" customHeight="1">
      <c r="B1554" s="21"/>
      <c r="C1554" s="20"/>
    </row>
    <row r="1555" spans="2:3" ht="18" customHeight="1">
      <c r="B1555" s="21"/>
      <c r="C1555" s="20"/>
    </row>
    <row r="1556" spans="2:3" ht="18" customHeight="1">
      <c r="B1556" s="21"/>
      <c r="C1556" s="20"/>
    </row>
    <row r="1557" spans="2:3" ht="18" customHeight="1">
      <c r="B1557" s="21"/>
      <c r="C1557" s="2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19680555164813995" right="0.19680555164813995" top="0.39347222447395325" bottom="0.39347222447395325" header="0.1966666728258133" footer="0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SheetLayoutView="80" zoomScalePageLayoutView="0" workbookViewId="0" topLeftCell="B1">
      <pane ySplit="4" topLeftCell="A5" activePane="bottomLeft" state="frozen"/>
      <selection pane="topLeft" activeCell="E23" sqref="E23"/>
      <selection pane="bottomLeft" activeCell="A2" sqref="A2:V2"/>
    </sheetView>
  </sheetViews>
  <sheetFormatPr defaultColWidth="9.00390625" defaultRowHeight="16.5"/>
  <cols>
    <col min="1" max="1" width="21.625" style="0" hidden="1" customWidth="1"/>
    <col min="2" max="2" width="27.25390625" style="0" customWidth="1"/>
    <col min="3" max="3" width="32.75390625" style="0" customWidth="1"/>
    <col min="4" max="4" width="7.75390625" style="0" customWidth="1"/>
    <col min="5" max="5" width="9.50390625" style="0" customWidth="1"/>
    <col min="6" max="6" width="3.50390625" style="0" hidden="1" customWidth="1"/>
    <col min="7" max="7" width="6.625" style="0" hidden="1" customWidth="1"/>
    <col min="8" max="8" width="13.125" style="0" hidden="1" customWidth="1"/>
    <col min="9" max="9" width="6.625" style="0" hidden="1" customWidth="1"/>
    <col min="10" max="10" width="15.125" style="0" hidden="1" customWidth="1"/>
    <col min="11" max="11" width="6.625" style="0" hidden="1" customWidth="1"/>
    <col min="12" max="12" width="5.25390625" style="0" hidden="1" customWidth="1"/>
    <col min="13" max="13" width="6.625" style="0" hidden="1" customWidth="1"/>
    <col min="14" max="14" width="0" style="0" hidden="1" customWidth="1"/>
    <col min="15" max="18" width="10.875" style="0" customWidth="1"/>
    <col min="19" max="19" width="15.375" style="0" customWidth="1"/>
    <col min="20" max="20" width="12.75390625" style="0" customWidth="1"/>
    <col min="21" max="21" width="8.50390625" style="0" customWidth="1"/>
    <col min="22" max="22" width="8.25390625" style="0" customWidth="1"/>
    <col min="23" max="24" width="9.00390625" style="0" hidden="1" customWidth="1"/>
    <col min="25" max="25" width="11.00390625" style="0" hidden="1" customWidth="1"/>
    <col min="26" max="26" width="9.00390625" style="0" hidden="1" customWidth="1"/>
  </cols>
  <sheetData>
    <row r="1" spans="1:22" ht="30" customHeight="1">
      <c r="A1" s="198" t="s">
        <v>296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 ht="30" customHeight="1">
      <c r="A2" s="203" t="s">
        <v>468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6" ht="21" customHeight="1">
      <c r="A3" s="217" t="s">
        <v>192</v>
      </c>
      <c r="B3" s="219" t="s">
        <v>153</v>
      </c>
      <c r="C3" s="219" t="s">
        <v>324</v>
      </c>
      <c r="D3" s="219" t="s">
        <v>155</v>
      </c>
      <c r="E3" s="223" t="s">
        <v>338</v>
      </c>
      <c r="F3" s="224"/>
      <c r="G3" s="224"/>
      <c r="H3" s="224"/>
      <c r="I3" s="224"/>
      <c r="J3" s="224"/>
      <c r="K3" s="224"/>
      <c r="L3" s="224"/>
      <c r="M3" s="224"/>
      <c r="N3" s="225"/>
      <c r="O3" s="221" t="s">
        <v>351</v>
      </c>
      <c r="P3" s="222"/>
      <c r="Q3" s="221" t="s">
        <v>166</v>
      </c>
      <c r="R3" s="222"/>
      <c r="S3" s="222" t="s">
        <v>169</v>
      </c>
      <c r="T3" s="222" t="s">
        <v>170</v>
      </c>
      <c r="U3" s="219" t="s">
        <v>197</v>
      </c>
      <c r="V3" s="219" t="s">
        <v>16</v>
      </c>
      <c r="W3" s="195" t="s">
        <v>171</v>
      </c>
      <c r="X3" s="195" t="s">
        <v>4</v>
      </c>
      <c r="Y3" s="195" t="s">
        <v>182</v>
      </c>
      <c r="Z3" s="195" t="s">
        <v>56</v>
      </c>
    </row>
    <row r="4" spans="1:26" ht="21" customHeight="1">
      <c r="A4" s="218"/>
      <c r="B4" s="220"/>
      <c r="C4" s="220"/>
      <c r="D4" s="220"/>
      <c r="E4" s="226"/>
      <c r="F4" s="203"/>
      <c r="G4" s="203"/>
      <c r="H4" s="203"/>
      <c r="I4" s="203"/>
      <c r="J4" s="203"/>
      <c r="K4" s="203"/>
      <c r="L4" s="203"/>
      <c r="M4" s="203"/>
      <c r="N4" s="227"/>
      <c r="O4" s="133" t="s">
        <v>340</v>
      </c>
      <c r="P4" s="133" t="s">
        <v>347</v>
      </c>
      <c r="Q4" s="133" t="s">
        <v>340</v>
      </c>
      <c r="R4" s="133" t="s">
        <v>347</v>
      </c>
      <c r="S4" s="222"/>
      <c r="T4" s="222"/>
      <c r="U4" s="220"/>
      <c r="V4" s="220"/>
      <c r="W4" s="195"/>
      <c r="X4" s="195"/>
      <c r="Y4" s="195"/>
      <c r="Z4" s="195"/>
    </row>
    <row r="5" spans="1:26" ht="21" customHeight="1">
      <c r="A5" s="94"/>
      <c r="B5" s="134" t="s">
        <v>318</v>
      </c>
      <c r="C5" s="147" t="s">
        <v>334</v>
      </c>
      <c r="D5" s="135" t="s">
        <v>286</v>
      </c>
      <c r="E5" s="214">
        <v>1</v>
      </c>
      <c r="F5" s="228"/>
      <c r="G5" s="228"/>
      <c r="H5" s="228"/>
      <c r="I5" s="228"/>
      <c r="J5" s="228"/>
      <c r="K5" s="228"/>
      <c r="L5" s="228"/>
      <c r="M5" s="228"/>
      <c r="N5" s="229"/>
      <c r="O5" s="136" t="s">
        <v>345</v>
      </c>
      <c r="P5" s="137">
        <v>65700</v>
      </c>
      <c r="Q5" s="148"/>
      <c r="R5" s="148"/>
      <c r="S5" s="148"/>
      <c r="T5" s="139">
        <f>MIN(P5,R5)</f>
        <v>65700</v>
      </c>
      <c r="U5" s="140" t="s">
        <v>319</v>
      </c>
      <c r="V5" s="148"/>
      <c r="W5" s="2"/>
      <c r="X5" s="2"/>
      <c r="Y5" s="2"/>
      <c r="Z5" s="2"/>
    </row>
    <row r="6" spans="1:26" ht="21" customHeight="1">
      <c r="A6" s="95"/>
      <c r="B6" s="134" t="s">
        <v>406</v>
      </c>
      <c r="C6" s="134" t="s">
        <v>409</v>
      </c>
      <c r="D6" s="135" t="s">
        <v>280</v>
      </c>
      <c r="E6" s="214">
        <v>1</v>
      </c>
      <c r="F6" s="215"/>
      <c r="G6" s="215"/>
      <c r="H6" s="215"/>
      <c r="I6" s="215"/>
      <c r="J6" s="215"/>
      <c r="K6" s="215"/>
      <c r="L6" s="215"/>
      <c r="M6" s="215"/>
      <c r="N6" s="216"/>
      <c r="O6" s="136" t="s">
        <v>175</v>
      </c>
      <c r="P6" s="137">
        <v>1520</v>
      </c>
      <c r="Q6" s="138"/>
      <c r="R6" s="138"/>
      <c r="S6" s="138"/>
      <c r="T6" s="139">
        <f>MIN(P6,R6)</f>
        <v>1520</v>
      </c>
      <c r="U6" s="140" t="s">
        <v>302</v>
      </c>
      <c r="V6" s="138"/>
      <c r="W6" s="2"/>
      <c r="X6" s="2"/>
      <c r="Y6" s="2"/>
      <c r="Z6" s="2"/>
    </row>
    <row r="7" spans="1:26" ht="21" customHeight="1">
      <c r="A7" s="95"/>
      <c r="B7" s="134" t="s">
        <v>176</v>
      </c>
      <c r="C7" s="134" t="s">
        <v>382</v>
      </c>
      <c r="D7" s="141" t="s">
        <v>246</v>
      </c>
      <c r="E7" s="214">
        <v>1</v>
      </c>
      <c r="F7" s="215"/>
      <c r="G7" s="215"/>
      <c r="H7" s="215"/>
      <c r="I7" s="215"/>
      <c r="J7" s="215"/>
      <c r="K7" s="215"/>
      <c r="L7" s="215"/>
      <c r="M7" s="215"/>
      <c r="N7" s="216"/>
      <c r="O7" s="136" t="s">
        <v>177</v>
      </c>
      <c r="P7" s="137">
        <v>3881</v>
      </c>
      <c r="Q7" s="138"/>
      <c r="R7" s="138"/>
      <c r="S7" s="138"/>
      <c r="T7" s="139">
        <f>MIN(P7,R7)</f>
        <v>3881</v>
      </c>
      <c r="U7" s="140" t="s">
        <v>303</v>
      </c>
      <c r="V7" s="138"/>
      <c r="W7" s="2"/>
      <c r="X7" s="2"/>
      <c r="Y7" s="2"/>
      <c r="Z7" s="2"/>
    </row>
    <row r="8" spans="1:22" ht="21" customHeight="1">
      <c r="A8" s="95"/>
      <c r="B8" s="134" t="s">
        <v>278</v>
      </c>
      <c r="C8" s="134" t="s">
        <v>295</v>
      </c>
      <c r="D8" s="135" t="s">
        <v>280</v>
      </c>
      <c r="E8" s="214">
        <v>1</v>
      </c>
      <c r="F8" s="215"/>
      <c r="G8" s="215"/>
      <c r="H8" s="215"/>
      <c r="I8" s="215"/>
      <c r="J8" s="215"/>
      <c r="K8" s="215"/>
      <c r="L8" s="215"/>
      <c r="M8" s="215"/>
      <c r="N8" s="216"/>
      <c r="O8" s="136" t="s">
        <v>175</v>
      </c>
      <c r="P8" s="137">
        <v>4010</v>
      </c>
      <c r="Q8" s="138"/>
      <c r="R8" s="138"/>
      <c r="S8" s="138"/>
      <c r="T8" s="139">
        <f>MIN(P8,R8)</f>
        <v>4010</v>
      </c>
      <c r="U8" s="140" t="s">
        <v>304</v>
      </c>
      <c r="V8" s="138"/>
    </row>
    <row r="9" spans="1:26" ht="21" customHeight="1">
      <c r="A9" s="95"/>
      <c r="B9" s="134" t="s">
        <v>287</v>
      </c>
      <c r="C9" s="134" t="s">
        <v>294</v>
      </c>
      <c r="D9" s="135" t="s">
        <v>286</v>
      </c>
      <c r="E9" s="214">
        <v>1</v>
      </c>
      <c r="F9" s="215"/>
      <c r="G9" s="215"/>
      <c r="H9" s="215"/>
      <c r="I9" s="215"/>
      <c r="J9" s="215"/>
      <c r="K9" s="215"/>
      <c r="L9" s="215"/>
      <c r="M9" s="215"/>
      <c r="N9" s="216"/>
      <c r="O9" s="136" t="s">
        <v>348</v>
      </c>
      <c r="P9" s="137">
        <v>22300</v>
      </c>
      <c r="Q9" s="138"/>
      <c r="R9" s="138"/>
      <c r="S9" s="138"/>
      <c r="T9" s="139">
        <f>MIN(P9,R9)/2.88</f>
        <v>7743.055555555556</v>
      </c>
      <c r="U9" s="140" t="s">
        <v>305</v>
      </c>
      <c r="V9" s="138"/>
      <c r="W9" s="2"/>
      <c r="X9" s="2"/>
      <c r="Y9" s="2"/>
      <c r="Z9" s="2"/>
    </row>
    <row r="10" spans="1:26" ht="21" customHeight="1">
      <c r="A10" s="95"/>
      <c r="B10" s="134" t="s">
        <v>287</v>
      </c>
      <c r="C10" s="134" t="s">
        <v>288</v>
      </c>
      <c r="D10" s="135" t="s">
        <v>286</v>
      </c>
      <c r="E10" s="214">
        <v>1</v>
      </c>
      <c r="F10" s="215"/>
      <c r="G10" s="215"/>
      <c r="H10" s="215"/>
      <c r="I10" s="215"/>
      <c r="J10" s="215"/>
      <c r="K10" s="215"/>
      <c r="L10" s="215"/>
      <c r="M10" s="215"/>
      <c r="N10" s="216"/>
      <c r="O10" s="136" t="s">
        <v>348</v>
      </c>
      <c r="P10" s="137">
        <v>29900</v>
      </c>
      <c r="Q10" s="138"/>
      <c r="R10" s="138"/>
      <c r="S10" s="138"/>
      <c r="T10" s="139">
        <f>MIN(P10,R10)/2.88</f>
        <v>10381.944444444445</v>
      </c>
      <c r="U10" s="140" t="s">
        <v>306</v>
      </c>
      <c r="V10" s="138"/>
      <c r="W10" s="2"/>
      <c r="X10" s="2"/>
      <c r="Y10" s="2"/>
      <c r="Z10" s="2"/>
    </row>
    <row r="11" spans="1:26" ht="21" customHeight="1">
      <c r="A11" s="95"/>
      <c r="B11" s="134" t="s">
        <v>287</v>
      </c>
      <c r="C11" s="134" t="s">
        <v>339</v>
      </c>
      <c r="D11" s="135" t="s">
        <v>286</v>
      </c>
      <c r="E11" s="214">
        <v>1</v>
      </c>
      <c r="F11" s="215"/>
      <c r="G11" s="215"/>
      <c r="H11" s="215"/>
      <c r="I11" s="215"/>
      <c r="J11" s="215"/>
      <c r="K11" s="215"/>
      <c r="L11" s="215"/>
      <c r="M11" s="215"/>
      <c r="N11" s="216"/>
      <c r="O11" s="136" t="s">
        <v>348</v>
      </c>
      <c r="P11" s="137">
        <v>35300</v>
      </c>
      <c r="Q11" s="138"/>
      <c r="R11" s="138"/>
      <c r="S11" s="138"/>
      <c r="T11" s="139">
        <f>MIN(P11,R11)/2.88</f>
        <v>12256.944444444445</v>
      </c>
      <c r="U11" s="140" t="s">
        <v>307</v>
      </c>
      <c r="V11" s="138"/>
      <c r="W11" s="2"/>
      <c r="X11" s="2"/>
      <c r="Y11" s="2"/>
      <c r="Z11" s="2"/>
    </row>
    <row r="12" spans="1:26" ht="21" customHeight="1">
      <c r="A12" s="95"/>
      <c r="B12" s="134" t="s">
        <v>290</v>
      </c>
      <c r="C12" s="134" t="s">
        <v>13</v>
      </c>
      <c r="D12" s="135" t="s">
        <v>291</v>
      </c>
      <c r="E12" s="214">
        <v>1</v>
      </c>
      <c r="F12" s="215"/>
      <c r="G12" s="215"/>
      <c r="H12" s="215"/>
      <c r="I12" s="215"/>
      <c r="J12" s="215"/>
      <c r="K12" s="215"/>
      <c r="L12" s="215"/>
      <c r="M12" s="215"/>
      <c r="N12" s="216"/>
      <c r="O12" s="136" t="s">
        <v>343</v>
      </c>
      <c r="P12" s="137">
        <v>410</v>
      </c>
      <c r="Q12" s="138"/>
      <c r="R12" s="138"/>
      <c r="S12" s="138"/>
      <c r="T12" s="139">
        <f>MIN(P12,R12)</f>
        <v>410</v>
      </c>
      <c r="U12" s="140" t="s">
        <v>308</v>
      </c>
      <c r="V12" s="138"/>
      <c r="W12" s="2"/>
      <c r="X12" s="2"/>
      <c r="Y12" s="2"/>
      <c r="Z12" s="2"/>
    </row>
    <row r="13" spans="1:26" ht="21" customHeight="1">
      <c r="A13" s="95"/>
      <c r="B13" s="142" t="s">
        <v>69</v>
      </c>
      <c r="C13" s="142" t="s">
        <v>421</v>
      </c>
      <c r="D13" s="141" t="s">
        <v>66</v>
      </c>
      <c r="E13" s="214">
        <v>1</v>
      </c>
      <c r="F13" s="215"/>
      <c r="G13" s="215"/>
      <c r="H13" s="215"/>
      <c r="I13" s="215"/>
      <c r="J13" s="215"/>
      <c r="K13" s="215"/>
      <c r="L13" s="215"/>
      <c r="M13" s="215"/>
      <c r="N13" s="216"/>
      <c r="O13" s="136" t="s">
        <v>65</v>
      </c>
      <c r="P13" s="137">
        <v>92400</v>
      </c>
      <c r="Q13" s="138"/>
      <c r="R13" s="138"/>
      <c r="S13" s="138"/>
      <c r="T13" s="139">
        <f>MIN(P13,R13)</f>
        <v>92400</v>
      </c>
      <c r="U13" s="140" t="s">
        <v>309</v>
      </c>
      <c r="V13" s="138"/>
      <c r="W13" s="2"/>
      <c r="X13" s="2"/>
      <c r="Y13" s="2"/>
      <c r="Z13" s="2"/>
    </row>
    <row r="14" spans="1:26" ht="21" customHeight="1">
      <c r="A14" s="95"/>
      <c r="B14" s="142" t="s">
        <v>420</v>
      </c>
      <c r="C14" s="142" t="s">
        <v>419</v>
      </c>
      <c r="D14" s="141" t="s">
        <v>66</v>
      </c>
      <c r="E14" s="214">
        <v>1</v>
      </c>
      <c r="F14" s="215"/>
      <c r="G14" s="215"/>
      <c r="H14" s="215"/>
      <c r="I14" s="215"/>
      <c r="J14" s="215"/>
      <c r="K14" s="215"/>
      <c r="L14" s="215"/>
      <c r="M14" s="215"/>
      <c r="N14" s="216"/>
      <c r="O14" s="136" t="s">
        <v>65</v>
      </c>
      <c r="P14" s="137">
        <v>313500</v>
      </c>
      <c r="Q14" s="138"/>
      <c r="R14" s="138"/>
      <c r="S14" s="138"/>
      <c r="T14" s="139">
        <f>MIN(P14,R14)</f>
        <v>313500</v>
      </c>
      <c r="U14" s="140" t="s">
        <v>301</v>
      </c>
      <c r="V14" s="138"/>
      <c r="W14" s="2"/>
      <c r="X14" s="2"/>
      <c r="Y14" s="2"/>
      <c r="Z14" s="2"/>
    </row>
    <row r="15" spans="1:26" ht="21" customHeight="1">
      <c r="A15" s="95"/>
      <c r="B15" s="142" t="s">
        <v>344</v>
      </c>
      <c r="C15" s="142" t="s">
        <v>342</v>
      </c>
      <c r="D15" s="135" t="s">
        <v>247</v>
      </c>
      <c r="E15" s="214">
        <v>1</v>
      </c>
      <c r="F15" s="215"/>
      <c r="G15" s="215"/>
      <c r="H15" s="215"/>
      <c r="I15" s="215"/>
      <c r="J15" s="215"/>
      <c r="K15" s="215"/>
      <c r="L15" s="215"/>
      <c r="M15" s="215"/>
      <c r="N15" s="216"/>
      <c r="O15" s="136" t="s">
        <v>350</v>
      </c>
      <c r="P15" s="137">
        <v>10400</v>
      </c>
      <c r="Q15" s="138"/>
      <c r="R15" s="138"/>
      <c r="S15" s="138"/>
      <c r="T15" s="139">
        <f>MIN(P15,R15)</f>
        <v>10400</v>
      </c>
      <c r="U15" s="140" t="s">
        <v>310</v>
      </c>
      <c r="V15" s="138"/>
      <c r="W15" s="2"/>
      <c r="X15" s="2"/>
      <c r="Y15" s="2"/>
      <c r="Z15" s="2"/>
    </row>
    <row r="16" spans="1:26" ht="21" customHeight="1">
      <c r="A16" s="95"/>
      <c r="B16" s="134" t="s">
        <v>292</v>
      </c>
      <c r="C16" s="134" t="s">
        <v>293</v>
      </c>
      <c r="D16" s="135" t="s">
        <v>247</v>
      </c>
      <c r="E16" s="214">
        <v>1</v>
      </c>
      <c r="F16" s="215"/>
      <c r="G16" s="215"/>
      <c r="H16" s="215"/>
      <c r="I16" s="215"/>
      <c r="J16" s="215"/>
      <c r="K16" s="215"/>
      <c r="L16" s="215"/>
      <c r="M16" s="215"/>
      <c r="N16" s="216"/>
      <c r="O16" s="136" t="s">
        <v>337</v>
      </c>
      <c r="P16" s="137">
        <v>22200</v>
      </c>
      <c r="Q16" s="138"/>
      <c r="R16" s="138"/>
      <c r="S16" s="138"/>
      <c r="T16" s="139">
        <f>MIN(P16,R16)/20</f>
        <v>1110</v>
      </c>
      <c r="U16" s="140" t="s">
        <v>311</v>
      </c>
      <c r="V16" s="138"/>
      <c r="W16" s="2"/>
      <c r="X16" s="2"/>
      <c r="Y16" s="2"/>
      <c r="Z16" s="2"/>
    </row>
    <row r="17" spans="1:26" ht="21" customHeight="1">
      <c r="A17" s="95"/>
      <c r="B17" s="134" t="s">
        <v>292</v>
      </c>
      <c r="C17" s="134" t="s">
        <v>300</v>
      </c>
      <c r="D17" s="135" t="s">
        <v>247</v>
      </c>
      <c r="E17" s="214">
        <v>1</v>
      </c>
      <c r="F17" s="215"/>
      <c r="G17" s="215"/>
      <c r="H17" s="215"/>
      <c r="I17" s="215"/>
      <c r="J17" s="215"/>
      <c r="K17" s="215"/>
      <c r="L17" s="215"/>
      <c r="M17" s="215"/>
      <c r="N17" s="216"/>
      <c r="O17" s="136" t="s">
        <v>337</v>
      </c>
      <c r="P17" s="137">
        <v>22200</v>
      </c>
      <c r="Q17" s="138"/>
      <c r="R17" s="138"/>
      <c r="S17" s="138"/>
      <c r="T17" s="139">
        <f>MIN(P17,R17)/20</f>
        <v>1110</v>
      </c>
      <c r="U17" s="140" t="s">
        <v>312</v>
      </c>
      <c r="V17" s="138"/>
      <c r="W17" s="2"/>
      <c r="X17" s="2"/>
      <c r="Y17" s="2"/>
      <c r="Z17" s="2"/>
    </row>
    <row r="18" spans="1:26" ht="21" customHeight="1">
      <c r="A18" s="95"/>
      <c r="B18" s="134" t="s">
        <v>292</v>
      </c>
      <c r="C18" s="134" t="s">
        <v>425</v>
      </c>
      <c r="D18" s="135" t="s">
        <v>247</v>
      </c>
      <c r="E18" s="214">
        <v>1</v>
      </c>
      <c r="F18" s="215"/>
      <c r="G18" s="215"/>
      <c r="H18" s="215"/>
      <c r="I18" s="215"/>
      <c r="J18" s="215"/>
      <c r="K18" s="215"/>
      <c r="L18" s="215"/>
      <c r="M18" s="215"/>
      <c r="N18" s="216"/>
      <c r="O18" s="136" t="s">
        <v>337</v>
      </c>
      <c r="P18" s="137">
        <v>22200</v>
      </c>
      <c r="Q18" s="138"/>
      <c r="R18" s="138"/>
      <c r="S18" s="138"/>
      <c r="T18" s="139">
        <f>MIN(P18,R18)/20</f>
        <v>1110</v>
      </c>
      <c r="U18" s="140" t="s">
        <v>36</v>
      </c>
      <c r="V18" s="138"/>
      <c r="W18" s="2"/>
      <c r="X18" s="2"/>
      <c r="Y18" s="2"/>
      <c r="Z18" s="2"/>
    </row>
    <row r="19" spans="1:26" ht="21" customHeight="1">
      <c r="A19" s="95"/>
      <c r="B19" s="142" t="s">
        <v>387</v>
      </c>
      <c r="C19" s="142" t="s">
        <v>172</v>
      </c>
      <c r="D19" s="135" t="s">
        <v>247</v>
      </c>
      <c r="E19" s="214">
        <v>1</v>
      </c>
      <c r="F19" s="215"/>
      <c r="G19" s="215"/>
      <c r="H19" s="215"/>
      <c r="I19" s="215"/>
      <c r="J19" s="215"/>
      <c r="K19" s="215"/>
      <c r="L19" s="215"/>
      <c r="M19" s="215"/>
      <c r="N19" s="216"/>
      <c r="O19" s="136" t="s">
        <v>390</v>
      </c>
      <c r="P19" s="137">
        <v>42000</v>
      </c>
      <c r="Q19" s="138"/>
      <c r="R19" s="138"/>
      <c r="S19" s="138"/>
      <c r="T19" s="139">
        <f>MIN(P19,R19)</f>
        <v>42000</v>
      </c>
      <c r="U19" s="140" t="s">
        <v>422</v>
      </c>
      <c r="V19" s="138"/>
      <c r="W19" s="2"/>
      <c r="X19" s="2"/>
      <c r="Y19" s="2"/>
      <c r="Z19" s="2"/>
    </row>
    <row r="20" spans="1:26" ht="21" customHeight="1">
      <c r="A20" s="95"/>
      <c r="B20" s="134" t="s">
        <v>316</v>
      </c>
      <c r="C20" s="134" t="s">
        <v>375</v>
      </c>
      <c r="D20" s="135" t="s">
        <v>286</v>
      </c>
      <c r="E20" s="214">
        <v>1</v>
      </c>
      <c r="F20" s="215"/>
      <c r="G20" s="215"/>
      <c r="H20" s="215"/>
      <c r="I20" s="215"/>
      <c r="J20" s="215"/>
      <c r="K20" s="215"/>
      <c r="L20" s="215"/>
      <c r="M20" s="215"/>
      <c r="N20" s="216"/>
      <c r="O20" s="136" t="s">
        <v>349</v>
      </c>
      <c r="P20" s="137">
        <v>97000</v>
      </c>
      <c r="Q20" s="138"/>
      <c r="R20" s="138"/>
      <c r="S20" s="138"/>
      <c r="T20" s="139">
        <f>MIN(P20,R20)/13.5</f>
        <v>7185.185185185185</v>
      </c>
      <c r="U20" s="140" t="s">
        <v>423</v>
      </c>
      <c r="V20" s="138"/>
      <c r="W20" s="2"/>
      <c r="X20" s="2"/>
      <c r="Y20" s="2"/>
      <c r="Z20" s="2"/>
    </row>
    <row r="21" spans="1:26" ht="21" customHeight="1">
      <c r="A21" s="95"/>
      <c r="B21" s="134" t="s">
        <v>317</v>
      </c>
      <c r="C21" s="134" t="s">
        <v>322</v>
      </c>
      <c r="D21" s="135" t="s">
        <v>286</v>
      </c>
      <c r="E21" s="214">
        <v>1</v>
      </c>
      <c r="F21" s="215"/>
      <c r="G21" s="215"/>
      <c r="H21" s="215"/>
      <c r="I21" s="215"/>
      <c r="J21" s="215"/>
      <c r="K21" s="215"/>
      <c r="L21" s="215"/>
      <c r="M21" s="215"/>
      <c r="N21" s="216"/>
      <c r="O21" s="143" t="s">
        <v>336</v>
      </c>
      <c r="P21" s="143">
        <v>83000</v>
      </c>
      <c r="Q21" s="138"/>
      <c r="R21" s="138"/>
      <c r="S21" s="138"/>
      <c r="T21" s="139">
        <f>MIN(P21,R21)</f>
        <v>83000</v>
      </c>
      <c r="U21" s="140" t="s">
        <v>424</v>
      </c>
      <c r="V21" s="138"/>
      <c r="W21" s="65"/>
      <c r="X21" s="65"/>
      <c r="Y21" s="65"/>
      <c r="Z21" s="65"/>
    </row>
    <row r="22" spans="1:26" ht="21" customHeight="1">
      <c r="A22" s="95"/>
      <c r="B22" s="144" t="s">
        <v>346</v>
      </c>
      <c r="C22" s="134"/>
      <c r="D22" s="134"/>
      <c r="E22" s="214"/>
      <c r="F22" s="215"/>
      <c r="G22" s="215"/>
      <c r="H22" s="215"/>
      <c r="I22" s="215"/>
      <c r="J22" s="215"/>
      <c r="K22" s="215"/>
      <c r="L22" s="215"/>
      <c r="M22" s="215"/>
      <c r="N22" s="216"/>
      <c r="O22" s="138"/>
      <c r="P22" s="138"/>
      <c r="Q22" s="138"/>
      <c r="R22" s="138"/>
      <c r="S22" s="138"/>
      <c r="T22" s="138"/>
      <c r="U22" s="138"/>
      <c r="V22" s="138"/>
      <c r="W22" s="2"/>
      <c r="X22" s="2"/>
      <c r="Y22" s="2"/>
      <c r="Z22" s="2"/>
    </row>
    <row r="23" spans="1:26" ht="21" customHeight="1">
      <c r="A23" s="96" t="s">
        <v>6</v>
      </c>
      <c r="B23" s="145" t="s">
        <v>30</v>
      </c>
      <c r="C23" s="145" t="s">
        <v>31</v>
      </c>
      <c r="D23" s="145" t="s">
        <v>149</v>
      </c>
      <c r="E23" s="214"/>
      <c r="F23" s="215"/>
      <c r="G23" s="215"/>
      <c r="H23" s="215"/>
      <c r="I23" s="215"/>
      <c r="J23" s="215"/>
      <c r="K23" s="215"/>
      <c r="L23" s="215"/>
      <c r="M23" s="215"/>
      <c r="N23" s="216"/>
      <c r="O23" s="139">
        <v>0</v>
      </c>
      <c r="P23" s="139">
        <v>0</v>
      </c>
      <c r="Q23" s="139">
        <v>0</v>
      </c>
      <c r="R23" s="139">
        <v>0</v>
      </c>
      <c r="S23" s="139">
        <v>87805</v>
      </c>
      <c r="T23" s="139">
        <f aca="true" t="shared" si="0" ref="T23:T31">S23</f>
        <v>87805</v>
      </c>
      <c r="U23" s="146" t="s">
        <v>227</v>
      </c>
      <c r="V23" s="145" t="s">
        <v>59</v>
      </c>
      <c r="W23" s="4" t="s">
        <v>183</v>
      </c>
      <c r="X23" s="4" t="s">
        <v>59</v>
      </c>
      <c r="Y23" s="6"/>
      <c r="Z23" s="4" t="s">
        <v>59</v>
      </c>
    </row>
    <row r="24" spans="1:26" ht="21" customHeight="1">
      <c r="A24" s="96" t="s">
        <v>3</v>
      </c>
      <c r="B24" s="145" t="s">
        <v>164</v>
      </c>
      <c r="C24" s="145" t="s">
        <v>31</v>
      </c>
      <c r="D24" s="145" t="s">
        <v>149</v>
      </c>
      <c r="E24" s="214"/>
      <c r="F24" s="215"/>
      <c r="G24" s="215"/>
      <c r="H24" s="215"/>
      <c r="I24" s="215"/>
      <c r="J24" s="215"/>
      <c r="K24" s="215"/>
      <c r="L24" s="215"/>
      <c r="M24" s="215"/>
      <c r="N24" s="216"/>
      <c r="O24" s="139">
        <v>0</v>
      </c>
      <c r="P24" s="139">
        <v>0</v>
      </c>
      <c r="Q24" s="139">
        <v>0</v>
      </c>
      <c r="R24" s="139">
        <v>0</v>
      </c>
      <c r="S24" s="139">
        <v>122128</v>
      </c>
      <c r="T24" s="139">
        <f t="shared" si="0"/>
        <v>122128</v>
      </c>
      <c r="U24" s="146" t="s">
        <v>228</v>
      </c>
      <c r="V24" s="145" t="s">
        <v>59</v>
      </c>
      <c r="W24" s="4" t="s">
        <v>183</v>
      </c>
      <c r="X24" s="4" t="s">
        <v>59</v>
      </c>
      <c r="Y24" s="6"/>
      <c r="Z24" s="4" t="s">
        <v>59</v>
      </c>
    </row>
    <row r="25" spans="1:26" ht="21" customHeight="1">
      <c r="A25" s="96"/>
      <c r="B25" s="145" t="s">
        <v>236</v>
      </c>
      <c r="C25" s="145" t="s">
        <v>31</v>
      </c>
      <c r="D25" s="145" t="s">
        <v>149</v>
      </c>
      <c r="E25" s="214"/>
      <c r="F25" s="215"/>
      <c r="G25" s="215"/>
      <c r="H25" s="215"/>
      <c r="I25" s="215"/>
      <c r="J25" s="215"/>
      <c r="K25" s="215"/>
      <c r="L25" s="215"/>
      <c r="M25" s="215"/>
      <c r="N25" s="216"/>
      <c r="O25" s="139">
        <v>0</v>
      </c>
      <c r="P25" s="139">
        <v>0</v>
      </c>
      <c r="Q25" s="139">
        <v>0</v>
      </c>
      <c r="R25" s="139">
        <v>0</v>
      </c>
      <c r="S25" s="139">
        <v>139327</v>
      </c>
      <c r="T25" s="139">
        <f t="shared" si="0"/>
        <v>139327</v>
      </c>
      <c r="U25" s="146" t="s">
        <v>229</v>
      </c>
      <c r="V25" s="145"/>
      <c r="W25" s="4"/>
      <c r="X25" s="4"/>
      <c r="Y25" s="6"/>
      <c r="Z25" s="4"/>
    </row>
    <row r="26" spans="1:26" ht="21" customHeight="1">
      <c r="A26" s="96"/>
      <c r="B26" s="145" t="s">
        <v>237</v>
      </c>
      <c r="C26" s="145" t="s">
        <v>31</v>
      </c>
      <c r="D26" s="145" t="s">
        <v>149</v>
      </c>
      <c r="E26" s="214"/>
      <c r="F26" s="215"/>
      <c r="G26" s="215"/>
      <c r="H26" s="215"/>
      <c r="I26" s="215"/>
      <c r="J26" s="215"/>
      <c r="K26" s="215"/>
      <c r="L26" s="215"/>
      <c r="M26" s="215"/>
      <c r="N26" s="216"/>
      <c r="O26" s="139">
        <v>0</v>
      </c>
      <c r="P26" s="139">
        <v>0</v>
      </c>
      <c r="Q26" s="139">
        <v>0</v>
      </c>
      <c r="R26" s="139">
        <v>0</v>
      </c>
      <c r="S26" s="139">
        <v>108245</v>
      </c>
      <c r="T26" s="139">
        <f t="shared" si="0"/>
        <v>108245</v>
      </c>
      <c r="U26" s="146" t="s">
        <v>230</v>
      </c>
      <c r="V26" s="145"/>
      <c r="W26" s="4"/>
      <c r="X26" s="4"/>
      <c r="Y26" s="6"/>
      <c r="Z26" s="4"/>
    </row>
    <row r="27" spans="1:26" ht="21" customHeight="1">
      <c r="A27" s="96"/>
      <c r="B27" s="145" t="s">
        <v>238</v>
      </c>
      <c r="C27" s="145" t="s">
        <v>31</v>
      </c>
      <c r="D27" s="145" t="s">
        <v>149</v>
      </c>
      <c r="E27" s="214"/>
      <c r="F27" s="215"/>
      <c r="G27" s="215"/>
      <c r="H27" s="215"/>
      <c r="I27" s="215"/>
      <c r="J27" s="215"/>
      <c r="K27" s="215"/>
      <c r="L27" s="215"/>
      <c r="M27" s="215"/>
      <c r="N27" s="216"/>
      <c r="O27" s="139">
        <v>0</v>
      </c>
      <c r="P27" s="139">
        <v>0</v>
      </c>
      <c r="Q27" s="139">
        <v>0</v>
      </c>
      <c r="R27" s="139">
        <v>0</v>
      </c>
      <c r="S27" s="139">
        <v>135112</v>
      </c>
      <c r="T27" s="139">
        <f t="shared" si="0"/>
        <v>135112</v>
      </c>
      <c r="U27" s="146" t="s">
        <v>231</v>
      </c>
      <c r="V27" s="145"/>
      <c r="W27" s="4"/>
      <c r="X27" s="4"/>
      <c r="Y27" s="6"/>
      <c r="Z27" s="4"/>
    </row>
    <row r="28" spans="1:26" ht="21" customHeight="1">
      <c r="A28" s="96"/>
      <c r="B28" s="145" t="s">
        <v>239</v>
      </c>
      <c r="C28" s="145" t="s">
        <v>31</v>
      </c>
      <c r="D28" s="145" t="s">
        <v>149</v>
      </c>
      <c r="E28" s="214"/>
      <c r="F28" s="215"/>
      <c r="G28" s="215"/>
      <c r="H28" s="215"/>
      <c r="I28" s="215"/>
      <c r="J28" s="215"/>
      <c r="K28" s="215"/>
      <c r="L28" s="215"/>
      <c r="M28" s="215"/>
      <c r="N28" s="216"/>
      <c r="O28" s="139">
        <v>0</v>
      </c>
      <c r="P28" s="139">
        <v>0</v>
      </c>
      <c r="Q28" s="139">
        <v>0</v>
      </c>
      <c r="R28" s="139">
        <v>0</v>
      </c>
      <c r="S28" s="139">
        <v>138946</v>
      </c>
      <c r="T28" s="139">
        <f t="shared" si="0"/>
        <v>138946</v>
      </c>
      <c r="U28" s="146" t="s">
        <v>232</v>
      </c>
      <c r="V28" s="145"/>
      <c r="W28" s="4"/>
      <c r="X28" s="4"/>
      <c r="Y28" s="6"/>
      <c r="Z28" s="4"/>
    </row>
    <row r="29" spans="1:26" ht="21" customHeight="1">
      <c r="A29" s="96"/>
      <c r="B29" s="145" t="s">
        <v>240</v>
      </c>
      <c r="C29" s="145" t="s">
        <v>31</v>
      </c>
      <c r="D29" s="145" t="s">
        <v>149</v>
      </c>
      <c r="E29" s="214"/>
      <c r="F29" s="215"/>
      <c r="G29" s="215"/>
      <c r="H29" s="215"/>
      <c r="I29" s="215"/>
      <c r="J29" s="215"/>
      <c r="K29" s="215"/>
      <c r="L29" s="215"/>
      <c r="M29" s="215"/>
      <c r="N29" s="216"/>
      <c r="O29" s="139">
        <v>0</v>
      </c>
      <c r="P29" s="139">
        <v>0</v>
      </c>
      <c r="Q29" s="139">
        <v>0</v>
      </c>
      <c r="R29" s="139">
        <v>0</v>
      </c>
      <c r="S29" s="139">
        <v>134516</v>
      </c>
      <c r="T29" s="139">
        <f t="shared" si="0"/>
        <v>134516</v>
      </c>
      <c r="U29" s="146" t="s">
        <v>233</v>
      </c>
      <c r="V29" s="145"/>
      <c r="W29" s="4"/>
      <c r="X29" s="4"/>
      <c r="Y29" s="6"/>
      <c r="Z29" s="4"/>
    </row>
    <row r="30" spans="1:26" ht="21" customHeight="1">
      <c r="A30" s="96"/>
      <c r="B30" s="145" t="s">
        <v>241</v>
      </c>
      <c r="C30" s="145" t="s">
        <v>31</v>
      </c>
      <c r="D30" s="145" t="s">
        <v>149</v>
      </c>
      <c r="E30" s="214"/>
      <c r="F30" s="215"/>
      <c r="G30" s="215"/>
      <c r="H30" s="215"/>
      <c r="I30" s="215"/>
      <c r="J30" s="215"/>
      <c r="K30" s="215"/>
      <c r="L30" s="215"/>
      <c r="M30" s="215"/>
      <c r="N30" s="216"/>
      <c r="O30" s="139">
        <v>0</v>
      </c>
      <c r="P30" s="139">
        <v>0</v>
      </c>
      <c r="Q30" s="139">
        <v>0</v>
      </c>
      <c r="R30" s="139">
        <v>0</v>
      </c>
      <c r="S30" s="139">
        <v>120603</v>
      </c>
      <c r="T30" s="139">
        <f t="shared" si="0"/>
        <v>120603</v>
      </c>
      <c r="U30" s="146" t="s">
        <v>234</v>
      </c>
      <c r="V30" s="145"/>
      <c r="W30" s="4"/>
      <c r="X30" s="4"/>
      <c r="Y30" s="6"/>
      <c r="Z30" s="4"/>
    </row>
    <row r="31" spans="1:25" ht="21" customHeight="1">
      <c r="A31" s="96"/>
      <c r="B31" s="145" t="s">
        <v>269</v>
      </c>
      <c r="C31" s="145" t="s">
        <v>31</v>
      </c>
      <c r="D31" s="145" t="s">
        <v>149</v>
      </c>
      <c r="E31" s="214"/>
      <c r="F31" s="215"/>
      <c r="G31" s="215"/>
      <c r="H31" s="215"/>
      <c r="I31" s="215"/>
      <c r="J31" s="215"/>
      <c r="K31" s="215"/>
      <c r="L31" s="215"/>
      <c r="M31" s="215"/>
      <c r="N31" s="216"/>
      <c r="O31" s="139">
        <v>0</v>
      </c>
      <c r="P31" s="139">
        <v>0</v>
      </c>
      <c r="Q31" s="139">
        <v>0</v>
      </c>
      <c r="R31" s="139">
        <v>0</v>
      </c>
      <c r="S31" s="139">
        <v>101093</v>
      </c>
      <c r="T31" s="139">
        <f t="shared" si="0"/>
        <v>101093</v>
      </c>
      <c r="U31" s="146" t="s">
        <v>235</v>
      </c>
      <c r="V31" s="145"/>
      <c r="Y31" s="6"/>
    </row>
    <row r="32" spans="1:26" ht="21" customHeight="1">
      <c r="A32" s="96"/>
      <c r="B32" s="145" t="s">
        <v>433</v>
      </c>
      <c r="C32" s="145" t="s">
        <v>435</v>
      </c>
      <c r="D32" s="145" t="s">
        <v>248</v>
      </c>
      <c r="E32" s="214"/>
      <c r="F32" s="215"/>
      <c r="G32" s="215"/>
      <c r="H32" s="215"/>
      <c r="I32" s="215"/>
      <c r="J32" s="215"/>
      <c r="K32" s="215"/>
      <c r="L32" s="215"/>
      <c r="M32" s="215"/>
      <c r="N32" s="216"/>
      <c r="O32" s="139" t="s">
        <v>452</v>
      </c>
      <c r="P32" s="139">
        <v>27731</v>
      </c>
      <c r="Q32" s="139" t="s">
        <v>451</v>
      </c>
      <c r="R32" s="139">
        <v>27351</v>
      </c>
      <c r="S32" s="139"/>
      <c r="T32" s="139">
        <f>+R32</f>
        <v>27351</v>
      </c>
      <c r="U32" s="146" t="s">
        <v>453</v>
      </c>
      <c r="V32" s="145"/>
      <c r="W32" s="4"/>
      <c r="X32" s="4"/>
      <c r="Y32" s="6"/>
      <c r="Z32" s="4"/>
    </row>
    <row r="33" spans="1:26" ht="21" customHeight="1">
      <c r="A33" s="96"/>
      <c r="B33" s="145" t="s">
        <v>433</v>
      </c>
      <c r="C33" s="145" t="s">
        <v>434</v>
      </c>
      <c r="D33" s="145" t="s">
        <v>248</v>
      </c>
      <c r="E33" s="214"/>
      <c r="F33" s="215"/>
      <c r="G33" s="215"/>
      <c r="H33" s="215"/>
      <c r="I33" s="215"/>
      <c r="J33" s="215"/>
      <c r="K33" s="215"/>
      <c r="L33" s="215"/>
      <c r="M33" s="215"/>
      <c r="N33" s="216"/>
      <c r="O33" s="139" t="s">
        <v>452</v>
      </c>
      <c r="P33" s="139">
        <v>18244</v>
      </c>
      <c r="Q33" s="139" t="s">
        <v>451</v>
      </c>
      <c r="R33" s="139">
        <v>18065</v>
      </c>
      <c r="S33" s="139"/>
      <c r="T33" s="139">
        <f>+R33</f>
        <v>18065</v>
      </c>
      <c r="U33" s="146" t="s">
        <v>454</v>
      </c>
      <c r="V33" s="145"/>
      <c r="W33" s="4"/>
      <c r="X33" s="4"/>
      <c r="Y33" s="6"/>
      <c r="Z33" s="4"/>
    </row>
    <row r="34" spans="1:26" ht="21" customHeight="1">
      <c r="A34" s="96"/>
      <c r="B34" s="145" t="s">
        <v>433</v>
      </c>
      <c r="C34" s="145" t="s">
        <v>436</v>
      </c>
      <c r="D34" s="145" t="s">
        <v>248</v>
      </c>
      <c r="E34" s="214"/>
      <c r="F34" s="215"/>
      <c r="G34" s="215"/>
      <c r="H34" s="215"/>
      <c r="I34" s="215"/>
      <c r="J34" s="215"/>
      <c r="K34" s="215"/>
      <c r="L34" s="215"/>
      <c r="M34" s="215"/>
      <c r="N34" s="216"/>
      <c r="O34" s="139" t="s">
        <v>452</v>
      </c>
      <c r="P34" s="139">
        <v>40044</v>
      </c>
      <c r="Q34" s="139" t="s">
        <v>451</v>
      </c>
      <c r="R34" s="139">
        <v>41023</v>
      </c>
      <c r="S34" s="139"/>
      <c r="T34" s="139">
        <f>+P34</f>
        <v>40044</v>
      </c>
      <c r="U34" s="146" t="s">
        <v>457</v>
      </c>
      <c r="V34" s="145"/>
      <c r="W34" s="4"/>
      <c r="X34" s="4"/>
      <c r="Y34" s="6"/>
      <c r="Z34" s="4"/>
    </row>
    <row r="35" spans="1:26" ht="21" customHeight="1">
      <c r="A35" s="96"/>
      <c r="B35" s="145" t="s">
        <v>437</v>
      </c>
      <c r="C35" s="145" t="s">
        <v>438</v>
      </c>
      <c r="D35" s="145" t="s">
        <v>439</v>
      </c>
      <c r="E35" s="214"/>
      <c r="F35" s="215"/>
      <c r="G35" s="215"/>
      <c r="H35" s="215"/>
      <c r="I35" s="215"/>
      <c r="J35" s="215"/>
      <c r="K35" s="215"/>
      <c r="L35" s="215"/>
      <c r="M35" s="215"/>
      <c r="N35" s="216"/>
      <c r="O35" s="139" t="s">
        <v>456</v>
      </c>
      <c r="P35" s="139">
        <v>1820</v>
      </c>
      <c r="Q35" s="139" t="s">
        <v>455</v>
      </c>
      <c r="R35" s="139">
        <v>1820</v>
      </c>
      <c r="S35" s="139"/>
      <c r="T35" s="139">
        <f>+R35</f>
        <v>1820</v>
      </c>
      <c r="U35" s="146" t="s">
        <v>458</v>
      </c>
      <c r="V35" s="145"/>
      <c r="W35" s="4"/>
      <c r="X35" s="4"/>
      <c r="Y35" s="6"/>
      <c r="Z35" s="4"/>
    </row>
    <row r="36" spans="1:26" ht="21" customHeight="1">
      <c r="A36" s="96"/>
      <c r="B36" s="145" t="s">
        <v>440</v>
      </c>
      <c r="C36" s="145" t="s">
        <v>441</v>
      </c>
      <c r="D36" s="145" t="s">
        <v>439</v>
      </c>
      <c r="E36" s="214"/>
      <c r="F36" s="215"/>
      <c r="G36" s="215"/>
      <c r="H36" s="215"/>
      <c r="I36" s="215"/>
      <c r="J36" s="215"/>
      <c r="K36" s="215"/>
      <c r="L36" s="215"/>
      <c r="M36" s="215"/>
      <c r="N36" s="216"/>
      <c r="O36" s="139" t="s">
        <v>456</v>
      </c>
      <c r="P36" s="139">
        <v>11840</v>
      </c>
      <c r="Q36" s="139" t="s">
        <v>455</v>
      </c>
      <c r="R36" s="139">
        <v>11840</v>
      </c>
      <c r="S36" s="139"/>
      <c r="T36" s="139">
        <f>+R36</f>
        <v>11840</v>
      </c>
      <c r="U36" s="146" t="s">
        <v>459</v>
      </c>
      <c r="V36" s="145"/>
      <c r="W36" s="4"/>
      <c r="X36" s="4"/>
      <c r="Y36" s="6"/>
      <c r="Z36" s="4"/>
    </row>
  </sheetData>
  <sheetProtection/>
  <mergeCells count="49">
    <mergeCell ref="E6:N6"/>
    <mergeCell ref="E32:N32"/>
    <mergeCell ref="E33:N33"/>
    <mergeCell ref="E34:N34"/>
    <mergeCell ref="E35:N35"/>
    <mergeCell ref="E36:N36"/>
    <mergeCell ref="E29:N29"/>
    <mergeCell ref="E30:N30"/>
    <mergeCell ref="E31:N31"/>
    <mergeCell ref="E24:N24"/>
    <mergeCell ref="E25:N25"/>
    <mergeCell ref="E26:N26"/>
    <mergeCell ref="E27:N27"/>
    <mergeCell ref="E28:N28"/>
    <mergeCell ref="E22:N22"/>
    <mergeCell ref="E23:N23"/>
    <mergeCell ref="E8:N8"/>
    <mergeCell ref="W3:W4"/>
    <mergeCell ref="X3:X4"/>
    <mergeCell ref="O3:P3"/>
    <mergeCell ref="Q3:R3"/>
    <mergeCell ref="S3:S4"/>
    <mergeCell ref="T3:T4"/>
    <mergeCell ref="E7:N7"/>
    <mergeCell ref="E3:N4"/>
    <mergeCell ref="E5:N5"/>
    <mergeCell ref="Y3:Y4"/>
    <mergeCell ref="Z3:Z4"/>
    <mergeCell ref="A1:V1"/>
    <mergeCell ref="A2:V2"/>
    <mergeCell ref="A3:A4"/>
    <mergeCell ref="B3:B4"/>
    <mergeCell ref="C3:C4"/>
    <mergeCell ref="D3:D4"/>
    <mergeCell ref="U3:U4"/>
    <mergeCell ref="V3:V4"/>
    <mergeCell ref="E9:N9"/>
    <mergeCell ref="E10:N10"/>
    <mergeCell ref="E11:N11"/>
    <mergeCell ref="E12:N12"/>
    <mergeCell ref="E13:N13"/>
    <mergeCell ref="E20:N20"/>
    <mergeCell ref="E21:N21"/>
    <mergeCell ref="E14:N14"/>
    <mergeCell ref="E15:N15"/>
    <mergeCell ref="E16:N16"/>
    <mergeCell ref="E17:N17"/>
    <mergeCell ref="E18:N18"/>
    <mergeCell ref="E19:N19"/>
  </mergeCells>
  <printOptions horizontalCentered="1" verticalCentered="1"/>
  <pageMargins left="0.39347222447395325" right="0.39347222447395325" top="0.39347222447395325" bottom="0.39347222447395325" header="0" footer="0"/>
  <pageSetup fitToHeight="0" fitToWidth="1" horizontalDpi="600" verticalDpi="600" orientation="landscape" paperSize="9" scale="77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40.625" style="0" customWidth="1"/>
    <col min="3" max="3" width="15.625" style="0" customWidth="1"/>
    <col min="4" max="4" width="24.625" style="0" hidden="1" customWidth="1"/>
  </cols>
  <sheetData>
    <row r="1" spans="1:4" ht="16.5">
      <c r="A1" t="s">
        <v>184</v>
      </c>
      <c r="B1" t="s">
        <v>185</v>
      </c>
      <c r="C1" t="s">
        <v>186</v>
      </c>
      <c r="D1" t="s">
        <v>17</v>
      </c>
    </row>
    <row r="2" spans="1:4" ht="16.5">
      <c r="A2" s="2" t="s">
        <v>126</v>
      </c>
      <c r="B2">
        <v>100</v>
      </c>
      <c r="D2" s="2" t="s">
        <v>62</v>
      </c>
    </row>
    <row r="3" spans="1:4" ht="16.5">
      <c r="A3" t="s">
        <v>152</v>
      </c>
      <c r="C3">
        <v>0</v>
      </c>
      <c r="D3" s="2" t="s">
        <v>38</v>
      </c>
    </row>
    <row r="4" spans="1:4" ht="16.5">
      <c r="A4" t="s">
        <v>152</v>
      </c>
      <c r="C4">
        <v>0</v>
      </c>
      <c r="D4" s="2" t="s">
        <v>5</v>
      </c>
    </row>
    <row r="5" spans="1:4" ht="16.5">
      <c r="A5" t="s">
        <v>152</v>
      </c>
      <c r="C5">
        <v>0</v>
      </c>
      <c r="D5" s="2" t="s">
        <v>2</v>
      </c>
    </row>
    <row r="6" spans="1:4" ht="16.5">
      <c r="A6" s="2" t="s">
        <v>33</v>
      </c>
      <c r="B6">
        <v>100</v>
      </c>
      <c r="D6" s="2" t="s">
        <v>34</v>
      </c>
    </row>
    <row r="7" spans="1:4" ht="16.5">
      <c r="A7" t="s">
        <v>152</v>
      </c>
      <c r="C7">
        <v>0</v>
      </c>
      <c r="D7" s="2" t="s">
        <v>35</v>
      </c>
    </row>
    <row r="8" spans="1:4" ht="16.5">
      <c r="A8" t="s">
        <v>152</v>
      </c>
      <c r="C8">
        <v>0</v>
      </c>
      <c r="D8" s="2" t="s">
        <v>187</v>
      </c>
    </row>
    <row r="9" spans="1:4" ht="16.5">
      <c r="A9" t="s">
        <v>152</v>
      </c>
      <c r="C9">
        <v>0</v>
      </c>
      <c r="D9" s="2" t="s">
        <v>188</v>
      </c>
    </row>
    <row r="10" spans="1:4" ht="16.5">
      <c r="A10" s="2" t="s">
        <v>189</v>
      </c>
      <c r="B10">
        <v>100</v>
      </c>
      <c r="D10" s="2" t="s">
        <v>190</v>
      </c>
    </row>
  </sheetData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2015-09-01T00:51:17Z</cp:lastPrinted>
  <dcterms:created xsi:type="dcterms:W3CDTF">2014-03-13T00:48:21Z</dcterms:created>
  <dcterms:modified xsi:type="dcterms:W3CDTF">2015-10-26T07:47:25Z</dcterms:modified>
  <cp:category/>
  <cp:version/>
  <cp:contentType/>
  <cp:contentStatus/>
  <cp:revision>152</cp:revision>
</cp:coreProperties>
</file>