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3740" firstSheet="5" activeTab="5"/>
  </bookViews>
  <sheets>
    <sheet name="집계표" sheetId="1" state="hidden" r:id="rId1"/>
    <sheet name="내역서" sheetId="2" state="hidden" r:id="rId2"/>
    <sheet name="일위대가목록" sheetId="3" state="hidden" r:id="rId3"/>
    <sheet name="일위대가" sheetId="4" state="hidden" r:id="rId4"/>
    <sheet name="단가대비표" sheetId="5" state="hidden" r:id="rId5"/>
    <sheet name="GHP집계표 " sheetId="6" r:id="rId6"/>
    <sheet name="GHP " sheetId="7" r:id="rId7"/>
  </sheets>
  <definedNames>
    <definedName name="_xlnm.Print_Area" localSheetId="6">'GHP '!$A$1:$M$51</definedName>
    <definedName name="_xlnm.Print_Area" localSheetId="5">'GHP집계표 '!$A$1:$M$27</definedName>
    <definedName name="_xlnm.Print_Area" localSheetId="1">'내역서'!$C$1:$O$835</definedName>
    <definedName name="_xlnm.Print_Area" localSheetId="4">'단가대비표'!$A$1:$P$254</definedName>
    <definedName name="_xlnm.Print_Area" localSheetId="3">'일위대가'!$C$1:$O$679</definedName>
    <definedName name="_xlnm.Print_Area" localSheetId="2">'일위대가목록'!$A$1:$I$107</definedName>
    <definedName name="_xlnm.Print_Area" localSheetId="0">'집계표'!$A$1:$M$54</definedName>
    <definedName name="_xlnm.Print_Titles" localSheetId="6">'GHP '!$1:$3</definedName>
    <definedName name="_xlnm.Print_Titles" localSheetId="5">'GHP집계표 '!$1:$4</definedName>
    <definedName name="_xlnm.Print_Titles" localSheetId="1">'내역서'!$1:$3</definedName>
    <definedName name="_xlnm.Print_Titles" localSheetId="4">'단가대비표'!$1:$4</definedName>
    <definedName name="_xlnm.Print_Titles" localSheetId="3">'일위대가'!$1:$3</definedName>
    <definedName name="_xlnm.Print_Titles" localSheetId="2">'일위대가목록'!$1:$3</definedName>
    <definedName name="_xlnm.Print_Titles" localSheetId="0">'집계표'!$1:$4</definedName>
  </definedNames>
  <calcPr fullCalcOnLoad="1"/>
</workbook>
</file>

<file path=xl/sharedStrings.xml><?xml version="1.0" encoding="utf-8"?>
<sst xmlns="http://schemas.openxmlformats.org/spreadsheetml/2006/main" count="7743" uniqueCount="1179">
  <si>
    <t>집   계   표</t>
  </si>
  <si>
    <t>[공사명]  청년문화공간 리모델링 공사(기계)</t>
  </si>
  <si>
    <t>공종</t>
  </si>
  <si>
    <t>품          명</t>
  </si>
  <si>
    <t>품          명</t>
  </si>
  <si>
    <t>규       격</t>
  </si>
  <si>
    <t>단위</t>
  </si>
  <si>
    <t>수량</t>
  </si>
  <si>
    <t>재  료  비</t>
  </si>
  <si>
    <t>단가</t>
  </si>
  <si>
    <t>금액</t>
  </si>
  <si>
    <t>노  무  비</t>
  </si>
  <si>
    <t>경    비</t>
  </si>
  <si>
    <t>합    계</t>
  </si>
  <si>
    <t>비고</t>
  </si>
  <si>
    <t>01  농화학관</t>
  </si>
  <si>
    <t>01</t>
  </si>
  <si>
    <t>0101  장비설치공사</t>
  </si>
  <si>
    <t>0101</t>
  </si>
  <si>
    <t>0102  옥외배관공사</t>
  </si>
  <si>
    <t>0102</t>
  </si>
  <si>
    <t>0103  위생배관공사</t>
  </si>
  <si>
    <t>0103</t>
  </si>
  <si>
    <t>010301  위생기구설치공사</t>
  </si>
  <si>
    <t>010301</t>
  </si>
  <si>
    <t>010302  급수급탕배관공사</t>
  </si>
  <si>
    <t>010302</t>
  </si>
  <si>
    <t>010303  오배수배관공사</t>
  </si>
  <si>
    <t>010303</t>
  </si>
  <si>
    <t>0104  가스배관공사</t>
  </si>
  <si>
    <t>0104</t>
  </si>
  <si>
    <t>0105  철거공사</t>
  </si>
  <si>
    <t>0105</t>
  </si>
  <si>
    <t>010501  장비철거공사</t>
  </si>
  <si>
    <t>010501</t>
  </si>
  <si>
    <t>010502  위생기구철거공사</t>
  </si>
  <si>
    <t>010502</t>
  </si>
  <si>
    <t>010503  급수급탕배관철거공사</t>
  </si>
  <si>
    <t>010503</t>
  </si>
  <si>
    <t>010504  오배수배관철거공사</t>
  </si>
  <si>
    <t>010504</t>
  </si>
  <si>
    <t>010505  가스배관철거공사</t>
  </si>
  <si>
    <t>010505</t>
  </si>
  <si>
    <t>0106  바닥난방설치공사</t>
  </si>
  <si>
    <t>0106</t>
  </si>
  <si>
    <t>02  농업공작실</t>
  </si>
  <si>
    <t>02</t>
  </si>
  <si>
    <t>0201  장비설치공사</t>
  </si>
  <si>
    <t>0201</t>
  </si>
  <si>
    <t>0202  옥외배관공사</t>
  </si>
  <si>
    <t>0202</t>
  </si>
  <si>
    <t>0203  위생배관공사</t>
  </si>
  <si>
    <t>0203</t>
  </si>
  <si>
    <t>020301  위생기구설치공사</t>
  </si>
  <si>
    <t>020301</t>
  </si>
  <si>
    <t>020302  급수급탕배관공사</t>
  </si>
  <si>
    <t>020302</t>
  </si>
  <si>
    <t>020303  오배수배관공사</t>
  </si>
  <si>
    <t>020303</t>
  </si>
  <si>
    <t>0204  철거공사</t>
  </si>
  <si>
    <t>0204</t>
  </si>
  <si>
    <t>020401  장비철거공사</t>
  </si>
  <si>
    <t>020401</t>
  </si>
  <si>
    <t>020402  위생기구철거공사</t>
  </si>
  <si>
    <t>020402</t>
  </si>
  <si>
    <t>020403  급수급탕배관철거공사</t>
  </si>
  <si>
    <t>020403</t>
  </si>
  <si>
    <t>020404  오배수배관철거공사</t>
  </si>
  <si>
    <t>020404</t>
  </si>
  <si>
    <t>[ 합                  계 ]</t>
  </si>
  <si>
    <t>End Of File(Ver 6.0)</t>
  </si>
  <si>
    <t>마지막열은 지우지 마시오</t>
  </si>
  <si>
    <t>코드</t>
  </si>
  <si>
    <t>MM747001120</t>
  </si>
  <si>
    <t>저장식전기온수기</t>
  </si>
  <si>
    <t>30L/2.5KW</t>
  </si>
  <si>
    <t>대</t>
  </si>
  <si>
    <t/>
  </si>
  <si>
    <t>MM747001121</t>
  </si>
  <si>
    <t>200L/2KW</t>
  </si>
  <si>
    <t>MM747001123</t>
  </si>
  <si>
    <t>배기휀(천정형)350x350</t>
  </si>
  <si>
    <t>17CMMx5MMAQx39W</t>
  </si>
  <si>
    <t>MM747001127</t>
  </si>
  <si>
    <t>급탕순환펌프(라인형)</t>
  </si>
  <si>
    <t>25LPMx3Mx0.04KW</t>
  </si>
  <si>
    <t>45200657027</t>
  </si>
  <si>
    <t>전기 컨벡터(벽걸이형)</t>
  </si>
  <si>
    <t>2kw</t>
  </si>
  <si>
    <t>56900017041</t>
  </si>
  <si>
    <t>노무비</t>
  </si>
  <si>
    <t>보통인부</t>
  </si>
  <si>
    <t>인</t>
  </si>
  <si>
    <t>56900017015</t>
  </si>
  <si>
    <t>기계설비공</t>
  </si>
  <si>
    <t>PPS00000003</t>
  </si>
  <si>
    <t>공구손료</t>
  </si>
  <si>
    <t>노무비의 3%</t>
  </si>
  <si>
    <t>식</t>
  </si>
  <si>
    <t>[ 합           계 ]</t>
  </si>
  <si>
    <t>47100727128</t>
  </si>
  <si>
    <t>일반용 경질염화비닐관</t>
  </si>
  <si>
    <t>PVC관(VG1,고무링) D100</t>
  </si>
  <si>
    <t>M</t>
  </si>
  <si>
    <t>47100727129</t>
  </si>
  <si>
    <t>PVC관(VG1,고무링) D125</t>
  </si>
  <si>
    <t>PPS00000001</t>
  </si>
  <si>
    <t>잡재료비</t>
  </si>
  <si>
    <t>관의 3%</t>
  </si>
  <si>
    <t>47301148716</t>
  </si>
  <si>
    <t>배수용 경질염화비닐 이음관</t>
  </si>
  <si>
    <t>소켓 (고무링) D100</t>
  </si>
  <si>
    <t>EA</t>
  </si>
  <si>
    <t>47301148717</t>
  </si>
  <si>
    <t>소켓 (고무링) D125</t>
  </si>
  <si>
    <t>56941990010</t>
  </si>
  <si>
    <t>기계터파기</t>
  </si>
  <si>
    <t>M3</t>
  </si>
  <si>
    <t>56941990020</t>
  </si>
  <si>
    <t>기계되메우기</t>
  </si>
  <si>
    <t>56941990030</t>
  </si>
  <si>
    <t>잔토처리</t>
  </si>
  <si>
    <t>56941990040</t>
  </si>
  <si>
    <t>모래부설</t>
  </si>
  <si>
    <t>56900017030</t>
  </si>
  <si>
    <t>배관공</t>
  </si>
  <si>
    <t>45100077097</t>
  </si>
  <si>
    <t>대변기</t>
  </si>
  <si>
    <t>양변기 910C(F/V)</t>
  </si>
  <si>
    <t>SET</t>
  </si>
  <si>
    <t>45100077099</t>
  </si>
  <si>
    <t>양변기 910C(F/V,대소구분)</t>
  </si>
  <si>
    <t>45100077098</t>
  </si>
  <si>
    <t>양변기 910C(전자감지식)</t>
  </si>
  <si>
    <t>45100087012</t>
  </si>
  <si>
    <t>소변기</t>
  </si>
  <si>
    <t>전자감지식,VU-322</t>
  </si>
  <si>
    <t>45100017089</t>
  </si>
  <si>
    <t>세면기(원형)</t>
  </si>
  <si>
    <t>KSL 1050C, (S/L)</t>
  </si>
  <si>
    <t>45100017076</t>
  </si>
  <si>
    <t>세면기(각형)</t>
  </si>
  <si>
    <t>KSL 610, (S/L)</t>
  </si>
  <si>
    <t>45100237001</t>
  </si>
  <si>
    <t>수채</t>
  </si>
  <si>
    <t>소제용수채, 2S KSCS-210</t>
  </si>
  <si>
    <t>45100577012</t>
  </si>
  <si>
    <t>장애자용손잡이</t>
  </si>
  <si>
    <t>양변기용 가동식</t>
  </si>
  <si>
    <t>45100577013</t>
  </si>
  <si>
    <t>양변기용 고정식</t>
  </si>
  <si>
    <t>45100577011</t>
  </si>
  <si>
    <t>소변기용</t>
  </si>
  <si>
    <t>조</t>
  </si>
  <si>
    <t>45100247046</t>
  </si>
  <si>
    <t>수도꼭지(샤워기)</t>
  </si>
  <si>
    <t>(입식) KBE670C</t>
  </si>
  <si>
    <t>45100247039</t>
  </si>
  <si>
    <t>부동급수전</t>
  </si>
  <si>
    <t>D15 (보호통)</t>
  </si>
  <si>
    <t>45100057003</t>
  </si>
  <si>
    <t>화장지걸이</t>
  </si>
  <si>
    <t>점보케이스</t>
  </si>
  <si>
    <t>45100467001</t>
  </si>
  <si>
    <t>비누대</t>
  </si>
  <si>
    <t>STS</t>
  </si>
  <si>
    <t>56900017072</t>
  </si>
  <si>
    <t>위생공</t>
  </si>
  <si>
    <t>47100417241</t>
  </si>
  <si>
    <t>배관용 스테인리스 강관</t>
  </si>
  <si>
    <t>D15x3T</t>
  </si>
  <si>
    <t>47100417242</t>
  </si>
  <si>
    <t>D20x3T</t>
  </si>
  <si>
    <t>47100417243</t>
  </si>
  <si>
    <t>D25x3T</t>
  </si>
  <si>
    <t>47100417244</t>
  </si>
  <si>
    <t>D32x3T</t>
  </si>
  <si>
    <t>47100417245</t>
  </si>
  <si>
    <t>D40x3T</t>
  </si>
  <si>
    <t>47100417246</t>
  </si>
  <si>
    <t>D50x3T</t>
  </si>
  <si>
    <t>47100417247</t>
  </si>
  <si>
    <t>D65x3T</t>
  </si>
  <si>
    <t>56940840541</t>
  </si>
  <si>
    <t>관보온(가교발포+매직)</t>
  </si>
  <si>
    <t>25TxD15</t>
  </si>
  <si>
    <t>56940840542</t>
  </si>
  <si>
    <t>25TxD20</t>
  </si>
  <si>
    <t>56940840543</t>
  </si>
  <si>
    <t>25TxD25</t>
  </si>
  <si>
    <t>56940840544</t>
  </si>
  <si>
    <t>25TxD32</t>
  </si>
  <si>
    <t>56940840545</t>
  </si>
  <si>
    <t>25TxD40</t>
  </si>
  <si>
    <t>56940840546</t>
  </si>
  <si>
    <t>25TxD50</t>
  </si>
  <si>
    <t>56940840547</t>
  </si>
  <si>
    <t>25TxD65</t>
  </si>
  <si>
    <t>56940840100</t>
  </si>
  <si>
    <t>가교발포보온(벽체매립)</t>
  </si>
  <si>
    <t>5TxD15</t>
  </si>
  <si>
    <t>56940840101</t>
  </si>
  <si>
    <t>5TxD20</t>
  </si>
  <si>
    <t>56940840102</t>
  </si>
  <si>
    <t>5TxD25</t>
  </si>
  <si>
    <t>47301108001</t>
  </si>
  <si>
    <t>일반배관용 STS강관 이음쇠</t>
  </si>
  <si>
    <t>엘보 (SUS 나사) D15</t>
  </si>
  <si>
    <t>47301108003</t>
  </si>
  <si>
    <t>엘보 (SUS 나사) D25</t>
  </si>
  <si>
    <t>47301108185</t>
  </si>
  <si>
    <t>티이 (SUS 나사) D15</t>
  </si>
  <si>
    <t>47301108703</t>
  </si>
  <si>
    <t>유니온 (SUS 나사) D15</t>
  </si>
  <si>
    <t>47301108704</t>
  </si>
  <si>
    <t>유니온 (SUS 나사) D20</t>
  </si>
  <si>
    <t>47301108705</t>
  </si>
  <si>
    <t>유니온 (SUS 나사) D25</t>
  </si>
  <si>
    <t>47301108706</t>
  </si>
  <si>
    <t>유니온 (SUS 나사) D32</t>
  </si>
  <si>
    <t>47301108707</t>
  </si>
  <si>
    <t>유니온 (SUS 나사) D40</t>
  </si>
  <si>
    <t>47301108708</t>
  </si>
  <si>
    <t>유니온 (SUS 나사) D50</t>
  </si>
  <si>
    <t>47301108758</t>
  </si>
  <si>
    <t>니플 (SUS 나사) D15</t>
  </si>
  <si>
    <t>47301108759</t>
  </si>
  <si>
    <t>니플 (SUS 나사) D20</t>
  </si>
  <si>
    <t>47301108760</t>
  </si>
  <si>
    <t>니플 (SUS 나사) D25</t>
  </si>
  <si>
    <t>47301108761</t>
  </si>
  <si>
    <t>니플 (SUS 나사) D32</t>
  </si>
  <si>
    <t>47301108762</t>
  </si>
  <si>
    <t>니플 (SUS 나사) D40</t>
  </si>
  <si>
    <t>47301108763</t>
  </si>
  <si>
    <t>니플 (SUS 나사) D50</t>
  </si>
  <si>
    <t>47301108023</t>
  </si>
  <si>
    <t>엘보(SUS 용접#10) D15</t>
  </si>
  <si>
    <t>47301108024</t>
  </si>
  <si>
    <t>엘보(SUS 용접#10) D20</t>
  </si>
  <si>
    <t>47301108025</t>
  </si>
  <si>
    <t>엘보(SUS 용접#10) D25</t>
  </si>
  <si>
    <t>47301108026</t>
  </si>
  <si>
    <t>엘보(SUS 용접#10) D32</t>
  </si>
  <si>
    <t>47301108027</t>
  </si>
  <si>
    <t>엘보(SUS 용접#10) D40</t>
  </si>
  <si>
    <t>47301108028</t>
  </si>
  <si>
    <t>엘보(SUS 용접#10) D50</t>
  </si>
  <si>
    <t>47301108029</t>
  </si>
  <si>
    <t>엘보(SUS 용접#10) D65</t>
  </si>
  <si>
    <t>47301108207</t>
  </si>
  <si>
    <t>티이(SUS 용접 S#10) D15</t>
  </si>
  <si>
    <t>47301108208</t>
  </si>
  <si>
    <t>티이(SUS 용접 S#10) D20</t>
  </si>
  <si>
    <t>47301108209</t>
  </si>
  <si>
    <t>티이(SUS 용접 S#10) D25</t>
  </si>
  <si>
    <t>47301108210</t>
  </si>
  <si>
    <t>티이(SUS 용접 S#10) D32</t>
  </si>
  <si>
    <t>47301108211</t>
  </si>
  <si>
    <t>티이(SUS 용접 S#10) D40</t>
  </si>
  <si>
    <t>47301108212</t>
  </si>
  <si>
    <t>티이(SUS 용접 S#10) D50</t>
  </si>
  <si>
    <t>47301108213</t>
  </si>
  <si>
    <t>티이(SUS 용접 S#10) D65</t>
  </si>
  <si>
    <t>47301108452</t>
  </si>
  <si>
    <t>리듀서(SUS용접S#10) D20</t>
  </si>
  <si>
    <t>47301108453</t>
  </si>
  <si>
    <t>리듀서(SUS용접S#10) D25</t>
  </si>
  <si>
    <t>47301108454</t>
  </si>
  <si>
    <t>리듀서(SUS용접S#10) D32</t>
  </si>
  <si>
    <t>47301108455</t>
  </si>
  <si>
    <t>리듀서(SUS용접S#10) D40</t>
  </si>
  <si>
    <t>47301108456</t>
  </si>
  <si>
    <t>리듀서(SUS용접S#10) D50</t>
  </si>
  <si>
    <t>47301108457</t>
  </si>
  <si>
    <t>리듀서(SUS용접S#10) D65</t>
  </si>
  <si>
    <t>47301108661</t>
  </si>
  <si>
    <t>캡 (SUS 용접S#10) D15</t>
  </si>
  <si>
    <t>47301108662</t>
  </si>
  <si>
    <t>캡 (SUS 용접S#10) D20</t>
  </si>
  <si>
    <t>47301108663</t>
  </si>
  <si>
    <t>캡 (SUS 용접S#10) D25</t>
  </si>
  <si>
    <t>47301108664</t>
  </si>
  <si>
    <t>캡 (SUS 용접S#10) D32</t>
  </si>
  <si>
    <t>47301108665</t>
  </si>
  <si>
    <t>캡 (SUS 용접S#10) D40</t>
  </si>
  <si>
    <t>56940150010</t>
  </si>
  <si>
    <t>스텐관용접(아르곤용접)</t>
  </si>
  <si>
    <t>D15</t>
  </si>
  <si>
    <t>개소</t>
  </si>
  <si>
    <t>56940150020</t>
  </si>
  <si>
    <t>D20</t>
  </si>
  <si>
    <t>56940150030</t>
  </si>
  <si>
    <t>D25</t>
  </si>
  <si>
    <t>56940150040</t>
  </si>
  <si>
    <t>D32</t>
  </si>
  <si>
    <t>56940150050</t>
  </si>
  <si>
    <t>D40</t>
  </si>
  <si>
    <t>56940150060</t>
  </si>
  <si>
    <t>D50</t>
  </si>
  <si>
    <t>56940150070</t>
  </si>
  <si>
    <t>D65</t>
  </si>
  <si>
    <t>56940370020</t>
  </si>
  <si>
    <t>스텐용접합후렌지</t>
  </si>
  <si>
    <t>56940370040</t>
  </si>
  <si>
    <t>48200147101</t>
  </si>
  <si>
    <t>볼 밸브</t>
  </si>
  <si>
    <t>황동, 10kg, D15</t>
  </si>
  <si>
    <t>48200147102</t>
  </si>
  <si>
    <t>황동, 10kg, D20</t>
  </si>
  <si>
    <t>48200167101</t>
  </si>
  <si>
    <t>게이트 밸브</t>
  </si>
  <si>
    <t>청동,10kg,D15</t>
  </si>
  <si>
    <t>48200167102</t>
  </si>
  <si>
    <t>청동,10kg,D20</t>
  </si>
  <si>
    <t>48200167103</t>
  </si>
  <si>
    <t>청동,10kg,D25</t>
  </si>
  <si>
    <t>48200167104</t>
  </si>
  <si>
    <t>청동,10kg,D32</t>
  </si>
  <si>
    <t>48200167105</t>
  </si>
  <si>
    <t>청동,10kg,D40</t>
  </si>
  <si>
    <t>48200167106</t>
  </si>
  <si>
    <t>청동,10kg,D50</t>
  </si>
  <si>
    <t>48200427102</t>
  </si>
  <si>
    <t>체크 밸브</t>
  </si>
  <si>
    <t>48200427104</t>
  </si>
  <si>
    <t>47300627002</t>
  </si>
  <si>
    <t>스트레이너</t>
  </si>
  <si>
    <t>나사, 10kg, D20</t>
  </si>
  <si>
    <t>48200127023</t>
  </si>
  <si>
    <t>플로우트 밸브</t>
  </si>
  <si>
    <t>볼탭 (SUS) D25</t>
  </si>
  <si>
    <t>56941320040</t>
  </si>
  <si>
    <t>압력계설치(STS)</t>
  </si>
  <si>
    <t>2-35KG/CM2</t>
  </si>
  <si>
    <t>56941220080</t>
  </si>
  <si>
    <t>자동공기변설치(물용)STS</t>
  </si>
  <si>
    <t>56940550010</t>
  </si>
  <si>
    <t>절연행거(전산볼트)</t>
  </si>
  <si>
    <t>56940550020</t>
  </si>
  <si>
    <t>56940550030</t>
  </si>
  <si>
    <t>56940550040</t>
  </si>
  <si>
    <t>56940550050</t>
  </si>
  <si>
    <t>56940550060</t>
  </si>
  <si>
    <t>56940550070</t>
  </si>
  <si>
    <t>56940610510</t>
  </si>
  <si>
    <t>강관스리브(지수판제외)바닥</t>
  </si>
  <si>
    <t>56940610520</t>
  </si>
  <si>
    <t>56940610530</t>
  </si>
  <si>
    <t>56940620310</t>
  </si>
  <si>
    <t>강관스리브(지수판포함)벽체</t>
  </si>
  <si>
    <t>56940620360</t>
  </si>
  <si>
    <t>56940620370</t>
  </si>
  <si>
    <t>56942001003</t>
  </si>
  <si>
    <t>코아드릴(바닥) 150mm</t>
  </si>
  <si>
    <t>56942001004</t>
  </si>
  <si>
    <t>56942001005</t>
  </si>
  <si>
    <t>56942002003</t>
  </si>
  <si>
    <t>코아드릴(벽체) 150mm</t>
  </si>
  <si>
    <t>56942002007</t>
  </si>
  <si>
    <t>56942002008</t>
  </si>
  <si>
    <t>D80</t>
  </si>
  <si>
    <t>47100487002</t>
  </si>
  <si>
    <t>배관용 탄소강관</t>
  </si>
  <si>
    <t>백관 (SPP), D20, 반제품</t>
  </si>
  <si>
    <t>47100487003</t>
  </si>
  <si>
    <t>백관 (SPP), D25, 반제품</t>
  </si>
  <si>
    <t>47100727125</t>
  </si>
  <si>
    <t>PVC관(VG1,고무링) D50</t>
  </si>
  <si>
    <t>47100727127</t>
  </si>
  <si>
    <t>PVC관(VG1,고무링) D75</t>
  </si>
  <si>
    <t>47100727158</t>
  </si>
  <si>
    <t>PVC관(VG2,본드) D150</t>
  </si>
  <si>
    <t>47100727159</t>
  </si>
  <si>
    <t>PVC관(VG2,본드) D200</t>
  </si>
  <si>
    <t>47304017002</t>
  </si>
  <si>
    <t>나사식 강관제 관이음쇠</t>
  </si>
  <si>
    <t>백엘보 (나사) D20</t>
  </si>
  <si>
    <t>47304017003</t>
  </si>
  <si>
    <t>백엘보 (나사) D25</t>
  </si>
  <si>
    <t>47304017103</t>
  </si>
  <si>
    <t>백티이 (나사) D25</t>
  </si>
  <si>
    <t>47304017402</t>
  </si>
  <si>
    <t>백유니온 (나사) D20</t>
  </si>
  <si>
    <t>47304017302</t>
  </si>
  <si>
    <t>백니플 (나사) D20</t>
  </si>
  <si>
    <t>47301148652</t>
  </si>
  <si>
    <t>90˚단곡관(고무링) D50</t>
  </si>
  <si>
    <t>47301148653</t>
  </si>
  <si>
    <t>90˚단곡관(고무링) D75</t>
  </si>
  <si>
    <t>47301148654</t>
  </si>
  <si>
    <t>90˚단곡관(고무링) D100</t>
  </si>
  <si>
    <t>47301148659</t>
  </si>
  <si>
    <t>45˚단곡관(고무링) D50</t>
  </si>
  <si>
    <t>47301148660</t>
  </si>
  <si>
    <t>45˚단곡관(고무링) D75</t>
  </si>
  <si>
    <t>47301148661</t>
  </si>
  <si>
    <t>45˚단곡관(고무링) D100</t>
  </si>
  <si>
    <t>47301148662</t>
  </si>
  <si>
    <t>45˚단곡관(고무링) D125</t>
  </si>
  <si>
    <t>47301148666</t>
  </si>
  <si>
    <t>Y관 (고무링) D50x50</t>
  </si>
  <si>
    <t>47301148669</t>
  </si>
  <si>
    <t>Y관 (고무링) D75x50</t>
  </si>
  <si>
    <t>47301148670</t>
  </si>
  <si>
    <t>Y관 (고무링) D75x75</t>
  </si>
  <si>
    <t>47301148671</t>
  </si>
  <si>
    <t>Y관 (고무링) D100x50</t>
  </si>
  <si>
    <t>47301148672</t>
  </si>
  <si>
    <t>Y관 (고무링) D100x75</t>
  </si>
  <si>
    <t>47301148673</t>
  </si>
  <si>
    <t>Y관 (고무링) D100x100</t>
  </si>
  <si>
    <t>47301148674</t>
  </si>
  <si>
    <t>Y관 (고무링) D125x100</t>
  </si>
  <si>
    <t>47301148754</t>
  </si>
  <si>
    <t>Y관 (고무링) D125x125</t>
  </si>
  <si>
    <t>47301148680</t>
  </si>
  <si>
    <t>LT관 (고무링) D75x50</t>
  </si>
  <si>
    <t>47301148681</t>
  </si>
  <si>
    <t>LT관 (고무링) D75x75</t>
  </si>
  <si>
    <t>47301148682</t>
  </si>
  <si>
    <t>LT관 (고무링) D100x50</t>
  </si>
  <si>
    <t>47301148684</t>
  </si>
  <si>
    <t>LT관 (고무링) D100x100</t>
  </si>
  <si>
    <t>47301148715</t>
  </si>
  <si>
    <t>소켓 (고무링) D75</t>
  </si>
  <si>
    <t>47301148721</t>
  </si>
  <si>
    <t>이경소켓 (고무링) D100x50</t>
  </si>
  <si>
    <t>47301148727</t>
  </si>
  <si>
    <t>P 트랩 (고무링) D75</t>
  </si>
  <si>
    <t>47301148778</t>
  </si>
  <si>
    <t>소제구 (고무링) D50</t>
  </si>
  <si>
    <t>47301148790</t>
  </si>
  <si>
    <t>소제구 (고무링) D75</t>
  </si>
  <si>
    <t>47301148795</t>
  </si>
  <si>
    <t>소제구 (고무링) D100</t>
  </si>
  <si>
    <t>47301148802</t>
  </si>
  <si>
    <t>소제구 (고무링) D125</t>
  </si>
  <si>
    <t>47301148637</t>
  </si>
  <si>
    <t>YT관(본드) D200xD150</t>
  </si>
  <si>
    <t>47301148849</t>
  </si>
  <si>
    <t>C.O.(본드) D200</t>
  </si>
  <si>
    <t>47300248202</t>
  </si>
  <si>
    <t>바닥배수구</t>
  </si>
  <si>
    <t>육가(F.D,이중식) D75</t>
  </si>
  <si>
    <t>47301148919</t>
  </si>
  <si>
    <t>V.T.W(PVC) D100</t>
  </si>
  <si>
    <t>47301148945</t>
  </si>
  <si>
    <t>양변기스리브 D100</t>
  </si>
  <si>
    <t>47301148940</t>
  </si>
  <si>
    <t>세면기스리브 D35</t>
  </si>
  <si>
    <t>47301148943</t>
  </si>
  <si>
    <t>소변기스리브 D40</t>
  </si>
  <si>
    <t>47301148939</t>
  </si>
  <si>
    <t>청소씽크스리브 D75</t>
  </si>
  <si>
    <t>41400227420</t>
  </si>
  <si>
    <t>플렉시블덕트</t>
  </si>
  <si>
    <t>(AL비보온), D150</t>
  </si>
  <si>
    <t>56941317102</t>
  </si>
  <si>
    <t>플렉시블덕트호스 설치</t>
  </si>
  <si>
    <t>D150</t>
  </si>
  <si>
    <t>53300527214</t>
  </si>
  <si>
    <t>스텐밴드</t>
  </si>
  <si>
    <t>53300527314</t>
  </si>
  <si>
    <t>원형환기캡</t>
  </si>
  <si>
    <t>D200</t>
  </si>
  <si>
    <t>56940540060</t>
  </si>
  <si>
    <t>일반행거(전산볼트)</t>
  </si>
  <si>
    <t>56940540080</t>
  </si>
  <si>
    <t>56940540090</t>
  </si>
  <si>
    <t>D100</t>
  </si>
  <si>
    <t>56940540110</t>
  </si>
  <si>
    <t>56940540120</t>
  </si>
  <si>
    <t>53060228335</t>
  </si>
  <si>
    <t>U자형볼트/너트</t>
  </si>
  <si>
    <t>비절연, D25</t>
  </si>
  <si>
    <t>53060228340</t>
  </si>
  <si>
    <t>비절연, D80</t>
  </si>
  <si>
    <t>53060228341</t>
  </si>
  <si>
    <t>비절연, D100</t>
  </si>
  <si>
    <t>56940620330</t>
  </si>
  <si>
    <t>56940620380</t>
  </si>
  <si>
    <t>56940620390</t>
  </si>
  <si>
    <t>56940620400</t>
  </si>
  <si>
    <t>D125</t>
  </si>
  <si>
    <t>56940620420</t>
  </si>
  <si>
    <t>56940611780</t>
  </si>
  <si>
    <t>PVC입상관스리브 (바닥)</t>
  </si>
  <si>
    <t>56940611790</t>
  </si>
  <si>
    <t>56942001007</t>
  </si>
  <si>
    <t>56942001009</t>
  </si>
  <si>
    <t>56942001010</t>
  </si>
  <si>
    <t>56942002009</t>
  </si>
  <si>
    <t>56942002010</t>
  </si>
  <si>
    <t>56942002011</t>
  </si>
  <si>
    <t>56942002013</t>
  </si>
  <si>
    <t>D250</t>
  </si>
  <si>
    <t>47100487408</t>
  </si>
  <si>
    <t>가스배관용 탄소강관(SPPG)</t>
  </si>
  <si>
    <t>백관(KSD3631), D40</t>
  </si>
  <si>
    <t>47100487414</t>
  </si>
  <si>
    <t>백관(KSD3631), D80</t>
  </si>
  <si>
    <t>47304017005</t>
  </si>
  <si>
    <t>백엘보 (나사) D40</t>
  </si>
  <si>
    <t>47301127003</t>
  </si>
  <si>
    <t>용접식 관이음쇠</t>
  </si>
  <si>
    <t>백엘보 (용접) D80</t>
  </si>
  <si>
    <t>47301127217</t>
  </si>
  <si>
    <t>백티이 (용접) D80</t>
  </si>
  <si>
    <t>47304017405</t>
  </si>
  <si>
    <t>백유니온 (나사) D40</t>
  </si>
  <si>
    <t>47304017305</t>
  </si>
  <si>
    <t>백니플 (나사) D40</t>
  </si>
  <si>
    <t>56940120080</t>
  </si>
  <si>
    <t>강관용접</t>
  </si>
  <si>
    <t>56940330080</t>
  </si>
  <si>
    <t>용접합후렌지</t>
  </si>
  <si>
    <t>47305257198</t>
  </si>
  <si>
    <t>플랜지(FLANGE)</t>
  </si>
  <si>
    <t>맹플랜지 (10KG) D80</t>
  </si>
  <si>
    <t>48200147505</t>
  </si>
  <si>
    <t>가스용주강볼밸브</t>
  </si>
  <si>
    <t>66800607008</t>
  </si>
  <si>
    <t>가스미터(G-40)Rotary</t>
  </si>
  <si>
    <t>65㎥/HR이하</t>
  </si>
  <si>
    <t>53300137295</t>
  </si>
  <si>
    <t>가스키트</t>
  </si>
  <si>
    <t>브라켓트, D40</t>
  </si>
  <si>
    <t>53300137298</t>
  </si>
  <si>
    <t>브라켓트, D80</t>
  </si>
  <si>
    <t>56941533010</t>
  </si>
  <si>
    <t>공급관기밀시험</t>
  </si>
  <si>
    <t>50ø이하</t>
  </si>
  <si>
    <t>구간</t>
  </si>
  <si>
    <t>56941533020</t>
  </si>
  <si>
    <t>65ø-100ø</t>
  </si>
  <si>
    <t>56941534010</t>
  </si>
  <si>
    <t>에어후레싱</t>
  </si>
  <si>
    <t>56941534020</t>
  </si>
  <si>
    <t>65ø-100ø이하</t>
  </si>
  <si>
    <t>56940240050</t>
  </si>
  <si>
    <t>나사접합(가스용)</t>
  </si>
  <si>
    <t>53060228337</t>
  </si>
  <si>
    <t>비절연, D40</t>
  </si>
  <si>
    <t>56800687221</t>
  </si>
  <si>
    <t>앵커볼트</t>
  </si>
  <si>
    <t>M19×L150</t>
  </si>
  <si>
    <t>56941422110</t>
  </si>
  <si>
    <t>녹막이페인트칠(배관용)</t>
  </si>
  <si>
    <t>1회</t>
  </si>
  <si>
    <t>M2</t>
  </si>
  <si>
    <t>56941422120</t>
  </si>
  <si>
    <t>2회</t>
  </si>
  <si>
    <t>56941425110</t>
  </si>
  <si>
    <t>녹막이페인트칠 인건비(1회)</t>
  </si>
  <si>
    <t>D50mm 이하 배관용</t>
  </si>
  <si>
    <t>M당</t>
  </si>
  <si>
    <t>56941425120</t>
  </si>
  <si>
    <t>D100mm 이하 배관용</t>
  </si>
  <si>
    <t>56941425220</t>
  </si>
  <si>
    <t>녹막이페인트칠 인건비(2회)</t>
  </si>
  <si>
    <t>56941422140</t>
  </si>
  <si>
    <t>조합페인트칠(배관용)</t>
  </si>
  <si>
    <t>철재면2회</t>
  </si>
  <si>
    <t>56941426010</t>
  </si>
  <si>
    <t>조합페인트칠 인건비(2회)</t>
  </si>
  <si>
    <t>56941426020</t>
  </si>
  <si>
    <t>47303009002</t>
  </si>
  <si>
    <t>고철</t>
  </si>
  <si>
    <t>Kg</t>
  </si>
  <si>
    <t>56900017038</t>
  </si>
  <si>
    <t>보온공</t>
  </si>
  <si>
    <t>56941880037</t>
  </si>
  <si>
    <t>폐기물처리비</t>
  </si>
  <si>
    <t>15TON 30KM</t>
  </si>
  <si>
    <t>TON</t>
  </si>
  <si>
    <t>MM750000001</t>
  </si>
  <si>
    <t>난방용 전열관</t>
  </si>
  <si>
    <t>7M(277W)</t>
  </si>
  <si>
    <t>MM750000002</t>
  </si>
  <si>
    <t>8M(316W)</t>
  </si>
  <si>
    <t>MM750000003</t>
  </si>
  <si>
    <t>10M(395W)</t>
  </si>
  <si>
    <t>MM750000004</t>
  </si>
  <si>
    <t>12M(474W)</t>
  </si>
  <si>
    <t>MM750000005</t>
  </si>
  <si>
    <t>부자재</t>
  </si>
  <si>
    <t>MM750000006</t>
  </si>
  <si>
    <t>자동온도조절기</t>
  </si>
  <si>
    <t>개별용 (4KW)</t>
  </si>
  <si>
    <t>MM750000007</t>
  </si>
  <si>
    <t>점검구박스</t>
  </si>
  <si>
    <t>230×80×40</t>
  </si>
  <si>
    <t>56900017007</t>
  </si>
  <si>
    <t>계장공</t>
  </si>
  <si>
    <t>56900017016</t>
  </si>
  <si>
    <t>내선전공</t>
  </si>
  <si>
    <t>MM747001122</t>
  </si>
  <si>
    <t>15L/1.5KW</t>
  </si>
  <si>
    <t>47301148048</t>
  </si>
  <si>
    <t>90˚단곡관(본드) D200</t>
  </si>
  <si>
    <t>A,B행과 마지막열은 지우지 마시오</t>
  </si>
  <si>
    <t>일위대가</t>
  </si>
  <si>
    <t>자재코드</t>
  </si>
  <si>
    <t>일 위 대 가 목 록</t>
  </si>
  <si>
    <t>코    드</t>
  </si>
  <si>
    <t>56940120080  강관용접  D80  개소</t>
  </si>
  <si>
    <t>34390717011</t>
  </si>
  <si>
    <t>연강용 피복아크 용접봉</t>
  </si>
  <si>
    <t>D3.2mm, CS-200</t>
  </si>
  <si>
    <t>KG</t>
  </si>
  <si>
    <t>56102007001</t>
  </si>
  <si>
    <t>공통자재</t>
  </si>
  <si>
    <t>전력</t>
  </si>
  <si>
    <t>㎾h</t>
  </si>
  <si>
    <t>56900017056</t>
  </si>
  <si>
    <t>용접공</t>
  </si>
  <si>
    <t>대한건설협회</t>
  </si>
  <si>
    <t>56940150010  스텐관용접(아르곤용접)  D15  개소</t>
  </si>
  <si>
    <t>34390797011</t>
  </si>
  <si>
    <t>스테인리스강용 용접봉</t>
  </si>
  <si>
    <t>D3.2mm, AWSE308</t>
  </si>
  <si>
    <t>68300117001</t>
  </si>
  <si>
    <t>아르곤 가스</t>
  </si>
  <si>
    <t>건설용알곤가스</t>
  </si>
  <si>
    <t>ℓ</t>
  </si>
  <si>
    <t>56940150020  스텐관용접(아르곤용접)  D20  개소</t>
  </si>
  <si>
    <t>56940150030  스텐관용접(아르곤용접)  D25  개소</t>
  </si>
  <si>
    <t>56940150040  스텐관용접(아르곤용접)  D32  개소</t>
  </si>
  <si>
    <t>56940150050  스텐관용접(아르곤용접)  D40  개소</t>
  </si>
  <si>
    <t>56940150060  스텐관용접(아르곤용접)  D50  개소</t>
  </si>
  <si>
    <t>56940150070  스텐관용접(아르곤용접)  D65  개소</t>
  </si>
  <si>
    <t>56940160010</t>
  </si>
  <si>
    <t>강판용접</t>
  </si>
  <si>
    <t>3MM</t>
  </si>
  <si>
    <t>56940160010  강판용접  3MM  M</t>
  </si>
  <si>
    <t>56900017118</t>
  </si>
  <si>
    <t>특별인부</t>
  </si>
  <si>
    <t>56940210030</t>
  </si>
  <si>
    <t>강관절단</t>
  </si>
  <si>
    <t>56940210030  강관절단  D25  개소</t>
  </si>
  <si>
    <t>68300057015</t>
  </si>
  <si>
    <t>산소 가스</t>
  </si>
  <si>
    <t>기체,공업용 99.9%</t>
  </si>
  <si>
    <t>68300067021</t>
  </si>
  <si>
    <t>아세틸렌 가스</t>
  </si>
  <si>
    <t>아세틸렌(ℓ)</t>
  </si>
  <si>
    <t>56940210040</t>
  </si>
  <si>
    <t>56940210040  강관절단  D32  개소</t>
  </si>
  <si>
    <t>56940210050</t>
  </si>
  <si>
    <t>56940210050  강관절단  D40  개소</t>
  </si>
  <si>
    <t>56940210070</t>
  </si>
  <si>
    <t>56940210070  강관절단  D65  개소</t>
  </si>
  <si>
    <t>56940210080</t>
  </si>
  <si>
    <t>56940210080  강관절단  D80  개소</t>
  </si>
  <si>
    <t>56940210090</t>
  </si>
  <si>
    <t>56940210090  강관절단  D100  개소</t>
  </si>
  <si>
    <t>56940210100</t>
  </si>
  <si>
    <t>56940210100  강관절단  D125  개소</t>
  </si>
  <si>
    <t>56940210110</t>
  </si>
  <si>
    <t>56940210110  강관절단  D150  개소</t>
  </si>
  <si>
    <t>56940210130</t>
  </si>
  <si>
    <t>56940210130  강관절단  D250  개소</t>
  </si>
  <si>
    <t>56940230010</t>
  </si>
  <si>
    <t>강판절단</t>
  </si>
  <si>
    <t>56940230010  강판절단  3MM  M</t>
  </si>
  <si>
    <t>56940240050  나사접합(가스용)  D40  개소</t>
  </si>
  <si>
    <t>53300527120</t>
  </si>
  <si>
    <t>테프론테이프</t>
  </si>
  <si>
    <t>3/16X3m</t>
  </si>
  <si>
    <t>47303007005</t>
  </si>
  <si>
    <t>콤파운드</t>
  </si>
  <si>
    <t>비초산계</t>
  </si>
  <si>
    <t>g</t>
  </si>
  <si>
    <t>인력품의 2%</t>
  </si>
  <si>
    <t>56940330080  용접합후렌지  D80  개소</t>
  </si>
  <si>
    <t>47305257108</t>
  </si>
  <si>
    <t>플랜지 (10KG) D80</t>
  </si>
  <si>
    <t>53060037107</t>
  </si>
  <si>
    <t>볼트너트</t>
  </si>
  <si>
    <t>M12x150</t>
  </si>
  <si>
    <t>53100287005</t>
  </si>
  <si>
    <t>평와샤</t>
  </si>
  <si>
    <t>호칭경12</t>
  </si>
  <si>
    <t>53300197251</t>
  </si>
  <si>
    <t>패킹</t>
  </si>
  <si>
    <t>후렌지패킹, D80</t>
  </si>
  <si>
    <t>56940370020  스텐용접합후렌지  D20  개소</t>
  </si>
  <si>
    <t>47305257402</t>
  </si>
  <si>
    <t>SUS플랜지(10KG) D20</t>
  </si>
  <si>
    <t>53060037117</t>
  </si>
  <si>
    <t>절연볼트너트</t>
  </si>
  <si>
    <t>M10x100L</t>
  </si>
  <si>
    <t>53100287105</t>
  </si>
  <si>
    <t>스테인리스, 호칭경10</t>
  </si>
  <si>
    <t>53300197239</t>
  </si>
  <si>
    <t>후렌지패킹, D20</t>
  </si>
  <si>
    <t>56940370040  스텐용접합후렌지  D32  개소</t>
  </si>
  <si>
    <t>47305257404</t>
  </si>
  <si>
    <t>SUS플랜지(10KG) D32</t>
  </si>
  <si>
    <t>53060037119</t>
  </si>
  <si>
    <t>M12x100L</t>
  </si>
  <si>
    <t>53100287107</t>
  </si>
  <si>
    <t>스테인리스, 호칭경12</t>
  </si>
  <si>
    <t>53300197243</t>
  </si>
  <si>
    <t>후렌지패킹, D32</t>
  </si>
  <si>
    <t>56940540060  일반행거(전산볼트)  D50  개소</t>
  </si>
  <si>
    <t>53400537011</t>
  </si>
  <si>
    <t>행거</t>
  </si>
  <si>
    <t>파이프행거(일반) 50A</t>
  </si>
  <si>
    <t>53060467141</t>
  </si>
  <si>
    <t>전산볼트</t>
  </si>
  <si>
    <t>탄소강, M10x1000mm</t>
  </si>
  <si>
    <t>53060807023</t>
  </si>
  <si>
    <t>스트롱앵커</t>
  </si>
  <si>
    <t>M10(3/8")</t>
  </si>
  <si>
    <t>56940540080  일반행거(전산볼트)  D80  개소</t>
  </si>
  <si>
    <t>53400537015</t>
  </si>
  <si>
    <t>파이프행거(일반) 80A</t>
  </si>
  <si>
    <t>56940540090  일반행거(전산볼트)  D100  개소</t>
  </si>
  <si>
    <t>53400537017</t>
  </si>
  <si>
    <t>파이프행거(일반) 100A</t>
  </si>
  <si>
    <t>53060467161</t>
  </si>
  <si>
    <t>탄소강, M12x1000mm</t>
  </si>
  <si>
    <t>53060807024</t>
  </si>
  <si>
    <t>M13(1/2")</t>
  </si>
  <si>
    <t>56940540110  일반행거(전산볼트)  D150  개소</t>
  </si>
  <si>
    <t>53400537021</t>
  </si>
  <si>
    <t>파이프행거(일반) 150A</t>
  </si>
  <si>
    <t>56940540120  일반행거(전산볼트)  D200  개소</t>
  </si>
  <si>
    <t>53400537023</t>
  </si>
  <si>
    <t>파이프행거(일반) 200A</t>
  </si>
  <si>
    <t>56940550010  절연행거(전산볼트)  D15  개소</t>
  </si>
  <si>
    <t>53400537033</t>
  </si>
  <si>
    <t>절연행거 15A</t>
  </si>
  <si>
    <t>56940550020  절연행거(전산볼트)  D20  개소</t>
  </si>
  <si>
    <t>53400537035</t>
  </si>
  <si>
    <t>절연행거 20A</t>
  </si>
  <si>
    <t>56940550030  절연행거(전산볼트)  D25  개소</t>
  </si>
  <si>
    <t>53400537037</t>
  </si>
  <si>
    <t>절연행거 25A</t>
  </si>
  <si>
    <t>56940550040  절연행거(전산볼트)  D32  개소</t>
  </si>
  <si>
    <t>53400537039</t>
  </si>
  <si>
    <t>절연행거 32A</t>
  </si>
  <si>
    <t>56940550050  절연행거(전산볼트)  D40  개소</t>
  </si>
  <si>
    <t>53400537041</t>
  </si>
  <si>
    <t>절연행거 40A</t>
  </si>
  <si>
    <t>56940550060  절연행거(전산볼트)  D50  개소</t>
  </si>
  <si>
    <t>53400537043</t>
  </si>
  <si>
    <t>절연행거 50A</t>
  </si>
  <si>
    <t>56940550070  절연행거(전산볼트)  D65  개소</t>
  </si>
  <si>
    <t>53400537045</t>
  </si>
  <si>
    <t>절연행거 65A</t>
  </si>
  <si>
    <t>56940610510  강관스리브(지수판제외)바닥  D15  개소</t>
  </si>
  <si>
    <t>47303007007</t>
  </si>
  <si>
    <t>방화용실란트</t>
  </si>
  <si>
    <t>kg</t>
  </si>
  <si>
    <t>56940610520  강관스리브(지수판제외)바닥  D20  개소</t>
  </si>
  <si>
    <t>47100487004</t>
  </si>
  <si>
    <t>백관 (SPP), D32, 반제품</t>
  </si>
  <si>
    <t>56940610530  강관스리브(지수판제외)바닥  D25  개소</t>
  </si>
  <si>
    <t>47100487005</t>
  </si>
  <si>
    <t>백관 (SPP), D40, 반제품</t>
  </si>
  <si>
    <t>56940611780  PVC입상관스리브 (바닥)  D80  개소</t>
  </si>
  <si>
    <t>47301148954</t>
  </si>
  <si>
    <t>입상관스리브 D100</t>
  </si>
  <si>
    <t>56940611790  PVC입상관스리브 (바닥)  D100  개소</t>
  </si>
  <si>
    <t>47301148955</t>
  </si>
  <si>
    <t>입상관스리브 D125</t>
  </si>
  <si>
    <t>56940620310  강관스리브(지수판포함)벽체  D15  개소</t>
  </si>
  <si>
    <t>95150507061</t>
  </si>
  <si>
    <t>열연강판</t>
  </si>
  <si>
    <t>3.2t*1219*2438</t>
  </si>
  <si>
    <t>56940620330  강관스리브(지수판포함)벽체  D25  개소</t>
  </si>
  <si>
    <t>56940620360  강관스리브(지수판포함)벽체  D50  개소</t>
  </si>
  <si>
    <t>47100487007</t>
  </si>
  <si>
    <t>백관 (SPP), D65, 반제품</t>
  </si>
  <si>
    <t>56940620370  강관스리브(지수판포함)벽체  D65  개소</t>
  </si>
  <si>
    <t>47100487008</t>
  </si>
  <si>
    <t>백관 (SPP), D80, 반제품</t>
  </si>
  <si>
    <t>56940620380  강관스리브(지수판포함)벽체  D80  개소</t>
  </si>
  <si>
    <t>47100487009</t>
  </si>
  <si>
    <t>백관 (SPP), D100, 반제품</t>
  </si>
  <si>
    <t>56940620390  강관스리브(지수판포함)벽체  D100  개소</t>
  </si>
  <si>
    <t>47100487010</t>
  </si>
  <si>
    <t>백관 (SPP), D125, 반제품</t>
  </si>
  <si>
    <t>56940620400  강관스리브(지수판포함)벽체  D125  개소</t>
  </si>
  <si>
    <t>47100487011</t>
  </si>
  <si>
    <t>백관 (SPP), D150, 반제품</t>
  </si>
  <si>
    <t>56940620420  강관스리브(지수판포함)벽체  D200  개소</t>
  </si>
  <si>
    <t>47100487013</t>
  </si>
  <si>
    <t>백관 (SPP), D250, 반제품</t>
  </si>
  <si>
    <t>56940840100  가교발포보온(벽체매립)  5TxD15  M</t>
  </si>
  <si>
    <t>45400077581</t>
  </si>
  <si>
    <t>관보온재</t>
  </si>
  <si>
    <t>가교발포(난연AL), 5TxD15</t>
  </si>
  <si>
    <t>PPS00000002</t>
  </si>
  <si>
    <t>보온재의 3%</t>
  </si>
  <si>
    <t>53300527130</t>
  </si>
  <si>
    <t>은박테이프</t>
  </si>
  <si>
    <t>0.3T*25W</t>
  </si>
  <si>
    <t>56940840101  가교발포보온(벽체매립)  5TxD20  M</t>
  </si>
  <si>
    <t>45400077582</t>
  </si>
  <si>
    <t>가교발포(난연AL), 5TxD20</t>
  </si>
  <si>
    <t>56940840102  가교발포보온(벽체매립)  5TxD25  M</t>
  </si>
  <si>
    <t>45400077583</t>
  </si>
  <si>
    <t>가교발포(난연AL), 5TxD25</t>
  </si>
  <si>
    <t>56940840541  관보온(가교발포+매직)  25TxD15  M</t>
  </si>
  <si>
    <t>45400077389</t>
  </si>
  <si>
    <t>가교발포(난연), 25TxD15</t>
  </si>
  <si>
    <t>53300337053</t>
  </si>
  <si>
    <t>슈퍼매직 303</t>
  </si>
  <si>
    <t>0.2t, 100mm*15m</t>
  </si>
  <si>
    <t>㎡</t>
  </si>
  <si>
    <t>53300337061</t>
  </si>
  <si>
    <t>AL 밴드</t>
  </si>
  <si>
    <t>0.3*30W</t>
  </si>
  <si>
    <t>56940840542  관보온(가교발포+매직)  25TxD20  M</t>
  </si>
  <si>
    <t>45400077390</t>
  </si>
  <si>
    <t>가교발포(난연), 25TxD20</t>
  </si>
  <si>
    <t>56940840543  관보온(가교발포+매직)  25TxD25  M</t>
  </si>
  <si>
    <t>45400077391</t>
  </si>
  <si>
    <t>가교발포(난연), 25TxD25</t>
  </si>
  <si>
    <t>56940840544  관보온(가교발포+매직)  25TxD32  M</t>
  </si>
  <si>
    <t>45400077392</t>
  </si>
  <si>
    <t>가교발포(난연), 25TxD32</t>
  </si>
  <si>
    <t>56940840545  관보온(가교발포+매직)  25TxD40  M</t>
  </si>
  <si>
    <t>45400077393</t>
  </si>
  <si>
    <t>가교발포(난연), 25TxD40</t>
  </si>
  <si>
    <t>56940840546  관보온(가교발포+매직)  25TxD50  M</t>
  </si>
  <si>
    <t>45400077394</t>
  </si>
  <si>
    <t>가교발포(난연), 25TxD50</t>
  </si>
  <si>
    <t>56940840547  관보온(가교발포+매직)  25TxD65  M</t>
  </si>
  <si>
    <t>45400077395</t>
  </si>
  <si>
    <t>가교발포(난연), 25TxD65</t>
  </si>
  <si>
    <t>56941220080  자동공기변설치(물용)STS  D15  개소</t>
  </si>
  <si>
    <t>48200257021</t>
  </si>
  <si>
    <t>공기 밸브</t>
  </si>
  <si>
    <t>에어벤트(물용) D15</t>
  </si>
  <si>
    <t>47300627001</t>
  </si>
  <si>
    <t>나사, 10kg, D15</t>
  </si>
  <si>
    <t>56941317102  플렉시블덕트호스 설치  D150  개소</t>
  </si>
  <si>
    <t>56900017019</t>
  </si>
  <si>
    <t>덕트공</t>
  </si>
  <si>
    <t>56941320040  압력계설치(STS)  2-35KG/CM2  조</t>
  </si>
  <si>
    <t>66850047013</t>
  </si>
  <si>
    <t>압력계</t>
  </si>
  <si>
    <t>표시부직경 D100,  35KG</t>
  </si>
  <si>
    <t>66403487022</t>
  </si>
  <si>
    <t>게이지콕크</t>
  </si>
  <si>
    <t>45100077093</t>
  </si>
  <si>
    <t>사이폰관(압력계설치용)</t>
  </si>
  <si>
    <t>47301108766</t>
  </si>
  <si>
    <t>소켓 (SUS 나사) D15</t>
  </si>
  <si>
    <t>56941422110  녹막이페인트칠(배관용)  1회  M2</t>
  </si>
  <si>
    <t>47303107001</t>
  </si>
  <si>
    <t>광명단(KSM6030)</t>
  </si>
  <si>
    <t>1종,적갈색</t>
  </si>
  <si>
    <t>L</t>
  </si>
  <si>
    <t>47303107022</t>
  </si>
  <si>
    <t>신너</t>
  </si>
  <si>
    <t>KSM-6060,2종</t>
  </si>
  <si>
    <t>잡재료</t>
  </si>
  <si>
    <t>주재료비의 3%</t>
  </si>
  <si>
    <t>56941422120  녹막이페인트칠(배관용)  2회  M2</t>
  </si>
  <si>
    <t>56941422140  조합페인트칠(배관용)  철재면2회  M2</t>
  </si>
  <si>
    <t>47303107002</t>
  </si>
  <si>
    <t>조합페인트(KSM6020)</t>
  </si>
  <si>
    <t>1급,황색</t>
  </si>
  <si>
    <t>주재료비의 4%</t>
  </si>
  <si>
    <t>56941425110  녹막이페인트칠 인건비(1회)  D50mm 이하 배관용  M당</t>
  </si>
  <si>
    <t>56900017021</t>
  </si>
  <si>
    <t>도장공</t>
  </si>
  <si>
    <t>56941425120  녹막이페인트칠 인건비(1회)  D100mm 이하 배관용  M당</t>
  </si>
  <si>
    <t>56941425220  녹막이페인트칠 인건비(2회)  D100mm 이하 배관용  M당</t>
  </si>
  <si>
    <t>56941426010  조합페인트칠 인건비(2회)  D50mm 이하 배관용  M당</t>
  </si>
  <si>
    <t>56941426020  조합페인트칠 인건비(2회)  D100mm 이하 배관용  M당</t>
  </si>
  <si>
    <t>56941533010  공급관기밀시험  50ø이하  구간</t>
  </si>
  <si>
    <t>56941533020  공급관기밀시험  65ø-100ø  구간</t>
  </si>
  <si>
    <t>56941534010  에어후레싱  50ø이하  구간</t>
  </si>
  <si>
    <t>99050767010</t>
  </si>
  <si>
    <t>에어콤프레샤</t>
  </si>
  <si>
    <t>7.1CMM</t>
  </si>
  <si>
    <t>HR</t>
  </si>
  <si>
    <t>56941534020  에어후레싱  65ø-100ø이하  구간</t>
  </si>
  <si>
    <t>56941880035</t>
  </si>
  <si>
    <t>폐기물처리비 상차비</t>
  </si>
  <si>
    <t>56941880035  폐기물처리비 상차비    TON</t>
  </si>
  <si>
    <t>49101887012</t>
  </si>
  <si>
    <t>건설폐기물상차비</t>
  </si>
  <si>
    <t>15톤덤프</t>
  </si>
  <si>
    <t>56941880036</t>
  </si>
  <si>
    <t>폐기물처리비 운반비</t>
  </si>
  <si>
    <t>56941880036  폐기물처리비 운반비  15TON 30KM  TON</t>
  </si>
  <si>
    <t>49101887013</t>
  </si>
  <si>
    <t>건설폐기물운반비</t>
  </si>
  <si>
    <t>15톤덤프,30KM</t>
  </si>
  <si>
    <t>56941880037  폐기물처리비  15TON 30KM  TON</t>
  </si>
  <si>
    <t>56100117023</t>
  </si>
  <si>
    <t>폐기물반입수수료</t>
  </si>
  <si>
    <t>혼합폐기물</t>
  </si>
  <si>
    <t>56941990010  기계터파기    M3</t>
  </si>
  <si>
    <t>56100608886</t>
  </si>
  <si>
    <t>굴삭기(유압식백호우)</t>
  </si>
  <si>
    <t>0.7M3</t>
  </si>
  <si>
    <t>56941990020  기계되메우기    M3</t>
  </si>
  <si>
    <t>56941990030  잔토처리    M3</t>
  </si>
  <si>
    <t>56941990040  모래부설    M3</t>
  </si>
  <si>
    <t>56100017000</t>
  </si>
  <si>
    <t>모 래</t>
  </si>
  <si>
    <t>세사</t>
  </si>
  <si>
    <t>56942001003  코아드릴(바닥) 150mm  D25  개소</t>
  </si>
  <si>
    <t>34390847034</t>
  </si>
  <si>
    <t>코아드릴임대사용료</t>
  </si>
  <si>
    <t>25.40CM</t>
  </si>
  <si>
    <t>시간</t>
  </si>
  <si>
    <t>56900017098</t>
  </si>
  <si>
    <t>착암공</t>
  </si>
  <si>
    <t>56942001004  코아드릴(바닥) 150mm  D32  개소</t>
  </si>
  <si>
    <t>56942001005  코아드릴(바닥) 150mm  D40  개소</t>
  </si>
  <si>
    <t>56942001007  코아드릴(바닥) 150mm  D65  개소</t>
  </si>
  <si>
    <t>56942001009  코아드릴(바닥) 150mm  D100  개소</t>
  </si>
  <si>
    <t>56942001010  코아드릴(바닥) 150mm  D125  개소</t>
  </si>
  <si>
    <t>56942002003  코아드릴(벽체) 150mm  D25  개소</t>
  </si>
  <si>
    <t>56942002007  코아드릴(벽체) 150mm  D65  개소</t>
  </si>
  <si>
    <t>56942002008  코아드릴(벽체) 150mm  D80  개소</t>
  </si>
  <si>
    <t>56942002009  코아드릴(벽체) 150mm  D100  개소</t>
  </si>
  <si>
    <t>56942002010  코아드릴(벽체) 150mm  D125  개소</t>
  </si>
  <si>
    <t>56942002011  코아드릴(벽체) 150mm  D150  개소</t>
  </si>
  <si>
    <t>56942002013  코아드릴(벽체) 150mm  D250  개소</t>
  </si>
  <si>
    <t>단 가 대 비 표</t>
  </si>
  <si>
    <t>가격정보</t>
  </si>
  <si>
    <t>Page</t>
  </si>
  <si>
    <t>물가자료</t>
  </si>
  <si>
    <t>유통물가</t>
  </si>
  <si>
    <t>거래가격</t>
  </si>
  <si>
    <t>조사가격</t>
  </si>
  <si>
    <t>적 용 단 가</t>
  </si>
  <si>
    <t>1389</t>
  </si>
  <si>
    <t>1180</t>
  </si>
  <si>
    <t>1310</t>
  </si>
  <si>
    <t>955</t>
  </si>
  <si>
    <t>775</t>
  </si>
  <si>
    <t>952</t>
  </si>
  <si>
    <t>826</t>
  </si>
  <si>
    <t>Ⅱ-642</t>
  </si>
  <si>
    <t>825</t>
  </si>
  <si>
    <t>Ⅱ-649</t>
  </si>
  <si>
    <t>873</t>
  </si>
  <si>
    <t>633</t>
  </si>
  <si>
    <t>878</t>
  </si>
  <si>
    <t>694</t>
  </si>
  <si>
    <t>828</t>
  </si>
  <si>
    <t>689</t>
  </si>
  <si>
    <t>835</t>
  </si>
  <si>
    <t>Ⅱ-650</t>
  </si>
  <si>
    <t>726</t>
  </si>
  <si>
    <t>914</t>
  </si>
  <si>
    <t>957</t>
  </si>
  <si>
    <t>Ⅱ-704</t>
  </si>
  <si>
    <t>736</t>
  </si>
  <si>
    <t>560</t>
  </si>
  <si>
    <t>698</t>
  </si>
  <si>
    <t>525</t>
  </si>
  <si>
    <t>705</t>
  </si>
  <si>
    <t>700</t>
  </si>
  <si>
    <t>527</t>
  </si>
  <si>
    <t>707</t>
  </si>
  <si>
    <t>745</t>
  </si>
  <si>
    <t>566</t>
  </si>
  <si>
    <t>747</t>
  </si>
  <si>
    <t>464</t>
  </si>
  <si>
    <t>Ⅱ-324</t>
  </si>
  <si>
    <t>820</t>
  </si>
  <si>
    <t>812</t>
  </si>
  <si>
    <t>741</t>
  </si>
  <si>
    <t>562</t>
  </si>
  <si>
    <t>731</t>
  </si>
  <si>
    <t>737</t>
  </si>
  <si>
    <t>564</t>
  </si>
  <si>
    <t>730</t>
  </si>
  <si>
    <t>704</t>
  </si>
  <si>
    <t>528</t>
  </si>
  <si>
    <t>709</t>
  </si>
  <si>
    <t>748</t>
  </si>
  <si>
    <t>756</t>
  </si>
  <si>
    <t>567</t>
  </si>
  <si>
    <t>Ⅱ-500</t>
  </si>
  <si>
    <t>644</t>
  </si>
  <si>
    <t>869</t>
  </si>
  <si>
    <t>561</t>
  </si>
  <si>
    <t>(하)47</t>
  </si>
  <si>
    <t>616</t>
  </si>
  <si>
    <t>473</t>
  </si>
  <si>
    <t>614</t>
  </si>
  <si>
    <t>572</t>
  </si>
  <si>
    <t>617</t>
  </si>
  <si>
    <t>533</t>
  </si>
  <si>
    <t>713</t>
  </si>
  <si>
    <t>706</t>
  </si>
  <si>
    <t>538</t>
  </si>
  <si>
    <t>739</t>
  </si>
  <si>
    <t>729</t>
  </si>
  <si>
    <t>795</t>
  </si>
  <si>
    <t>817</t>
  </si>
  <si>
    <t>621</t>
  </si>
  <si>
    <t>791</t>
  </si>
  <si>
    <t>816</t>
  </si>
  <si>
    <t>620</t>
  </si>
  <si>
    <t>810</t>
  </si>
  <si>
    <t>87,95</t>
  </si>
  <si>
    <t>49,56</t>
  </si>
  <si>
    <t>79,85</t>
  </si>
  <si>
    <t>88,95</t>
  </si>
  <si>
    <t>50,56</t>
  </si>
  <si>
    <t>80,85</t>
  </si>
  <si>
    <t>86,95</t>
  </si>
  <si>
    <t>85</t>
  </si>
  <si>
    <t>86</t>
  </si>
  <si>
    <t>51</t>
  </si>
  <si>
    <t>81</t>
  </si>
  <si>
    <t>54</t>
  </si>
  <si>
    <t>90</t>
  </si>
  <si>
    <t>56</t>
  </si>
  <si>
    <t>Ⅱ-546</t>
  </si>
  <si>
    <t>711</t>
  </si>
  <si>
    <t>958</t>
  </si>
  <si>
    <t>776</t>
  </si>
  <si>
    <t>Ⅱ-798</t>
  </si>
  <si>
    <t>702</t>
  </si>
  <si>
    <t>646</t>
  </si>
  <si>
    <t>789</t>
  </si>
  <si>
    <t>103</t>
  </si>
  <si>
    <t>61</t>
  </si>
  <si>
    <t>92</t>
  </si>
  <si>
    <t>(하)182</t>
  </si>
  <si>
    <t>53</t>
  </si>
  <si>
    <t>83</t>
  </si>
  <si>
    <t>655</t>
  </si>
  <si>
    <t>656</t>
  </si>
  <si>
    <t>815</t>
  </si>
  <si>
    <t>(하)33</t>
  </si>
  <si>
    <t>1238</t>
  </si>
  <si>
    <t>1435</t>
  </si>
  <si>
    <t>52</t>
  </si>
  <si>
    <t>26</t>
  </si>
  <si>
    <t>45</t>
  </si>
  <si>
    <t>(하)186</t>
  </si>
  <si>
    <t>839</t>
  </si>
  <si>
    <t>Ⅱ-654</t>
  </si>
  <si>
    <t>763</t>
  </si>
  <si>
    <t>685</t>
  </si>
  <si>
    <t>품      명</t>
  </si>
  <si>
    <t>규      격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</si>
  <si>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</si>
  <si>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</si>
  <si>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</si>
  <si>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</si>
  <si>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</si>
  <si>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</si>
  <si>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</si>
  <si>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</si>
  <si>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</si>
  <si>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</si>
  <si>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단  가</t>
  </si>
  <si>
    <t>금  액</t>
  </si>
  <si>
    <t>010606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</si>
  <si>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</si>
  <si>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</si>
  <si>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</si>
  <si>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</si>
  <si>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</si>
  <si>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</si>
  <si>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</si>
  <si>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</si>
  <si>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</si>
  <si>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</si>
  <si>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</si>
  <si>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</si>
  <si>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</si>
  <si>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</si>
  <si>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</si>
  <si>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</si>
  <si>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</si>
  <si>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</si>
  <si>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</si>
  <si>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</si>
  <si>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</si>
  <si>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</si>
  <si>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</si>
  <si>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</si>
  <si>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</si>
  <si>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</si>
  <si>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</si>
  <si>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</si>
  <si>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</si>
  <si>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</si>
  <si>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</si>
  <si>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010101  냉난방기관급자재</t>
  </si>
  <si>
    <t>5C2B23036B07277CC029299C9480</t>
  </si>
  <si>
    <t>F</t>
  </si>
  <si>
    <t>T</t>
  </si>
  <si>
    <t>0106065C2B23036B07277CC029299C9480</t>
  </si>
  <si>
    <t xml:space="preserve">히트펌프용실내기 </t>
  </si>
  <si>
    <t>[소     계]</t>
  </si>
  <si>
    <t>010102  냉난방기설치부자재</t>
  </si>
  <si>
    <t>냉난방기용Y분기관설치</t>
  </si>
  <si>
    <t>개</t>
  </si>
  <si>
    <t>5C2B23036B07277CC029299C8A30</t>
  </si>
  <si>
    <t>0106065C2B23036B07277CC029299C8A30</t>
  </si>
  <si>
    <t>냉난방기용Y분기관(대)설치</t>
  </si>
  <si>
    <t>개</t>
  </si>
  <si>
    <t>냉난방기용T분기관설치</t>
  </si>
  <si>
    <t>룸컨트롤러세트</t>
  </si>
  <si>
    <t>5C2B23036B07277CC029299C8A60</t>
  </si>
  <si>
    <t>0106065C2B23036B07277CC029299C8A60</t>
  </si>
  <si>
    <t>중앙제어기</t>
  </si>
  <si>
    <t>대</t>
  </si>
  <si>
    <t>010103  냉난방기설치공사</t>
  </si>
  <si>
    <t>실외기받침대</t>
  </si>
  <si>
    <t>받침대</t>
  </si>
  <si>
    <t>5C2B23036B07277CC029299C8AA0</t>
  </si>
  <si>
    <t>0106065C2B23036B07277CC029299C8AA0</t>
  </si>
  <si>
    <t>가변형히트펌프냉난방기설치</t>
  </si>
  <si>
    <t>기본(냉매배관제외)</t>
  </si>
  <si>
    <t>5C2B23036B07277CC029299C8AB0</t>
  </si>
  <si>
    <t>0106065C2B23036B07277CC029299C8AB0</t>
  </si>
  <si>
    <t>냉매관및설치</t>
  </si>
  <si>
    <t>평균Φ12.7mm, 커버없음, 1m당</t>
  </si>
  <si>
    <t>m</t>
  </si>
  <si>
    <t>5C2B23036B07277CC0292983AE10</t>
  </si>
  <si>
    <t>0106065C2B23036B07277CC0292983AE10</t>
  </si>
  <si>
    <t>평균Φ15.88mm,커버없음, 1m당</t>
  </si>
  <si>
    <t>5C2B23036B07277CC0292983AE00</t>
  </si>
  <si>
    <t>0106065C2B23036B07277CC0292983AE00</t>
  </si>
  <si>
    <t>평균Φ20mm,커버없음, 1m당</t>
  </si>
  <si>
    <t>평균Φ25mm,커버없음, 1m당</t>
  </si>
  <si>
    <t>평균Φ28.58mm,커버없음, 1m당</t>
  </si>
  <si>
    <t>평균Φ38.1mm,커버없음, 1m당</t>
  </si>
  <si>
    <t>냉난방기용PVC드레인관설치</t>
  </si>
  <si>
    <t>Φ32mm</t>
  </si>
  <si>
    <t>5C2B23036B07277CC0292983AE70</t>
  </si>
  <si>
    <t>0106065C2B23036B07277CC0292983AE70</t>
  </si>
  <si>
    <t>통신용케이블및 CD관설치</t>
  </si>
  <si>
    <t>룸컨트롤러세트용전선및전선관</t>
  </si>
  <si>
    <t>5C2B23036B07277CC0292983AE80</t>
  </si>
  <si>
    <t>0106065C2B23036B07277CC0292983AE80</t>
  </si>
  <si>
    <t>중앙컨트롤러세트용전선및전선관</t>
  </si>
  <si>
    <t>실외노출배관커버트레이설치</t>
  </si>
  <si>
    <t>조</t>
  </si>
  <si>
    <t>크레인 50톤</t>
  </si>
  <si>
    <t>TOTAL</t>
  </si>
  <si>
    <t>[청년문화공간 농업공작실 GHP 관급자재 ]</t>
  </si>
  <si>
    <t>가스히트펌프 실외기</t>
  </si>
  <si>
    <t>02 관급내역</t>
  </si>
  <si>
    <t>0201 농업화학관 냉난방공사</t>
  </si>
  <si>
    <t>0202 농업화학관 보온재공사</t>
  </si>
  <si>
    <t>0203 농업공작실 보온재공사</t>
  </si>
  <si>
    <t>냉방127.0/난방143.0kW</t>
  </si>
  <si>
    <t>히트펌프용실내기</t>
  </si>
  <si>
    <t xml:space="preserve">냉방3.2/난방3.6kW, 1방향천장형 </t>
  </si>
  <si>
    <t xml:space="preserve">냉방4.0/난방4.5kW, 1방향천장형 </t>
  </si>
  <si>
    <t>냉방7.2/난방8.1kW, 4방향천장형</t>
  </si>
  <si>
    <t>냉방10.0/난방11.0kW, 4방향천장형</t>
  </si>
  <si>
    <t>냉방13.0/난방14.5kW, 4방향천장형</t>
  </si>
  <si>
    <t>냉방14.5/난방16.3kW, 4방향천장형</t>
  </si>
  <si>
    <t>냉방14.5/난방16.3kW, 직립형</t>
  </si>
  <si>
    <t>[청년문화공간 리모델링 공사 GHP 관급자재]</t>
  </si>
  <si>
    <t xml:space="preserve">냉방2.0/난방2.3kW, 1방향천장형 </t>
  </si>
  <si>
    <t>대</t>
  </si>
  <si>
    <t>냉방5.2/난방6.0kW, 4방향천장형</t>
  </si>
  <si>
    <t>냉난방기용MDF냉매배관커버설치</t>
  </si>
  <si>
    <t>냉난방기용STS냉매배관커버설치</t>
  </si>
  <si>
    <t>(적산전력시스템 중계기)</t>
  </si>
  <si>
    <t>(적산전력시스템 통신공사 포함)</t>
  </si>
  <si>
    <t xml:space="preserve"> 프로그램및 PC 일체포함</t>
  </si>
  <si>
    <t>내 역 서</t>
  </si>
  <si>
    <t>비  고</t>
  </si>
  <si>
    <t>(적산전력시스템 전력량계)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</si>
</sst>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#"/>
    <numFmt numFmtId="181" formatCode="_ * #,##0_ ;_ * \-#,##0_ ;_ * &quot;-&quot;_ ;_ @_ "/>
    <numFmt numFmtId="182" formatCode="_ * #,##0.00_ ;_ * \-#,##0.00_ ;_ * &quot;-&quot;??_ ;_ @_ "/>
    <numFmt numFmtId="183" formatCode="0.000000%"/>
    <numFmt numFmtId="184" formatCode="0_);[Red]\(0\)"/>
    <numFmt numFmtId="185" formatCode="[$-412]yyyy&quot;년&quot;\ m&quot;월&quot;\ d&quot;일&quot;\ dddd"/>
    <numFmt numFmtId="186" formatCode="[$-412]AM/PM\ h:mm:ss"/>
    <numFmt numFmtId="187" formatCode="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7"/>
      <name val="Small Fonts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b/>
      <u val="single"/>
      <sz val="14"/>
      <color indexed="8"/>
      <name val="맑은 고딕"/>
      <family val="3"/>
    </font>
    <font>
      <b/>
      <u val="single"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1"/>
      <color theme="1"/>
      <name val="굴림체"/>
      <family val="3"/>
    </font>
    <font>
      <sz val="11"/>
      <color theme="1"/>
      <name val="굴림체"/>
      <family val="3"/>
    </font>
    <font>
      <b/>
      <u val="single"/>
      <sz val="14"/>
      <color theme="1"/>
      <name val="Calibri"/>
      <family val="3"/>
    </font>
    <font>
      <b/>
      <u val="single"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37" fontId="5" fillId="0" borderId="0">
      <alignment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176" fontId="0" fillId="0" borderId="10" xfId="0" applyNumberFormat="1" applyFont="1" applyBorder="1" applyAlignment="1" quotePrefix="1">
      <alignment vertical="center"/>
    </xf>
    <xf numFmtId="176" fontId="0" fillId="0" borderId="10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35" fillId="33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0" fontId="35" fillId="33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 quotePrefix="1">
      <alignment vertical="center"/>
    </xf>
    <xf numFmtId="179" fontId="0" fillId="0" borderId="10" xfId="0" applyNumberFormat="1" applyBorder="1" applyAlignment="1">
      <alignment vertical="center"/>
    </xf>
    <xf numFmtId="0" fontId="0" fillId="0" borderId="0" xfId="0" applyAlignment="1" quotePrefix="1">
      <alignment vertical="center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10" xfId="0" applyFont="1" applyBorder="1" applyAlignment="1" quotePrefix="1">
      <alignment vertical="center" wrapText="1"/>
    </xf>
    <xf numFmtId="0" fontId="45" fillId="0" borderId="10" xfId="0" applyFont="1" applyBorder="1" applyAlignment="1">
      <alignment vertical="center" wrapText="1"/>
    </xf>
    <xf numFmtId="180" fontId="45" fillId="0" borderId="10" xfId="0" applyNumberFormat="1" applyFont="1" applyBorder="1" applyAlignment="1">
      <alignment vertical="center" wrapText="1"/>
    </xf>
    <xf numFmtId="180" fontId="45" fillId="0" borderId="10" xfId="0" applyNumberFormat="1" applyFont="1" applyBorder="1" applyAlignment="1" quotePrefix="1">
      <alignment vertical="center" wrapText="1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44" fillId="0" borderId="10" xfId="0" applyFont="1" applyBorder="1" applyAlignment="1">
      <alignment vertical="center" wrapText="1"/>
    </xf>
    <xf numFmtId="180" fontId="44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35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 quotePrefix="1">
      <alignment vertical="center" wrapText="1"/>
    </xf>
    <xf numFmtId="0" fontId="45" fillId="34" borderId="10" xfId="0" applyFont="1" applyFill="1" applyBorder="1" applyAlignment="1" quotePrefix="1">
      <alignment vertical="center" wrapText="1"/>
    </xf>
    <xf numFmtId="0" fontId="45" fillId="34" borderId="10" xfId="0" applyFont="1" applyFill="1" applyBorder="1" applyAlignment="1">
      <alignment vertical="center" wrapText="1"/>
    </xf>
    <xf numFmtId="180" fontId="45" fillId="34" borderId="10" xfId="0" applyNumberFormat="1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 quotePrefix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5" fillId="34" borderId="1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180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 quotePrefix="1">
      <alignment vertical="center" wrapText="1"/>
    </xf>
    <xf numFmtId="180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 quotePrefix="1">
      <alignment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179" fontId="43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5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 quotePrefix="1">
      <alignment horizontal="center" vertical="center" wrapText="1"/>
    </xf>
    <xf numFmtId="0" fontId="35" fillId="0" borderId="10" xfId="0" applyFont="1" applyBorder="1" applyAlignment="1">
      <alignment horizontal="center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1995" xfId="33"/>
    <cellStyle name="Comma_1995" xfId="34"/>
    <cellStyle name="Currency [0]_1995" xfId="35"/>
    <cellStyle name="Currency_1995" xfId="36"/>
    <cellStyle name="no dec" xfId="37"/>
    <cellStyle name="Normal_#26-PSS Rev and Drivers 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메모" xfId="48"/>
    <cellStyle name="Percent" xfId="49"/>
    <cellStyle name="보통" xfId="50"/>
    <cellStyle name="설명 텍스트" xfId="51"/>
    <cellStyle name="셀 확인" xfId="52"/>
    <cellStyle name="Comma" xfId="53"/>
    <cellStyle name="Comma [0]" xfId="54"/>
    <cellStyle name="쉼표 [0] 2" xfId="55"/>
    <cellStyle name="쉼표 2" xfId="56"/>
    <cellStyle name="연결된 셀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콤마 [0]_0ev2ylkxWrYu3fuyhscofzrLK" xfId="67"/>
    <cellStyle name="콤마_0ev2ylkxWrYu3fuyhscofzrLK" xfId="68"/>
    <cellStyle name="Currency" xfId="69"/>
    <cellStyle name="Currency [0]" xfId="70"/>
    <cellStyle name="표준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75" zoomScaleSheetLayoutView="75" zoomScalePageLayoutView="0" workbookViewId="0" topLeftCell="A7">
      <selection activeCell="A2" sqref="A2:M2"/>
    </sheetView>
  </sheetViews>
  <sheetFormatPr defaultColWidth="9.140625" defaultRowHeight="15"/>
  <cols>
    <col min="1" max="1" width="39.57421875" style="0" customWidth="1"/>
    <col min="2" max="2" width="11.57421875" style="0" customWidth="1"/>
    <col min="3" max="4" width="4.57421875" style="0" customWidth="1"/>
    <col min="5" max="12" width="14.57421875" style="0" customWidth="1"/>
    <col min="13" max="13" width="12.57421875" style="0" customWidth="1"/>
  </cols>
  <sheetData>
    <row r="1" spans="1:13" ht="3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0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0" customHeight="1">
      <c r="A3" s="53" t="s">
        <v>4</v>
      </c>
      <c r="B3" s="53" t="s">
        <v>5</v>
      </c>
      <c r="C3" s="53" t="s">
        <v>6</v>
      </c>
      <c r="D3" s="53" t="s">
        <v>7</v>
      </c>
      <c r="E3" s="53" t="s">
        <v>8</v>
      </c>
      <c r="F3" s="53"/>
      <c r="G3" s="53" t="s">
        <v>11</v>
      </c>
      <c r="H3" s="53"/>
      <c r="I3" s="53" t="s">
        <v>12</v>
      </c>
      <c r="J3" s="53"/>
      <c r="K3" s="53" t="s">
        <v>13</v>
      </c>
      <c r="L3" s="53"/>
      <c r="M3" s="53" t="s">
        <v>14</v>
      </c>
    </row>
    <row r="4" spans="1:13" ht="30" customHeight="1">
      <c r="A4" s="53"/>
      <c r="B4" s="53"/>
      <c r="C4" s="53"/>
      <c r="D4" s="53"/>
      <c r="E4" s="3" t="s">
        <v>9</v>
      </c>
      <c r="F4" s="3" t="s">
        <v>10</v>
      </c>
      <c r="G4" s="3" t="s">
        <v>9</v>
      </c>
      <c r="H4" s="3" t="s">
        <v>10</v>
      </c>
      <c r="I4" s="3" t="s">
        <v>9</v>
      </c>
      <c r="J4" s="3" t="s">
        <v>10</v>
      </c>
      <c r="K4" s="3" t="s">
        <v>9</v>
      </c>
      <c r="L4" s="3" t="s">
        <v>10</v>
      </c>
      <c r="M4" s="53"/>
    </row>
    <row r="5" spans="1:14" ht="30" customHeight="1">
      <c r="A5" s="5" t="s">
        <v>15</v>
      </c>
      <c r="B5" s="6"/>
      <c r="C5" s="6"/>
      <c r="D5" s="6">
        <v>1</v>
      </c>
      <c r="E5" s="6">
        <f>(F6+F7+F8+F12+F13+F19)</f>
        <v>47851596</v>
      </c>
      <c r="F5" s="6">
        <f aca="true" t="shared" si="0" ref="F5:F31">D5*E5</f>
        <v>47851596</v>
      </c>
      <c r="G5" s="6">
        <f>(H6+H7+H8+H12+H13+H19)</f>
        <v>54058596</v>
      </c>
      <c r="H5" s="6">
        <f aca="true" t="shared" si="1" ref="H5:H31">D5*G5</f>
        <v>54058596</v>
      </c>
      <c r="I5" s="6">
        <f>(J6+J7+J8+J12+J13+J19)</f>
        <v>75741</v>
      </c>
      <c r="J5" s="6">
        <f aca="true" t="shared" si="2" ref="J5:J31">D5*I5</f>
        <v>75741</v>
      </c>
      <c r="K5" s="6">
        <f aca="true" t="shared" si="3" ref="K5:K31">E5+G5+I5</f>
        <v>101985933</v>
      </c>
      <c r="L5" s="6">
        <f aca="true" t="shared" si="4" ref="L5:L31">D5*K5</f>
        <v>101985933</v>
      </c>
      <c r="M5" s="6"/>
      <c r="N5" s="5" t="s">
        <v>16</v>
      </c>
    </row>
    <row r="6" spans="1:14" ht="30" customHeight="1">
      <c r="A6" s="5" t="s">
        <v>17</v>
      </c>
      <c r="B6" s="6"/>
      <c r="C6" s="6"/>
      <c r="D6" s="6">
        <v>1</v>
      </c>
      <c r="E6" s="6">
        <f>내역서!H29</f>
        <v>8032983</v>
      </c>
      <c r="F6" s="6">
        <f t="shared" si="0"/>
        <v>8032983</v>
      </c>
      <c r="G6" s="6">
        <f>내역서!J29</f>
        <v>813441</v>
      </c>
      <c r="H6" s="6">
        <f t="shared" si="1"/>
        <v>813441</v>
      </c>
      <c r="I6" s="6">
        <f>내역서!L29</f>
        <v>0</v>
      </c>
      <c r="J6" s="6">
        <f t="shared" si="2"/>
        <v>0</v>
      </c>
      <c r="K6" s="6">
        <f t="shared" si="3"/>
        <v>8846424</v>
      </c>
      <c r="L6" s="6">
        <f t="shared" si="4"/>
        <v>8846424</v>
      </c>
      <c r="M6" s="6"/>
      <c r="N6" s="5" t="s">
        <v>18</v>
      </c>
    </row>
    <row r="7" spans="1:14" ht="30" customHeight="1">
      <c r="A7" s="5" t="s">
        <v>19</v>
      </c>
      <c r="B7" s="6"/>
      <c r="C7" s="6"/>
      <c r="D7" s="6">
        <v>1</v>
      </c>
      <c r="E7" s="6">
        <f>내역서!H55</f>
        <v>1019196</v>
      </c>
      <c r="F7" s="6">
        <f t="shared" si="0"/>
        <v>1019196</v>
      </c>
      <c r="G7" s="6">
        <f>내역서!J55</f>
        <v>1262523</v>
      </c>
      <c r="H7" s="6">
        <f t="shared" si="1"/>
        <v>1262523</v>
      </c>
      <c r="I7" s="6">
        <f>내역서!L55</f>
        <v>12180</v>
      </c>
      <c r="J7" s="6">
        <f t="shared" si="2"/>
        <v>12180</v>
      </c>
      <c r="K7" s="6">
        <f t="shared" si="3"/>
        <v>2293899</v>
      </c>
      <c r="L7" s="6">
        <f t="shared" si="4"/>
        <v>2293899</v>
      </c>
      <c r="M7" s="6"/>
      <c r="N7" s="5" t="s">
        <v>20</v>
      </c>
    </row>
    <row r="8" spans="1:14" ht="30" customHeight="1">
      <c r="A8" s="5" t="s">
        <v>21</v>
      </c>
      <c r="B8" s="6"/>
      <c r="C8" s="6"/>
      <c r="D8" s="6">
        <v>1</v>
      </c>
      <c r="E8" s="6">
        <f>(F9+F10+F11)</f>
        <v>32324239</v>
      </c>
      <c r="F8" s="6">
        <f t="shared" si="0"/>
        <v>32324239</v>
      </c>
      <c r="G8" s="6">
        <f>(H9+H10+H11)</f>
        <v>38584881</v>
      </c>
      <c r="H8" s="6">
        <f t="shared" si="1"/>
        <v>38584881</v>
      </c>
      <c r="I8" s="6">
        <f>(J9+J10+J11)</f>
        <v>44892</v>
      </c>
      <c r="J8" s="6">
        <f t="shared" si="2"/>
        <v>44892</v>
      </c>
      <c r="K8" s="6">
        <f t="shared" si="3"/>
        <v>70954012</v>
      </c>
      <c r="L8" s="6">
        <f t="shared" si="4"/>
        <v>70954012</v>
      </c>
      <c r="M8" s="6"/>
      <c r="N8" s="5" t="s">
        <v>22</v>
      </c>
    </row>
    <row r="9" spans="1:14" ht="30" customHeight="1">
      <c r="A9" s="5" t="s">
        <v>23</v>
      </c>
      <c r="B9" s="6"/>
      <c r="C9" s="6"/>
      <c r="D9" s="6">
        <v>1</v>
      </c>
      <c r="E9" s="6">
        <f>내역서!H81</f>
        <v>10916836</v>
      </c>
      <c r="F9" s="6">
        <f t="shared" si="0"/>
        <v>10916836</v>
      </c>
      <c r="G9" s="6">
        <f>내역서!J81</f>
        <v>4601220</v>
      </c>
      <c r="H9" s="6">
        <f t="shared" si="1"/>
        <v>4601220</v>
      </c>
      <c r="I9" s="6">
        <f>내역서!L81</f>
        <v>0</v>
      </c>
      <c r="J9" s="6">
        <f t="shared" si="2"/>
        <v>0</v>
      </c>
      <c r="K9" s="6">
        <f t="shared" si="3"/>
        <v>15518056</v>
      </c>
      <c r="L9" s="6">
        <f t="shared" si="4"/>
        <v>15518056</v>
      </c>
      <c r="M9" s="6"/>
      <c r="N9" s="5" t="s">
        <v>24</v>
      </c>
    </row>
    <row r="10" spans="1:14" ht="30" customHeight="1">
      <c r="A10" s="5" t="s">
        <v>25</v>
      </c>
      <c r="B10" s="6"/>
      <c r="C10" s="6"/>
      <c r="D10" s="6">
        <v>1</v>
      </c>
      <c r="E10" s="6">
        <f>내역서!H211</f>
        <v>11608112</v>
      </c>
      <c r="F10" s="6">
        <f t="shared" si="0"/>
        <v>11608112</v>
      </c>
      <c r="G10" s="6">
        <f>내역서!J211</f>
        <v>22335079</v>
      </c>
      <c r="H10" s="6">
        <f t="shared" si="1"/>
        <v>22335079</v>
      </c>
      <c r="I10" s="6">
        <f>내역서!L211</f>
        <v>10508</v>
      </c>
      <c r="J10" s="6">
        <f t="shared" si="2"/>
        <v>10508</v>
      </c>
      <c r="K10" s="6">
        <f t="shared" si="3"/>
        <v>33953699</v>
      </c>
      <c r="L10" s="6">
        <f t="shared" si="4"/>
        <v>33953699</v>
      </c>
      <c r="M10" s="6"/>
      <c r="N10" s="5" t="s">
        <v>26</v>
      </c>
    </row>
    <row r="11" spans="1:14" ht="30" customHeight="1">
      <c r="A11" s="5" t="s">
        <v>27</v>
      </c>
      <c r="B11" s="6"/>
      <c r="C11" s="6"/>
      <c r="D11" s="6">
        <v>1</v>
      </c>
      <c r="E11" s="6">
        <f>내역서!H315</f>
        <v>9799291</v>
      </c>
      <c r="F11" s="6">
        <f t="shared" si="0"/>
        <v>9799291</v>
      </c>
      <c r="G11" s="6">
        <f>내역서!J315</f>
        <v>11648582</v>
      </c>
      <c r="H11" s="6">
        <f t="shared" si="1"/>
        <v>11648582</v>
      </c>
      <c r="I11" s="6">
        <f>내역서!L315</f>
        <v>34384</v>
      </c>
      <c r="J11" s="6">
        <f t="shared" si="2"/>
        <v>34384</v>
      </c>
      <c r="K11" s="6">
        <f t="shared" si="3"/>
        <v>21482257</v>
      </c>
      <c r="L11" s="6">
        <f t="shared" si="4"/>
        <v>21482257</v>
      </c>
      <c r="M11" s="6"/>
      <c r="N11" s="5" t="s">
        <v>28</v>
      </c>
    </row>
    <row r="12" spans="1:14" ht="30" customHeight="1">
      <c r="A12" s="5" t="s">
        <v>29</v>
      </c>
      <c r="B12" s="6"/>
      <c r="C12" s="6"/>
      <c r="D12" s="6">
        <v>1</v>
      </c>
      <c r="E12" s="6">
        <f>내역서!H367</f>
        <v>5521317</v>
      </c>
      <c r="F12" s="6">
        <f t="shared" si="0"/>
        <v>5521317</v>
      </c>
      <c r="G12" s="6">
        <f>내역서!J367</f>
        <v>4918270</v>
      </c>
      <c r="H12" s="6">
        <f t="shared" si="1"/>
        <v>4918270</v>
      </c>
      <c r="I12" s="6">
        <f>내역서!L367</f>
        <v>1424</v>
      </c>
      <c r="J12" s="6">
        <f t="shared" si="2"/>
        <v>1424</v>
      </c>
      <c r="K12" s="6">
        <f t="shared" si="3"/>
        <v>10441011</v>
      </c>
      <c r="L12" s="6">
        <f t="shared" si="4"/>
        <v>10441011</v>
      </c>
      <c r="M12" s="6"/>
      <c r="N12" s="5" t="s">
        <v>30</v>
      </c>
    </row>
    <row r="13" spans="1:14" ht="30" customHeight="1">
      <c r="A13" s="5" t="s">
        <v>31</v>
      </c>
      <c r="B13" s="6"/>
      <c r="C13" s="6"/>
      <c r="D13" s="6">
        <v>1</v>
      </c>
      <c r="E13" s="6">
        <f>(F14+F15+F16+F17+F18)</f>
        <v>-189267</v>
      </c>
      <c r="F13" s="6">
        <f t="shared" si="0"/>
        <v>-189267</v>
      </c>
      <c r="G13" s="6">
        <f>(H14+H15+H16+H17+H18)</f>
        <v>7907187</v>
      </c>
      <c r="H13" s="6">
        <f t="shared" si="1"/>
        <v>7907187</v>
      </c>
      <c r="I13" s="6">
        <f>(J14+J15+J16+J17+J18)</f>
        <v>17245</v>
      </c>
      <c r="J13" s="6">
        <f t="shared" si="2"/>
        <v>17245</v>
      </c>
      <c r="K13" s="6">
        <f t="shared" si="3"/>
        <v>7735165</v>
      </c>
      <c r="L13" s="6">
        <f t="shared" si="4"/>
        <v>7735165</v>
      </c>
      <c r="M13" s="6"/>
      <c r="N13" s="5" t="s">
        <v>32</v>
      </c>
    </row>
    <row r="14" spans="1:14" ht="30" customHeight="1">
      <c r="A14" s="5" t="s">
        <v>33</v>
      </c>
      <c r="B14" s="6"/>
      <c r="C14" s="6"/>
      <c r="D14" s="6">
        <v>1</v>
      </c>
      <c r="E14" s="6">
        <f>내역서!H393</f>
        <v>10327</v>
      </c>
      <c r="F14" s="6">
        <f t="shared" si="0"/>
        <v>10327</v>
      </c>
      <c r="G14" s="6">
        <f>내역서!J393</f>
        <v>344244</v>
      </c>
      <c r="H14" s="6">
        <f t="shared" si="1"/>
        <v>344244</v>
      </c>
      <c r="I14" s="6">
        <f>내역서!L393</f>
        <v>0</v>
      </c>
      <c r="J14" s="6">
        <f t="shared" si="2"/>
        <v>0</v>
      </c>
      <c r="K14" s="6">
        <f t="shared" si="3"/>
        <v>354571</v>
      </c>
      <c r="L14" s="6">
        <f t="shared" si="4"/>
        <v>354571</v>
      </c>
      <c r="M14" s="6"/>
      <c r="N14" s="5" t="s">
        <v>34</v>
      </c>
    </row>
    <row r="15" spans="1:14" ht="30" customHeight="1">
      <c r="A15" s="5" t="s">
        <v>35</v>
      </c>
      <c r="B15" s="6"/>
      <c r="C15" s="6"/>
      <c r="D15" s="6">
        <v>1</v>
      </c>
      <c r="E15" s="6">
        <f>내역서!H419</f>
        <v>62156</v>
      </c>
      <c r="F15" s="6">
        <f t="shared" si="0"/>
        <v>62156</v>
      </c>
      <c r="G15" s="6">
        <f>내역서!J419</f>
        <v>2071884</v>
      </c>
      <c r="H15" s="6">
        <f t="shared" si="1"/>
        <v>2071884</v>
      </c>
      <c r="I15" s="6">
        <f>내역서!L419</f>
        <v>0</v>
      </c>
      <c r="J15" s="6">
        <f t="shared" si="2"/>
        <v>0</v>
      </c>
      <c r="K15" s="6">
        <f t="shared" si="3"/>
        <v>2134040</v>
      </c>
      <c r="L15" s="6">
        <f t="shared" si="4"/>
        <v>2134040</v>
      </c>
      <c r="M15" s="6"/>
      <c r="N15" s="5" t="s">
        <v>36</v>
      </c>
    </row>
    <row r="16" spans="1:14" ht="30" customHeight="1">
      <c r="A16" s="5" t="s">
        <v>37</v>
      </c>
      <c r="B16" s="6"/>
      <c r="C16" s="6"/>
      <c r="D16" s="6">
        <v>1</v>
      </c>
      <c r="E16" s="6">
        <f>내역서!H445</f>
        <v>-147241</v>
      </c>
      <c r="F16" s="6">
        <f t="shared" si="0"/>
        <v>-147241</v>
      </c>
      <c r="G16" s="6">
        <f>내역서!J445</f>
        <v>2123997</v>
      </c>
      <c r="H16" s="6">
        <f t="shared" si="1"/>
        <v>2123997</v>
      </c>
      <c r="I16" s="6">
        <f>내역서!L445</f>
        <v>17245</v>
      </c>
      <c r="J16" s="6">
        <f t="shared" si="2"/>
        <v>17245</v>
      </c>
      <c r="K16" s="6">
        <f t="shared" si="3"/>
        <v>1994001</v>
      </c>
      <c r="L16" s="6">
        <f t="shared" si="4"/>
        <v>1994001</v>
      </c>
      <c r="M16" s="6"/>
      <c r="N16" s="5" t="s">
        <v>38</v>
      </c>
    </row>
    <row r="17" spans="1:14" ht="30" customHeight="1">
      <c r="A17" s="5" t="s">
        <v>39</v>
      </c>
      <c r="B17" s="6"/>
      <c r="C17" s="6"/>
      <c r="D17" s="6">
        <v>1</v>
      </c>
      <c r="E17" s="6">
        <f>내역서!H471</f>
        <v>71666</v>
      </c>
      <c r="F17" s="6">
        <f t="shared" si="0"/>
        <v>71666</v>
      </c>
      <c r="G17" s="6">
        <f>내역서!J471</f>
        <v>2548881</v>
      </c>
      <c r="H17" s="6">
        <f t="shared" si="1"/>
        <v>2548881</v>
      </c>
      <c r="I17" s="6">
        <f>내역서!L471</f>
        <v>0</v>
      </c>
      <c r="J17" s="6">
        <f t="shared" si="2"/>
        <v>0</v>
      </c>
      <c r="K17" s="6">
        <f t="shared" si="3"/>
        <v>2620547</v>
      </c>
      <c r="L17" s="6">
        <f t="shared" si="4"/>
        <v>2620547</v>
      </c>
      <c r="M17" s="6"/>
      <c r="N17" s="5" t="s">
        <v>40</v>
      </c>
    </row>
    <row r="18" spans="1:14" ht="30" customHeight="1">
      <c r="A18" s="5" t="s">
        <v>41</v>
      </c>
      <c r="B18" s="6"/>
      <c r="C18" s="6"/>
      <c r="D18" s="6">
        <v>1</v>
      </c>
      <c r="E18" s="6">
        <f>내역서!H497</f>
        <v>-186175</v>
      </c>
      <c r="F18" s="6">
        <f t="shared" si="0"/>
        <v>-186175</v>
      </c>
      <c r="G18" s="6">
        <f>내역서!J497</f>
        <v>818181</v>
      </c>
      <c r="H18" s="6">
        <f t="shared" si="1"/>
        <v>818181</v>
      </c>
      <c r="I18" s="6">
        <f>내역서!L497</f>
        <v>0</v>
      </c>
      <c r="J18" s="6">
        <f t="shared" si="2"/>
        <v>0</v>
      </c>
      <c r="K18" s="6">
        <f t="shared" si="3"/>
        <v>632006</v>
      </c>
      <c r="L18" s="6">
        <f t="shared" si="4"/>
        <v>632006</v>
      </c>
      <c r="M18" s="6"/>
      <c r="N18" s="5" t="s">
        <v>42</v>
      </c>
    </row>
    <row r="19" spans="1:14" ht="30" customHeight="1">
      <c r="A19" s="5" t="s">
        <v>43</v>
      </c>
      <c r="B19" s="6"/>
      <c r="C19" s="6"/>
      <c r="D19" s="6">
        <v>1</v>
      </c>
      <c r="E19" s="6">
        <f>내역서!H523</f>
        <v>1143128</v>
      </c>
      <c r="F19" s="6">
        <f t="shared" si="0"/>
        <v>1143128</v>
      </c>
      <c r="G19" s="6">
        <f>내역서!J523</f>
        <v>572294</v>
      </c>
      <c r="H19" s="6">
        <f t="shared" si="1"/>
        <v>572294</v>
      </c>
      <c r="I19" s="6">
        <f>내역서!L523</f>
        <v>0</v>
      </c>
      <c r="J19" s="6">
        <f t="shared" si="2"/>
        <v>0</v>
      </c>
      <c r="K19" s="6">
        <f t="shared" si="3"/>
        <v>1715422</v>
      </c>
      <c r="L19" s="6">
        <f t="shared" si="4"/>
        <v>1715422</v>
      </c>
      <c r="M19" s="6"/>
      <c r="N19" s="5" t="s">
        <v>44</v>
      </c>
    </row>
    <row r="20" spans="1:14" ht="30" customHeight="1">
      <c r="A20" s="5" t="s">
        <v>45</v>
      </c>
      <c r="B20" s="6"/>
      <c r="C20" s="6"/>
      <c r="D20" s="6">
        <v>1</v>
      </c>
      <c r="E20" s="6">
        <f>(F21+F22+F23+F27)</f>
        <v>10864205</v>
      </c>
      <c r="F20" s="6">
        <f t="shared" si="0"/>
        <v>10864205</v>
      </c>
      <c r="G20" s="6">
        <f>(H21+H22+H23+H27)</f>
        <v>11086989</v>
      </c>
      <c r="H20" s="6">
        <f t="shared" si="1"/>
        <v>11086989</v>
      </c>
      <c r="I20" s="6">
        <f>(J21+J22+J23+J27)</f>
        <v>18735</v>
      </c>
      <c r="J20" s="6">
        <f t="shared" si="2"/>
        <v>18735</v>
      </c>
      <c r="K20" s="6">
        <f t="shared" si="3"/>
        <v>21969929</v>
      </c>
      <c r="L20" s="6">
        <f t="shared" si="4"/>
        <v>21969929</v>
      </c>
      <c r="M20" s="6"/>
      <c r="N20" s="5" t="s">
        <v>46</v>
      </c>
    </row>
    <row r="21" spans="1:14" ht="30" customHeight="1">
      <c r="A21" s="5" t="s">
        <v>47</v>
      </c>
      <c r="B21" s="6"/>
      <c r="C21" s="6"/>
      <c r="D21" s="6">
        <v>1</v>
      </c>
      <c r="E21" s="6">
        <f>내역서!H549</f>
        <v>2359578</v>
      </c>
      <c r="F21" s="6">
        <f t="shared" si="0"/>
        <v>2359578</v>
      </c>
      <c r="G21" s="6">
        <f>내역서!J549</f>
        <v>219291</v>
      </c>
      <c r="H21" s="6">
        <f t="shared" si="1"/>
        <v>219291</v>
      </c>
      <c r="I21" s="6">
        <f>내역서!L549</f>
        <v>0</v>
      </c>
      <c r="J21" s="6">
        <f t="shared" si="2"/>
        <v>0</v>
      </c>
      <c r="K21" s="6">
        <f t="shared" si="3"/>
        <v>2578869</v>
      </c>
      <c r="L21" s="6">
        <f t="shared" si="4"/>
        <v>2578869</v>
      </c>
      <c r="M21" s="6"/>
      <c r="N21" s="5" t="s">
        <v>48</v>
      </c>
    </row>
    <row r="22" spans="1:14" ht="30" customHeight="1">
      <c r="A22" s="5" t="s">
        <v>49</v>
      </c>
      <c r="B22" s="6"/>
      <c r="C22" s="6"/>
      <c r="D22" s="6">
        <v>1</v>
      </c>
      <c r="E22" s="6">
        <f>내역서!H575</f>
        <v>809915</v>
      </c>
      <c r="F22" s="6">
        <f t="shared" si="0"/>
        <v>809915</v>
      </c>
      <c r="G22" s="6">
        <f>내역서!J575</f>
        <v>1042284</v>
      </c>
      <c r="H22" s="6">
        <f t="shared" si="1"/>
        <v>1042284</v>
      </c>
      <c r="I22" s="6">
        <f>내역서!L575</f>
        <v>12180</v>
      </c>
      <c r="J22" s="6">
        <f t="shared" si="2"/>
        <v>12180</v>
      </c>
      <c r="K22" s="6">
        <f t="shared" si="3"/>
        <v>1864379</v>
      </c>
      <c r="L22" s="6">
        <f t="shared" si="4"/>
        <v>1864379</v>
      </c>
      <c r="M22" s="6"/>
      <c r="N22" s="5" t="s">
        <v>50</v>
      </c>
    </row>
    <row r="23" spans="1:14" ht="30" customHeight="1">
      <c r="A23" s="5" t="s">
        <v>51</v>
      </c>
      <c r="B23" s="6"/>
      <c r="C23" s="6"/>
      <c r="D23" s="6">
        <v>1</v>
      </c>
      <c r="E23" s="6">
        <f>(F24+F25+F26)</f>
        <v>7673862</v>
      </c>
      <c r="F23" s="6">
        <f t="shared" si="0"/>
        <v>7673862</v>
      </c>
      <c r="G23" s="6">
        <f>(H24+H25+H26)</f>
        <v>8002337</v>
      </c>
      <c r="H23" s="6">
        <f t="shared" si="1"/>
        <v>8002337</v>
      </c>
      <c r="I23" s="6">
        <f>(J24+J25+J26)</f>
        <v>4141</v>
      </c>
      <c r="J23" s="6">
        <f t="shared" si="2"/>
        <v>4141</v>
      </c>
      <c r="K23" s="6">
        <f t="shared" si="3"/>
        <v>15680340</v>
      </c>
      <c r="L23" s="6">
        <f t="shared" si="4"/>
        <v>15680340</v>
      </c>
      <c r="M23" s="6"/>
      <c r="N23" s="5" t="s">
        <v>52</v>
      </c>
    </row>
    <row r="24" spans="1:14" ht="30" customHeight="1">
      <c r="A24" s="5" t="s">
        <v>53</v>
      </c>
      <c r="B24" s="6"/>
      <c r="C24" s="6"/>
      <c r="D24" s="6">
        <v>1</v>
      </c>
      <c r="E24" s="6">
        <f>내역서!H601</f>
        <v>3515632</v>
      </c>
      <c r="F24" s="6">
        <f t="shared" si="0"/>
        <v>3515632</v>
      </c>
      <c r="G24" s="6">
        <f>내역서!J601</f>
        <v>1614432</v>
      </c>
      <c r="H24" s="6">
        <f t="shared" si="1"/>
        <v>1614432</v>
      </c>
      <c r="I24" s="6">
        <f>내역서!L601</f>
        <v>0</v>
      </c>
      <c r="J24" s="6">
        <f t="shared" si="2"/>
        <v>0</v>
      </c>
      <c r="K24" s="6">
        <f t="shared" si="3"/>
        <v>5130064</v>
      </c>
      <c r="L24" s="6">
        <f t="shared" si="4"/>
        <v>5130064</v>
      </c>
      <c r="M24" s="6"/>
      <c r="N24" s="5" t="s">
        <v>54</v>
      </c>
    </row>
    <row r="25" spans="1:14" ht="30" customHeight="1">
      <c r="A25" s="5" t="s">
        <v>55</v>
      </c>
      <c r="B25" s="6"/>
      <c r="C25" s="6"/>
      <c r="D25" s="6">
        <v>1</v>
      </c>
      <c r="E25" s="6">
        <f>내역서!H679</f>
        <v>1974886</v>
      </c>
      <c r="F25" s="6">
        <f t="shared" si="0"/>
        <v>1974886</v>
      </c>
      <c r="G25" s="6">
        <f>내역서!J679</f>
        <v>3962916</v>
      </c>
      <c r="H25" s="6">
        <f t="shared" si="1"/>
        <v>3962916</v>
      </c>
      <c r="I25" s="6">
        <f>내역서!L679</f>
        <v>425</v>
      </c>
      <c r="J25" s="6">
        <f t="shared" si="2"/>
        <v>425</v>
      </c>
      <c r="K25" s="6">
        <f t="shared" si="3"/>
        <v>5938227</v>
      </c>
      <c r="L25" s="6">
        <f t="shared" si="4"/>
        <v>5938227</v>
      </c>
      <c r="M25" s="6"/>
      <c r="N25" s="5" t="s">
        <v>56</v>
      </c>
    </row>
    <row r="26" spans="1:14" ht="30" customHeight="1">
      <c r="A26" s="5" t="s">
        <v>57</v>
      </c>
      <c r="B26" s="6"/>
      <c r="C26" s="6"/>
      <c r="D26" s="6">
        <v>1</v>
      </c>
      <c r="E26" s="6">
        <f>내역서!H731</f>
        <v>2183344</v>
      </c>
      <c r="F26" s="6">
        <f t="shared" si="0"/>
        <v>2183344</v>
      </c>
      <c r="G26" s="6">
        <f>내역서!J731</f>
        <v>2424989</v>
      </c>
      <c r="H26" s="6">
        <f t="shared" si="1"/>
        <v>2424989</v>
      </c>
      <c r="I26" s="6">
        <f>내역서!L731</f>
        <v>3716</v>
      </c>
      <c r="J26" s="6">
        <f t="shared" si="2"/>
        <v>3716</v>
      </c>
      <c r="K26" s="6">
        <f t="shared" si="3"/>
        <v>4612049</v>
      </c>
      <c r="L26" s="6">
        <f t="shared" si="4"/>
        <v>4612049</v>
      </c>
      <c r="M26" s="6"/>
      <c r="N26" s="5" t="s">
        <v>58</v>
      </c>
    </row>
    <row r="27" spans="1:14" ht="30" customHeight="1">
      <c r="A27" s="5" t="s">
        <v>59</v>
      </c>
      <c r="B27" s="6"/>
      <c r="C27" s="6"/>
      <c r="D27" s="6">
        <v>1</v>
      </c>
      <c r="E27" s="6">
        <f>(F28+F29+F30+F31)</f>
        <v>20850</v>
      </c>
      <c r="F27" s="6">
        <f t="shared" si="0"/>
        <v>20850</v>
      </c>
      <c r="G27" s="6">
        <f>(H28+H29+H30+H31)</f>
        <v>1823077</v>
      </c>
      <c r="H27" s="6">
        <f t="shared" si="1"/>
        <v>1823077</v>
      </c>
      <c r="I27" s="6">
        <f>(J28+J29+J30+J31)</f>
        <v>2414</v>
      </c>
      <c r="J27" s="6">
        <f t="shared" si="2"/>
        <v>2414</v>
      </c>
      <c r="K27" s="6">
        <f t="shared" si="3"/>
        <v>1846341</v>
      </c>
      <c r="L27" s="6">
        <f t="shared" si="4"/>
        <v>1846341</v>
      </c>
      <c r="M27" s="6"/>
      <c r="N27" s="5" t="s">
        <v>60</v>
      </c>
    </row>
    <row r="28" spans="1:14" ht="30" customHeight="1">
      <c r="A28" s="5" t="s">
        <v>61</v>
      </c>
      <c r="B28" s="6"/>
      <c r="C28" s="6"/>
      <c r="D28" s="6">
        <v>1</v>
      </c>
      <c r="E28" s="6">
        <f>내역서!H757</f>
        <v>6578</v>
      </c>
      <c r="F28" s="6">
        <f t="shared" si="0"/>
        <v>6578</v>
      </c>
      <c r="G28" s="6">
        <f>내역서!J757</f>
        <v>219291</v>
      </c>
      <c r="H28" s="6">
        <f t="shared" si="1"/>
        <v>219291</v>
      </c>
      <c r="I28" s="6">
        <f>내역서!L757</f>
        <v>0</v>
      </c>
      <c r="J28" s="6">
        <f t="shared" si="2"/>
        <v>0</v>
      </c>
      <c r="K28" s="6">
        <f t="shared" si="3"/>
        <v>225869</v>
      </c>
      <c r="L28" s="6">
        <f t="shared" si="4"/>
        <v>225869</v>
      </c>
      <c r="M28" s="6"/>
      <c r="N28" s="5" t="s">
        <v>62</v>
      </c>
    </row>
    <row r="29" spans="1:14" ht="30" customHeight="1">
      <c r="A29" s="5" t="s">
        <v>63</v>
      </c>
      <c r="B29" s="6"/>
      <c r="C29" s="6"/>
      <c r="D29" s="6">
        <v>1</v>
      </c>
      <c r="E29" s="6">
        <f>내역서!H783</f>
        <v>17354</v>
      </c>
      <c r="F29" s="6">
        <f t="shared" si="0"/>
        <v>17354</v>
      </c>
      <c r="G29" s="6">
        <f>내역서!J783</f>
        <v>578490</v>
      </c>
      <c r="H29" s="6">
        <f t="shared" si="1"/>
        <v>578490</v>
      </c>
      <c r="I29" s="6">
        <f>내역서!L783</f>
        <v>0</v>
      </c>
      <c r="J29" s="6">
        <f t="shared" si="2"/>
        <v>0</v>
      </c>
      <c r="K29" s="6">
        <f t="shared" si="3"/>
        <v>595844</v>
      </c>
      <c r="L29" s="6">
        <f t="shared" si="4"/>
        <v>595844</v>
      </c>
      <c r="M29" s="6"/>
      <c r="N29" s="5" t="s">
        <v>64</v>
      </c>
    </row>
    <row r="30" spans="1:14" ht="30" customHeight="1">
      <c r="A30" s="5" t="s">
        <v>65</v>
      </c>
      <c r="B30" s="6"/>
      <c r="C30" s="6"/>
      <c r="D30" s="6">
        <v>1</v>
      </c>
      <c r="E30" s="6">
        <f>내역서!H809</f>
        <v>-23850</v>
      </c>
      <c r="F30" s="6">
        <f t="shared" si="0"/>
        <v>-23850</v>
      </c>
      <c r="G30" s="6">
        <f>내역서!J809</f>
        <v>333016</v>
      </c>
      <c r="H30" s="6">
        <f t="shared" si="1"/>
        <v>333016</v>
      </c>
      <c r="I30" s="6">
        <f>내역서!L809</f>
        <v>2414</v>
      </c>
      <c r="J30" s="6">
        <f t="shared" si="2"/>
        <v>2414</v>
      </c>
      <c r="K30" s="6">
        <f t="shared" si="3"/>
        <v>311580</v>
      </c>
      <c r="L30" s="6">
        <f t="shared" si="4"/>
        <v>311580</v>
      </c>
      <c r="M30" s="6"/>
      <c r="N30" s="5" t="s">
        <v>66</v>
      </c>
    </row>
    <row r="31" spans="1:14" ht="30" customHeight="1">
      <c r="A31" s="5" t="s">
        <v>67</v>
      </c>
      <c r="B31" s="6"/>
      <c r="C31" s="6"/>
      <c r="D31" s="6">
        <v>1</v>
      </c>
      <c r="E31" s="6">
        <f>내역서!H835</f>
        <v>20768</v>
      </c>
      <c r="F31" s="6">
        <f t="shared" si="0"/>
        <v>20768</v>
      </c>
      <c r="G31" s="6">
        <f>내역서!J835</f>
        <v>692280</v>
      </c>
      <c r="H31" s="6">
        <f t="shared" si="1"/>
        <v>692280</v>
      </c>
      <c r="I31" s="6">
        <f>내역서!L835</f>
        <v>0</v>
      </c>
      <c r="J31" s="6">
        <f t="shared" si="2"/>
        <v>0</v>
      </c>
      <c r="K31" s="6">
        <f t="shared" si="3"/>
        <v>713048</v>
      </c>
      <c r="L31" s="6">
        <f t="shared" si="4"/>
        <v>713048</v>
      </c>
      <c r="M31" s="6"/>
      <c r="N31" s="5" t="s">
        <v>68</v>
      </c>
    </row>
    <row r="32" spans="1:14" ht="30" customHeight="1">
      <c r="A32" s="6" t="s">
        <v>1154</v>
      </c>
      <c r="B32" s="6"/>
      <c r="C32" s="6"/>
      <c r="D32" s="6">
        <v>1</v>
      </c>
      <c r="E32" s="6">
        <f>F33+F34+F35</f>
        <v>293506130</v>
      </c>
      <c r="F32" s="6">
        <f>E32*D32</f>
        <v>293506130</v>
      </c>
      <c r="G32" s="6">
        <v>0</v>
      </c>
      <c r="H32" s="6">
        <v>0</v>
      </c>
      <c r="I32" s="6">
        <v>0</v>
      </c>
      <c r="J32" s="6">
        <v>0</v>
      </c>
      <c r="K32" s="6">
        <f>E32</f>
        <v>293506130</v>
      </c>
      <c r="L32" s="6">
        <f>K32*D32</f>
        <v>293506130</v>
      </c>
      <c r="M32" s="6"/>
      <c r="N32" s="6"/>
    </row>
    <row r="33" spans="1:14" ht="30" customHeight="1">
      <c r="A33" s="6" t="s">
        <v>1155</v>
      </c>
      <c r="B33" s="6"/>
      <c r="C33" s="6"/>
      <c r="D33" s="6">
        <v>1</v>
      </c>
      <c r="E33" s="6" t="e">
        <f>#REF!</f>
        <v>#REF!</v>
      </c>
      <c r="F33" s="6">
        <v>290756000</v>
      </c>
      <c r="G33" s="6">
        <v>0</v>
      </c>
      <c r="H33" s="6">
        <v>0</v>
      </c>
      <c r="I33" s="6">
        <v>0</v>
      </c>
      <c r="J33" s="6">
        <v>0</v>
      </c>
      <c r="K33" s="6">
        <f>F33</f>
        <v>290756000</v>
      </c>
      <c r="L33" s="6">
        <f>K33*D33</f>
        <v>290756000</v>
      </c>
      <c r="M33" s="6"/>
      <c r="N33" s="6"/>
    </row>
    <row r="34" spans="1:14" ht="30" customHeight="1">
      <c r="A34" s="6" t="s">
        <v>1156</v>
      </c>
      <c r="B34" s="6"/>
      <c r="C34" s="6"/>
      <c r="D34" s="6">
        <v>1</v>
      </c>
      <c r="E34" s="6" t="e">
        <f>#REF!</f>
        <v>#REF!</v>
      </c>
      <c r="F34" s="6">
        <v>2415880</v>
      </c>
      <c r="G34" s="6">
        <v>0</v>
      </c>
      <c r="H34" s="6">
        <v>0</v>
      </c>
      <c r="I34" s="6">
        <v>0</v>
      </c>
      <c r="J34" s="6">
        <v>0</v>
      </c>
      <c r="K34" s="6">
        <f>F34</f>
        <v>2415880</v>
      </c>
      <c r="L34" s="6">
        <f>K34*D34</f>
        <v>2415880</v>
      </c>
      <c r="M34" s="6"/>
      <c r="N34" s="6"/>
    </row>
    <row r="35" spans="1:14" ht="30" customHeight="1">
      <c r="A35" s="6" t="s">
        <v>1157</v>
      </c>
      <c r="B35" s="6"/>
      <c r="C35" s="6"/>
      <c r="D35" s="6">
        <v>1</v>
      </c>
      <c r="E35" s="6" t="e">
        <f>#REF!</f>
        <v>#REF!</v>
      </c>
      <c r="F35" s="6">
        <v>334250</v>
      </c>
      <c r="G35" s="6">
        <v>0</v>
      </c>
      <c r="H35" s="6">
        <v>0</v>
      </c>
      <c r="I35" s="6">
        <v>0</v>
      </c>
      <c r="J35" s="6">
        <v>0</v>
      </c>
      <c r="K35" s="6">
        <f>F35</f>
        <v>334250</v>
      </c>
      <c r="L35" s="6">
        <f>K35*D35</f>
        <v>334250</v>
      </c>
      <c r="M35" s="6"/>
      <c r="N35" s="6"/>
    </row>
    <row r="36" spans="1:14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30" customHeight="1">
      <c r="A54" s="6" t="s">
        <v>69</v>
      </c>
      <c r="B54" s="6"/>
      <c r="C54" s="6"/>
      <c r="D54" s="6"/>
      <c r="E54" s="6"/>
      <c r="F54" s="6">
        <f>(F5+F20)</f>
        <v>58715801</v>
      </c>
      <c r="G54" s="6"/>
      <c r="H54" s="6">
        <f>(H5+H20)</f>
        <v>65145585</v>
      </c>
      <c r="I54" s="6"/>
      <c r="J54" s="6">
        <f>(J5+J20)</f>
        <v>94476</v>
      </c>
      <c r="K54" s="6"/>
      <c r="L54" s="6">
        <f>F54+H54+J54</f>
        <v>123955862</v>
      </c>
      <c r="M54" s="6"/>
      <c r="N54" s="6"/>
    </row>
    <row r="55" ht="16.5" hidden="1">
      <c r="A55" t="s">
        <v>70</v>
      </c>
    </row>
    <row r="56" spans="1:13" ht="17.25">
      <c r="A56" s="1" t="s">
        <v>71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11">
    <mergeCell ref="D3:D4"/>
    <mergeCell ref="E3:F3"/>
    <mergeCell ref="G3:H3"/>
    <mergeCell ref="I3:J3"/>
    <mergeCell ref="K3:L3"/>
    <mergeCell ref="M3:M4"/>
    <mergeCell ref="A1:M1"/>
    <mergeCell ref="A2:M2"/>
    <mergeCell ref="A3:A4"/>
    <mergeCell ref="B3:B4"/>
    <mergeCell ref="C3:C4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7"/>
  <sheetViews>
    <sheetView view="pageBreakPreview" zoomScaleSheetLayoutView="100" zoomScalePageLayoutView="0" workbookViewId="0" topLeftCell="C271">
      <selection activeCell="A2" sqref="A2:M2"/>
    </sheetView>
  </sheetViews>
  <sheetFormatPr defaultColWidth="9.140625" defaultRowHeight="15"/>
  <cols>
    <col min="1" max="1" width="12.57421875" style="0" hidden="1" customWidth="1"/>
    <col min="2" max="2" width="11.57421875" style="0" hidden="1" customWidth="1"/>
    <col min="3" max="3" width="28.57421875" style="0" customWidth="1"/>
    <col min="4" max="4" width="20.57421875" style="0" customWidth="1"/>
    <col min="5" max="5" width="4.57421875" style="0" customWidth="1"/>
    <col min="6" max="6" width="10.57421875" style="0" customWidth="1"/>
    <col min="7" max="14" width="14.57421875" style="0" customWidth="1"/>
    <col min="15" max="15" width="12.57421875" style="0" customWidth="1"/>
    <col min="18" max="19" width="1.57421875" style="0" customWidth="1"/>
    <col min="20" max="20" width="5.57421875" style="0" customWidth="1"/>
    <col min="21" max="29" width="1.57421875" style="0" customWidth="1"/>
  </cols>
  <sheetData>
    <row r="1" spans="3:15" ht="30" customHeight="1">
      <c r="C1" s="55" t="s">
        <v>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0" customHeight="1">
      <c r="A2" s="56" t="s">
        <v>2</v>
      </c>
      <c r="B2" s="56" t="s">
        <v>72</v>
      </c>
      <c r="C2" s="56" t="s">
        <v>3</v>
      </c>
      <c r="D2" s="56" t="s">
        <v>5</v>
      </c>
      <c r="E2" s="56" t="s">
        <v>6</v>
      </c>
      <c r="F2" s="57" t="s">
        <v>7</v>
      </c>
      <c r="G2" s="56" t="s">
        <v>8</v>
      </c>
      <c r="H2" s="56"/>
      <c r="I2" s="56" t="s">
        <v>11</v>
      </c>
      <c r="J2" s="56"/>
      <c r="K2" s="56" t="s">
        <v>12</v>
      </c>
      <c r="L2" s="56"/>
      <c r="M2" s="56" t="s">
        <v>13</v>
      </c>
      <c r="N2" s="56"/>
      <c r="O2" s="56" t="s">
        <v>14</v>
      </c>
    </row>
    <row r="3" spans="1:15" ht="30" customHeight="1">
      <c r="A3" s="56"/>
      <c r="B3" s="56"/>
      <c r="C3" s="56"/>
      <c r="D3" s="56"/>
      <c r="E3" s="56"/>
      <c r="F3" s="57"/>
      <c r="G3" s="7" t="s">
        <v>9</v>
      </c>
      <c r="H3" s="7" t="s">
        <v>10</v>
      </c>
      <c r="I3" s="7" t="s">
        <v>9</v>
      </c>
      <c r="J3" s="7" t="s">
        <v>10</v>
      </c>
      <c r="K3" s="7" t="s">
        <v>9</v>
      </c>
      <c r="L3" s="7" t="s">
        <v>10</v>
      </c>
      <c r="M3" s="7" t="s">
        <v>9</v>
      </c>
      <c r="N3" s="7" t="s">
        <v>10</v>
      </c>
      <c r="O3" s="56"/>
    </row>
    <row r="4" spans="1:15" ht="30" customHeight="1">
      <c r="A4" s="8"/>
      <c r="B4" s="8"/>
      <c r="C4" s="9" t="s">
        <v>17</v>
      </c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</row>
    <row r="5" spans="1:29" ht="30" customHeight="1">
      <c r="A5" s="10" t="s">
        <v>18</v>
      </c>
      <c r="B5" s="10" t="s">
        <v>73</v>
      </c>
      <c r="C5" s="10" t="s">
        <v>74</v>
      </c>
      <c r="D5" s="10" t="s">
        <v>75</v>
      </c>
      <c r="E5" s="10" t="s">
        <v>76</v>
      </c>
      <c r="F5" s="12">
        <v>5</v>
      </c>
      <c r="G5" s="8">
        <f>TRUNC(단가대비표!O239,0)</f>
        <v>297000</v>
      </c>
      <c r="H5" s="8">
        <f aca="true" t="shared" si="0" ref="H5:H12">TRUNC(F5*G5,0)</f>
        <v>1485000</v>
      </c>
      <c r="I5" s="8">
        <v>0</v>
      </c>
      <c r="J5" s="8">
        <f aca="true" t="shared" si="1" ref="J5:J12">TRUNC(F5*I5,0)</f>
        <v>0</v>
      </c>
      <c r="K5" s="8">
        <v>0</v>
      </c>
      <c r="L5" s="8">
        <f aca="true" t="shared" si="2" ref="L5:L12">TRUNC(F5*K5,0)</f>
        <v>0</v>
      </c>
      <c r="M5" s="8">
        <f aca="true" t="shared" si="3" ref="M5:N12">G5+I5+K5</f>
        <v>297000</v>
      </c>
      <c r="N5" s="8">
        <f t="shared" si="3"/>
        <v>1485000</v>
      </c>
      <c r="O5" s="10" t="s">
        <v>77</v>
      </c>
      <c r="T5">
        <v>0</v>
      </c>
      <c r="AC5">
        <v>1</v>
      </c>
    </row>
    <row r="6" spans="1:29" ht="30" customHeight="1">
      <c r="A6" s="10" t="s">
        <v>18</v>
      </c>
      <c r="B6" s="10" t="s">
        <v>78</v>
      </c>
      <c r="C6" s="10" t="s">
        <v>74</v>
      </c>
      <c r="D6" s="10" t="s">
        <v>79</v>
      </c>
      <c r="E6" s="10" t="s">
        <v>76</v>
      </c>
      <c r="F6" s="12">
        <v>2</v>
      </c>
      <c r="G6" s="8">
        <f>TRUNC(단가대비표!O240,0)</f>
        <v>878400</v>
      </c>
      <c r="H6" s="8">
        <f t="shared" si="0"/>
        <v>1756800</v>
      </c>
      <c r="I6" s="8">
        <v>0</v>
      </c>
      <c r="J6" s="8">
        <f t="shared" si="1"/>
        <v>0</v>
      </c>
      <c r="K6" s="8">
        <v>0</v>
      </c>
      <c r="L6" s="8">
        <f t="shared" si="2"/>
        <v>0</v>
      </c>
      <c r="M6" s="8">
        <f t="shared" si="3"/>
        <v>878400</v>
      </c>
      <c r="N6" s="8">
        <f t="shared" si="3"/>
        <v>1756800</v>
      </c>
      <c r="O6" s="10" t="s">
        <v>77</v>
      </c>
      <c r="T6">
        <v>0</v>
      </c>
      <c r="AC6">
        <v>1</v>
      </c>
    </row>
    <row r="7" spans="1:29" ht="30" customHeight="1">
      <c r="A7" s="10" t="s">
        <v>18</v>
      </c>
      <c r="B7" s="10" t="s">
        <v>80</v>
      </c>
      <c r="C7" s="10" t="s">
        <v>81</v>
      </c>
      <c r="D7" s="10" t="s">
        <v>82</v>
      </c>
      <c r="E7" s="10" t="s">
        <v>76</v>
      </c>
      <c r="F7" s="12">
        <v>40</v>
      </c>
      <c r="G7" s="8">
        <f>TRUNC(단가대비표!O242,0)</f>
        <v>35000</v>
      </c>
      <c r="H7" s="8">
        <f t="shared" si="0"/>
        <v>1400000</v>
      </c>
      <c r="I7" s="8">
        <v>0</v>
      </c>
      <c r="J7" s="8">
        <f t="shared" si="1"/>
        <v>0</v>
      </c>
      <c r="K7" s="8">
        <v>0</v>
      </c>
      <c r="L7" s="8">
        <f t="shared" si="2"/>
        <v>0</v>
      </c>
      <c r="M7" s="8">
        <f t="shared" si="3"/>
        <v>35000</v>
      </c>
      <c r="N7" s="8">
        <f t="shared" si="3"/>
        <v>1400000</v>
      </c>
      <c r="O7" s="10" t="s">
        <v>77</v>
      </c>
      <c r="T7">
        <v>0</v>
      </c>
      <c r="AC7">
        <v>1</v>
      </c>
    </row>
    <row r="8" spans="1:29" ht="30" customHeight="1">
      <c r="A8" s="10" t="s">
        <v>18</v>
      </c>
      <c r="B8" s="10" t="s">
        <v>83</v>
      </c>
      <c r="C8" s="10" t="s">
        <v>84</v>
      </c>
      <c r="D8" s="10" t="s">
        <v>85</v>
      </c>
      <c r="E8" s="10" t="s">
        <v>76</v>
      </c>
      <c r="F8" s="12">
        <v>2</v>
      </c>
      <c r="G8" s="8">
        <f>TRUNC(단가대비표!O243,0)</f>
        <v>38390</v>
      </c>
      <c r="H8" s="8">
        <f t="shared" si="0"/>
        <v>76780</v>
      </c>
      <c r="I8" s="8">
        <v>0</v>
      </c>
      <c r="J8" s="8">
        <f t="shared" si="1"/>
        <v>0</v>
      </c>
      <c r="K8" s="8">
        <v>0</v>
      </c>
      <c r="L8" s="8">
        <f t="shared" si="2"/>
        <v>0</v>
      </c>
      <c r="M8" s="8">
        <f t="shared" si="3"/>
        <v>38390</v>
      </c>
      <c r="N8" s="8">
        <f t="shared" si="3"/>
        <v>76780</v>
      </c>
      <c r="O8" s="10" t="s">
        <v>77</v>
      </c>
      <c r="T8">
        <v>0</v>
      </c>
      <c r="AC8">
        <v>1</v>
      </c>
    </row>
    <row r="9" spans="1:29" ht="30" customHeight="1">
      <c r="A9" s="10" t="s">
        <v>18</v>
      </c>
      <c r="B9" s="10" t="s">
        <v>86</v>
      </c>
      <c r="C9" s="10" t="s">
        <v>87</v>
      </c>
      <c r="D9" s="10" t="s">
        <v>88</v>
      </c>
      <c r="E9" s="10" t="s">
        <v>76</v>
      </c>
      <c r="F9" s="12">
        <v>14</v>
      </c>
      <c r="G9" s="8">
        <f>TRUNC(단가대비표!O24,0)</f>
        <v>235000</v>
      </c>
      <c r="H9" s="8">
        <f t="shared" si="0"/>
        <v>3290000</v>
      </c>
      <c r="I9" s="8">
        <v>0</v>
      </c>
      <c r="J9" s="8">
        <f t="shared" si="1"/>
        <v>0</v>
      </c>
      <c r="K9" s="8">
        <v>0</v>
      </c>
      <c r="L9" s="8">
        <f t="shared" si="2"/>
        <v>0</v>
      </c>
      <c r="M9" s="8">
        <f t="shared" si="3"/>
        <v>235000</v>
      </c>
      <c r="N9" s="8">
        <f t="shared" si="3"/>
        <v>3290000</v>
      </c>
      <c r="O9" s="10" t="s">
        <v>77</v>
      </c>
      <c r="T9">
        <v>0</v>
      </c>
      <c r="AC9">
        <v>1</v>
      </c>
    </row>
    <row r="10" spans="1:29" ht="30" customHeight="1">
      <c r="A10" s="10" t="s">
        <v>18</v>
      </c>
      <c r="B10" s="10" t="s">
        <v>89</v>
      </c>
      <c r="C10" s="10" t="s">
        <v>90</v>
      </c>
      <c r="D10" s="10" t="s">
        <v>91</v>
      </c>
      <c r="E10" s="10" t="s">
        <v>92</v>
      </c>
      <c r="F10" s="12">
        <v>2</v>
      </c>
      <c r="G10" s="8">
        <v>0</v>
      </c>
      <c r="H10" s="8">
        <f t="shared" si="0"/>
        <v>0</v>
      </c>
      <c r="I10" s="8">
        <f>TRUNC(단가대비표!O226,0)</f>
        <v>94338</v>
      </c>
      <c r="J10" s="8">
        <f t="shared" si="1"/>
        <v>188676</v>
      </c>
      <c r="K10" s="8">
        <v>0</v>
      </c>
      <c r="L10" s="8">
        <f t="shared" si="2"/>
        <v>0</v>
      </c>
      <c r="M10" s="8">
        <f t="shared" si="3"/>
        <v>94338</v>
      </c>
      <c r="N10" s="8">
        <f t="shared" si="3"/>
        <v>188676</v>
      </c>
      <c r="O10" s="10" t="s">
        <v>77</v>
      </c>
      <c r="T10">
        <v>0</v>
      </c>
      <c r="W10">
        <v>3</v>
      </c>
      <c r="AC10">
        <v>1</v>
      </c>
    </row>
    <row r="11" spans="1:29" ht="30" customHeight="1">
      <c r="A11" s="10" t="s">
        <v>18</v>
      </c>
      <c r="B11" s="10" t="s">
        <v>93</v>
      </c>
      <c r="C11" s="10" t="s">
        <v>90</v>
      </c>
      <c r="D11" s="10" t="s">
        <v>94</v>
      </c>
      <c r="E11" s="10" t="s">
        <v>92</v>
      </c>
      <c r="F11" s="12">
        <v>5</v>
      </c>
      <c r="G11" s="8">
        <v>0</v>
      </c>
      <c r="H11" s="8">
        <f t="shared" si="0"/>
        <v>0</v>
      </c>
      <c r="I11" s="8">
        <f>TRUNC(단가대비표!O220,0)</f>
        <v>124953</v>
      </c>
      <c r="J11" s="8">
        <f t="shared" si="1"/>
        <v>624765</v>
      </c>
      <c r="K11" s="8">
        <v>0</v>
      </c>
      <c r="L11" s="8">
        <f t="shared" si="2"/>
        <v>0</v>
      </c>
      <c r="M11" s="8">
        <f t="shared" si="3"/>
        <v>124953</v>
      </c>
      <c r="N11" s="8">
        <f t="shared" si="3"/>
        <v>624765</v>
      </c>
      <c r="O11" s="10" t="s">
        <v>77</v>
      </c>
      <c r="T11">
        <v>0</v>
      </c>
      <c r="W11">
        <v>3</v>
      </c>
      <c r="AC11">
        <v>1</v>
      </c>
    </row>
    <row r="12" spans="1:29" ht="30" customHeight="1">
      <c r="A12" s="10" t="s">
        <v>18</v>
      </c>
      <c r="B12" s="10" t="s">
        <v>95</v>
      </c>
      <c r="C12" s="10" t="s">
        <v>96</v>
      </c>
      <c r="D12" s="10" t="s">
        <v>97</v>
      </c>
      <c r="E12" s="10" t="s">
        <v>98</v>
      </c>
      <c r="F12" s="12">
        <v>1</v>
      </c>
      <c r="G12" s="8">
        <f>ROUNDDOWN(SUMIF(W5:W12,RIGHTB(B12,1),J5:J12)*T12,0)</f>
        <v>24403</v>
      </c>
      <c r="H12" s="8">
        <f t="shared" si="0"/>
        <v>24403</v>
      </c>
      <c r="I12" s="8">
        <v>0</v>
      </c>
      <c r="J12" s="8">
        <f t="shared" si="1"/>
        <v>0</v>
      </c>
      <c r="K12" s="8">
        <v>0</v>
      </c>
      <c r="L12" s="8">
        <f t="shared" si="2"/>
        <v>0</v>
      </c>
      <c r="M12" s="8">
        <f t="shared" si="3"/>
        <v>24403</v>
      </c>
      <c r="N12" s="8">
        <f t="shared" si="3"/>
        <v>24403</v>
      </c>
      <c r="O12" s="10" t="s">
        <v>77</v>
      </c>
      <c r="P12">
        <v>12</v>
      </c>
      <c r="R12">
        <v>1</v>
      </c>
      <c r="S12">
        <v>0</v>
      </c>
      <c r="T12">
        <v>0.03</v>
      </c>
      <c r="AC12">
        <v>1</v>
      </c>
    </row>
    <row r="13" spans="1:15" ht="30" customHeight="1">
      <c r="A13" s="8"/>
      <c r="B13" s="8"/>
      <c r="C13" s="8"/>
      <c r="D13" s="8"/>
      <c r="E13" s="8"/>
      <c r="F13" s="12"/>
      <c r="G13" s="8"/>
      <c r="H13" s="8"/>
      <c r="I13" s="8"/>
      <c r="J13" s="8"/>
      <c r="K13" s="8"/>
      <c r="L13" s="8"/>
      <c r="M13" s="8"/>
      <c r="N13" s="8"/>
      <c r="O13" s="8"/>
    </row>
    <row r="14" spans="1:15" ht="30" customHeight="1">
      <c r="A14" s="8"/>
      <c r="B14" s="8"/>
      <c r="C14" s="8"/>
      <c r="D14" s="8"/>
      <c r="E14" s="8"/>
      <c r="F14" s="12"/>
      <c r="G14" s="8"/>
      <c r="H14" s="8"/>
      <c r="I14" s="8"/>
      <c r="J14" s="8"/>
      <c r="K14" s="8"/>
      <c r="L14" s="8"/>
      <c r="M14" s="8"/>
      <c r="N14" s="8"/>
      <c r="O14" s="8"/>
    </row>
    <row r="15" spans="1:15" ht="30" customHeight="1">
      <c r="A15" s="8"/>
      <c r="B15" s="8"/>
      <c r="C15" s="8"/>
      <c r="D15" s="8"/>
      <c r="E15" s="8"/>
      <c r="F15" s="12"/>
      <c r="G15" s="8"/>
      <c r="H15" s="8"/>
      <c r="I15" s="8"/>
      <c r="J15" s="8"/>
      <c r="K15" s="8"/>
      <c r="L15" s="8"/>
      <c r="M15" s="8"/>
      <c r="N15" s="8"/>
      <c r="O15" s="8"/>
    </row>
    <row r="16" spans="1:15" ht="30" customHeight="1">
      <c r="A16" s="8"/>
      <c r="B16" s="8"/>
      <c r="C16" s="8"/>
      <c r="D16" s="8"/>
      <c r="E16" s="8"/>
      <c r="F16" s="12"/>
      <c r="G16" s="8"/>
      <c r="H16" s="8"/>
      <c r="I16" s="8"/>
      <c r="J16" s="8"/>
      <c r="K16" s="8"/>
      <c r="L16" s="8"/>
      <c r="M16" s="8"/>
      <c r="N16" s="8"/>
      <c r="O16" s="8"/>
    </row>
    <row r="17" spans="1:15" ht="30" customHeight="1">
      <c r="A17" s="8"/>
      <c r="B17" s="8"/>
      <c r="C17" s="8"/>
      <c r="D17" s="8"/>
      <c r="E17" s="8"/>
      <c r="F17" s="12"/>
      <c r="G17" s="8"/>
      <c r="H17" s="8"/>
      <c r="I17" s="8"/>
      <c r="J17" s="8"/>
      <c r="K17" s="8"/>
      <c r="L17" s="8"/>
      <c r="M17" s="8"/>
      <c r="N17" s="8"/>
      <c r="O17" s="8"/>
    </row>
    <row r="18" spans="1:15" ht="30" customHeight="1">
      <c r="A18" s="8"/>
      <c r="B18" s="8"/>
      <c r="C18" s="8"/>
      <c r="D18" s="8"/>
      <c r="E18" s="8"/>
      <c r="F18" s="12"/>
      <c r="G18" s="8"/>
      <c r="H18" s="8"/>
      <c r="I18" s="8"/>
      <c r="J18" s="8"/>
      <c r="K18" s="8"/>
      <c r="L18" s="8"/>
      <c r="M18" s="8"/>
      <c r="N18" s="8"/>
      <c r="O18" s="8"/>
    </row>
    <row r="19" spans="1:15" ht="30" customHeight="1">
      <c r="A19" s="8"/>
      <c r="B19" s="8"/>
      <c r="C19" s="8"/>
      <c r="D19" s="8"/>
      <c r="E19" s="8"/>
      <c r="F19" s="12"/>
      <c r="G19" s="8"/>
      <c r="H19" s="8"/>
      <c r="I19" s="8"/>
      <c r="J19" s="8"/>
      <c r="K19" s="8"/>
      <c r="L19" s="8"/>
      <c r="M19" s="8"/>
      <c r="N19" s="8"/>
      <c r="O19" s="8"/>
    </row>
    <row r="20" spans="1:15" ht="30" customHeight="1">
      <c r="A20" s="8"/>
      <c r="B20" s="8"/>
      <c r="C20" s="8"/>
      <c r="D20" s="8"/>
      <c r="E20" s="8"/>
      <c r="F20" s="12"/>
      <c r="G20" s="8"/>
      <c r="H20" s="8"/>
      <c r="I20" s="8"/>
      <c r="J20" s="8"/>
      <c r="K20" s="8"/>
      <c r="L20" s="8"/>
      <c r="M20" s="8"/>
      <c r="N20" s="8"/>
      <c r="O20" s="8"/>
    </row>
    <row r="21" spans="1:15" ht="30" customHeight="1">
      <c r="A21" s="8"/>
      <c r="B21" s="8"/>
      <c r="C21" s="8"/>
      <c r="D21" s="8"/>
      <c r="E21" s="8"/>
      <c r="F21" s="12"/>
      <c r="G21" s="8"/>
      <c r="H21" s="8"/>
      <c r="I21" s="8"/>
      <c r="J21" s="8"/>
      <c r="K21" s="8"/>
      <c r="L21" s="8"/>
      <c r="M21" s="8"/>
      <c r="N21" s="8"/>
      <c r="O21" s="8"/>
    </row>
    <row r="22" spans="1:15" ht="30" customHeight="1">
      <c r="A22" s="8"/>
      <c r="B22" s="8"/>
      <c r="C22" s="8"/>
      <c r="D22" s="8"/>
      <c r="E22" s="8"/>
      <c r="F22" s="12"/>
      <c r="G22" s="8"/>
      <c r="H22" s="8"/>
      <c r="I22" s="8"/>
      <c r="J22" s="8"/>
      <c r="K22" s="8"/>
      <c r="L22" s="8"/>
      <c r="M22" s="8"/>
      <c r="N22" s="8"/>
      <c r="O22" s="8"/>
    </row>
    <row r="23" spans="1:15" ht="30" customHeight="1">
      <c r="A23" s="8"/>
      <c r="B23" s="8"/>
      <c r="C23" s="8"/>
      <c r="D23" s="8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</row>
    <row r="24" spans="1:15" ht="30" customHeight="1">
      <c r="A24" s="8"/>
      <c r="B24" s="8"/>
      <c r="C24" s="8"/>
      <c r="D24" s="8"/>
      <c r="E24" s="8"/>
      <c r="F24" s="12"/>
      <c r="G24" s="8"/>
      <c r="H24" s="8"/>
      <c r="I24" s="8"/>
      <c r="J24" s="8"/>
      <c r="K24" s="8"/>
      <c r="L24" s="8"/>
      <c r="M24" s="8"/>
      <c r="N24" s="8"/>
      <c r="O24" s="8"/>
    </row>
    <row r="25" spans="1:15" ht="30" customHeight="1">
      <c r="A25" s="8"/>
      <c r="B25" s="8"/>
      <c r="C25" s="8"/>
      <c r="D25" s="8"/>
      <c r="E25" s="8"/>
      <c r="F25" s="12"/>
      <c r="G25" s="8"/>
      <c r="H25" s="8"/>
      <c r="I25" s="8"/>
      <c r="J25" s="8"/>
      <c r="K25" s="8"/>
      <c r="L25" s="8"/>
      <c r="M25" s="8"/>
      <c r="N25" s="8"/>
      <c r="O25" s="8"/>
    </row>
    <row r="26" spans="1:15" ht="30" customHeight="1">
      <c r="A26" s="8"/>
      <c r="B26" s="8"/>
      <c r="C26" s="8"/>
      <c r="D26" s="8"/>
      <c r="E26" s="8"/>
      <c r="F26" s="12"/>
      <c r="G26" s="8"/>
      <c r="H26" s="8"/>
      <c r="I26" s="8"/>
      <c r="J26" s="8"/>
      <c r="K26" s="8"/>
      <c r="L26" s="8"/>
      <c r="M26" s="8"/>
      <c r="N26" s="8"/>
      <c r="O26" s="8"/>
    </row>
    <row r="27" spans="1:15" ht="30" customHeight="1">
      <c r="A27" s="8"/>
      <c r="B27" s="8"/>
      <c r="C27" s="8"/>
      <c r="D27" s="8"/>
      <c r="E27" s="8"/>
      <c r="F27" s="12"/>
      <c r="G27" s="8"/>
      <c r="H27" s="8"/>
      <c r="I27" s="8"/>
      <c r="J27" s="8"/>
      <c r="K27" s="8"/>
      <c r="L27" s="8"/>
      <c r="M27" s="8"/>
      <c r="N27" s="8"/>
      <c r="O27" s="8"/>
    </row>
    <row r="28" spans="1:15" ht="30" customHeight="1">
      <c r="A28" s="8"/>
      <c r="B28" s="8"/>
      <c r="C28" s="8"/>
      <c r="D28" s="8"/>
      <c r="E28" s="8"/>
      <c r="F28" s="12"/>
      <c r="G28" s="8"/>
      <c r="H28" s="8"/>
      <c r="I28" s="8"/>
      <c r="J28" s="8"/>
      <c r="K28" s="8"/>
      <c r="L28" s="8"/>
      <c r="M28" s="8"/>
      <c r="N28" s="8"/>
      <c r="O28" s="8"/>
    </row>
    <row r="29" spans="1:15" ht="30" customHeight="1">
      <c r="A29" s="8"/>
      <c r="B29" s="8"/>
      <c r="C29" s="8" t="s">
        <v>99</v>
      </c>
      <c r="D29" s="8"/>
      <c r="E29" s="8"/>
      <c r="F29" s="12"/>
      <c r="G29" s="8"/>
      <c r="H29" s="8">
        <f>SUMIF(AC5:AC28,1,H5:H28)</f>
        <v>8032983</v>
      </c>
      <c r="I29" s="8"/>
      <c r="J29" s="8">
        <f>SUMIF(AC5:AC28,1,J5:J28)</f>
        <v>813441</v>
      </c>
      <c r="K29" s="8"/>
      <c r="L29" s="8">
        <f>SUMIF(AC5:AC28,1,L5:L28)</f>
        <v>0</v>
      </c>
      <c r="M29" s="8"/>
      <c r="N29" s="8">
        <f>H29+J29+L29</f>
        <v>8846424</v>
      </c>
      <c r="O29" s="8"/>
    </row>
    <row r="30" spans="1:15" ht="30" customHeight="1">
      <c r="A30" s="8"/>
      <c r="B30" s="8"/>
      <c r="C30" s="9" t="s">
        <v>19</v>
      </c>
      <c r="D30" s="9"/>
      <c r="E30" s="9"/>
      <c r="F30" s="11"/>
      <c r="G30" s="9"/>
      <c r="H30" s="9"/>
      <c r="I30" s="9"/>
      <c r="J30" s="9"/>
      <c r="K30" s="9"/>
      <c r="L30" s="9"/>
      <c r="M30" s="9"/>
      <c r="N30" s="9"/>
      <c r="O30" s="9"/>
    </row>
    <row r="31" spans="1:29" ht="30" customHeight="1">
      <c r="A31" s="10" t="s">
        <v>20</v>
      </c>
      <c r="B31" s="10" t="s">
        <v>100</v>
      </c>
      <c r="C31" s="10" t="s">
        <v>101</v>
      </c>
      <c r="D31" s="10" t="s">
        <v>102</v>
      </c>
      <c r="E31" s="10" t="s">
        <v>103</v>
      </c>
      <c r="F31" s="12">
        <v>32</v>
      </c>
      <c r="G31" s="8">
        <f>TRUNC(단가대비표!O56,0)</f>
        <v>7787</v>
      </c>
      <c r="H31" s="8">
        <f aca="true" t="shared" si="4" ref="H31:H42">TRUNC(F31*G31,0)</f>
        <v>249184</v>
      </c>
      <c r="I31" s="8">
        <v>0</v>
      </c>
      <c r="J31" s="8">
        <f aca="true" t="shared" si="5" ref="J31:J42">TRUNC(F31*I31,0)</f>
        <v>0</v>
      </c>
      <c r="K31" s="8">
        <v>0</v>
      </c>
      <c r="L31" s="8">
        <f aca="true" t="shared" si="6" ref="L31:L42">TRUNC(F31*K31,0)</f>
        <v>0</v>
      </c>
      <c r="M31" s="8">
        <f aca="true" t="shared" si="7" ref="M31:M42">G31+I31+K31</f>
        <v>7787</v>
      </c>
      <c r="N31" s="8">
        <f aca="true" t="shared" si="8" ref="N31:N42">H31+J31+L31</f>
        <v>249184</v>
      </c>
      <c r="O31" s="10" t="s">
        <v>77</v>
      </c>
      <c r="T31">
        <v>0</v>
      </c>
      <c r="U31">
        <v>1</v>
      </c>
      <c r="AC31">
        <v>1</v>
      </c>
    </row>
    <row r="32" spans="1:29" ht="30" customHeight="1">
      <c r="A32" s="10" t="s">
        <v>20</v>
      </c>
      <c r="B32" s="10" t="s">
        <v>104</v>
      </c>
      <c r="C32" s="10" t="s">
        <v>101</v>
      </c>
      <c r="D32" s="10" t="s">
        <v>105</v>
      </c>
      <c r="E32" s="10" t="s">
        <v>103</v>
      </c>
      <c r="F32" s="12">
        <v>32</v>
      </c>
      <c r="G32" s="8">
        <f>TRUNC(단가대비표!O57,0)</f>
        <v>10365</v>
      </c>
      <c r="H32" s="8">
        <f t="shared" si="4"/>
        <v>331680</v>
      </c>
      <c r="I32" s="8">
        <v>0</v>
      </c>
      <c r="J32" s="8">
        <f t="shared" si="5"/>
        <v>0</v>
      </c>
      <c r="K32" s="8">
        <v>0</v>
      </c>
      <c r="L32" s="8">
        <f t="shared" si="6"/>
        <v>0</v>
      </c>
      <c r="M32" s="8">
        <f t="shared" si="7"/>
        <v>10365</v>
      </c>
      <c r="N32" s="8">
        <f t="shared" si="8"/>
        <v>331680</v>
      </c>
      <c r="O32" s="10" t="s">
        <v>77</v>
      </c>
      <c r="T32">
        <v>0</v>
      </c>
      <c r="U32">
        <v>1</v>
      </c>
      <c r="AC32">
        <v>1</v>
      </c>
    </row>
    <row r="33" spans="1:29" ht="30" customHeight="1">
      <c r="A33" s="10" t="s">
        <v>20</v>
      </c>
      <c r="B33" s="10" t="s">
        <v>106</v>
      </c>
      <c r="C33" s="10" t="s">
        <v>107</v>
      </c>
      <c r="D33" s="10" t="s">
        <v>108</v>
      </c>
      <c r="E33" s="10" t="s">
        <v>98</v>
      </c>
      <c r="F33" s="12">
        <v>1</v>
      </c>
      <c r="G33" s="8">
        <f>ROUNDDOWN(SUMIF(U31:U42,RIGHTB(B33,1),H31:H42)*T33,0)</f>
        <v>17425</v>
      </c>
      <c r="H33" s="8">
        <f t="shared" si="4"/>
        <v>17425</v>
      </c>
      <c r="I33" s="8">
        <v>0</v>
      </c>
      <c r="J33" s="8">
        <f t="shared" si="5"/>
        <v>0</v>
      </c>
      <c r="K33" s="8">
        <v>0</v>
      </c>
      <c r="L33" s="8">
        <f t="shared" si="6"/>
        <v>0</v>
      </c>
      <c r="M33" s="8">
        <f t="shared" si="7"/>
        <v>17425</v>
      </c>
      <c r="N33" s="8">
        <f t="shared" si="8"/>
        <v>17425</v>
      </c>
      <c r="O33" s="10" t="s">
        <v>77</v>
      </c>
      <c r="P33">
        <v>33</v>
      </c>
      <c r="R33">
        <v>0</v>
      </c>
      <c r="S33">
        <v>0</v>
      </c>
      <c r="T33">
        <v>0.03</v>
      </c>
      <c r="AC33">
        <v>1</v>
      </c>
    </row>
    <row r="34" spans="1:29" ht="30" customHeight="1">
      <c r="A34" s="10" t="s">
        <v>20</v>
      </c>
      <c r="B34" s="10" t="s">
        <v>109</v>
      </c>
      <c r="C34" s="10" t="s">
        <v>110</v>
      </c>
      <c r="D34" s="10" t="s">
        <v>111</v>
      </c>
      <c r="E34" s="10" t="s">
        <v>112</v>
      </c>
      <c r="F34" s="12">
        <v>7</v>
      </c>
      <c r="G34" s="8">
        <f>TRUNC(단가대비표!O127,0)</f>
        <v>4630</v>
      </c>
      <c r="H34" s="8">
        <f t="shared" si="4"/>
        <v>32410</v>
      </c>
      <c r="I34" s="8">
        <v>0</v>
      </c>
      <c r="J34" s="8">
        <f t="shared" si="5"/>
        <v>0</v>
      </c>
      <c r="K34" s="8">
        <v>0</v>
      </c>
      <c r="L34" s="8">
        <f t="shared" si="6"/>
        <v>0</v>
      </c>
      <c r="M34" s="8">
        <f t="shared" si="7"/>
        <v>4630</v>
      </c>
      <c r="N34" s="8">
        <f t="shared" si="8"/>
        <v>32410</v>
      </c>
      <c r="O34" s="10" t="s">
        <v>77</v>
      </c>
      <c r="T34">
        <v>0</v>
      </c>
      <c r="AC34">
        <v>1</v>
      </c>
    </row>
    <row r="35" spans="1:29" ht="30" customHeight="1">
      <c r="A35" s="10" t="s">
        <v>20</v>
      </c>
      <c r="B35" s="10" t="s">
        <v>113</v>
      </c>
      <c r="C35" s="10" t="s">
        <v>110</v>
      </c>
      <c r="D35" s="10" t="s">
        <v>114</v>
      </c>
      <c r="E35" s="10" t="s">
        <v>112</v>
      </c>
      <c r="F35" s="12">
        <v>7</v>
      </c>
      <c r="G35" s="8">
        <f>TRUNC(단가대비표!O128,0)</f>
        <v>7630</v>
      </c>
      <c r="H35" s="8">
        <f t="shared" si="4"/>
        <v>53410</v>
      </c>
      <c r="I35" s="8">
        <v>0</v>
      </c>
      <c r="J35" s="8">
        <f t="shared" si="5"/>
        <v>0</v>
      </c>
      <c r="K35" s="8">
        <v>0</v>
      </c>
      <c r="L35" s="8">
        <f t="shared" si="6"/>
        <v>0</v>
      </c>
      <c r="M35" s="8">
        <f t="shared" si="7"/>
        <v>7630</v>
      </c>
      <c r="N35" s="8">
        <f t="shared" si="8"/>
        <v>53410</v>
      </c>
      <c r="O35" s="10" t="s">
        <v>77</v>
      </c>
      <c r="T35">
        <v>0</v>
      </c>
      <c r="AC35">
        <v>1</v>
      </c>
    </row>
    <row r="36" spans="1:29" ht="30" customHeight="1">
      <c r="A36" s="10" t="s">
        <v>20</v>
      </c>
      <c r="B36" s="10" t="s">
        <v>115</v>
      </c>
      <c r="C36" s="10" t="s">
        <v>116</v>
      </c>
      <c r="D36" s="10" t="s">
        <v>77</v>
      </c>
      <c r="E36" s="10" t="s">
        <v>117</v>
      </c>
      <c r="F36" s="12">
        <v>36</v>
      </c>
      <c r="G36" s="8">
        <f>일위대가목록!E80</f>
        <v>162</v>
      </c>
      <c r="H36" s="8">
        <f t="shared" si="4"/>
        <v>5832</v>
      </c>
      <c r="I36" s="8">
        <f>일위대가목록!F80</f>
        <v>282</v>
      </c>
      <c r="J36" s="8">
        <f t="shared" si="5"/>
        <v>10152</v>
      </c>
      <c r="K36" s="8">
        <f>일위대가목록!G80</f>
        <v>203</v>
      </c>
      <c r="L36" s="8">
        <f t="shared" si="6"/>
        <v>7308</v>
      </c>
      <c r="M36" s="8">
        <f t="shared" si="7"/>
        <v>647</v>
      </c>
      <c r="N36" s="8">
        <f t="shared" si="8"/>
        <v>23292</v>
      </c>
      <c r="O36" s="10" t="s">
        <v>115</v>
      </c>
      <c r="T36">
        <v>0</v>
      </c>
      <c r="AC36">
        <v>1</v>
      </c>
    </row>
    <row r="37" spans="1:29" ht="30" customHeight="1">
      <c r="A37" s="10" t="s">
        <v>20</v>
      </c>
      <c r="B37" s="10" t="s">
        <v>118</v>
      </c>
      <c r="C37" s="10" t="s">
        <v>119</v>
      </c>
      <c r="D37" s="10" t="s">
        <v>77</v>
      </c>
      <c r="E37" s="10" t="s">
        <v>117</v>
      </c>
      <c r="F37" s="12">
        <v>24</v>
      </c>
      <c r="G37" s="8">
        <f>일위대가목록!E81</f>
        <v>162</v>
      </c>
      <c r="H37" s="8">
        <f t="shared" si="4"/>
        <v>3888</v>
      </c>
      <c r="I37" s="8">
        <f>일위대가목록!F81</f>
        <v>282</v>
      </c>
      <c r="J37" s="8">
        <f t="shared" si="5"/>
        <v>6768</v>
      </c>
      <c r="K37" s="8">
        <f>일위대가목록!G81</f>
        <v>203</v>
      </c>
      <c r="L37" s="8">
        <f t="shared" si="6"/>
        <v>4872</v>
      </c>
      <c r="M37" s="8">
        <f t="shared" si="7"/>
        <v>647</v>
      </c>
      <c r="N37" s="8">
        <f t="shared" si="8"/>
        <v>15528</v>
      </c>
      <c r="O37" s="10" t="s">
        <v>118</v>
      </c>
      <c r="T37">
        <v>0</v>
      </c>
      <c r="AC37">
        <v>1</v>
      </c>
    </row>
    <row r="38" spans="1:29" ht="30" customHeight="1">
      <c r="A38" s="10" t="s">
        <v>20</v>
      </c>
      <c r="B38" s="10" t="s">
        <v>120</v>
      </c>
      <c r="C38" s="10" t="s">
        <v>121</v>
      </c>
      <c r="D38" s="10" t="s">
        <v>77</v>
      </c>
      <c r="E38" s="10" t="s">
        <v>117</v>
      </c>
      <c r="F38" s="12">
        <v>12</v>
      </c>
      <c r="G38" s="8">
        <f>일위대가목록!E82</f>
        <v>566</v>
      </c>
      <c r="H38" s="8">
        <f t="shared" si="4"/>
        <v>6792</v>
      </c>
      <c r="I38" s="8">
        <f>일위대가목록!F82</f>
        <v>18867</v>
      </c>
      <c r="J38" s="8">
        <f t="shared" si="5"/>
        <v>226404</v>
      </c>
      <c r="K38" s="8">
        <f>일위대가목록!G82</f>
        <v>0</v>
      </c>
      <c r="L38" s="8">
        <f t="shared" si="6"/>
        <v>0</v>
      </c>
      <c r="M38" s="8">
        <f t="shared" si="7"/>
        <v>19433</v>
      </c>
      <c r="N38" s="8">
        <f t="shared" si="8"/>
        <v>233196</v>
      </c>
      <c r="O38" s="10" t="s">
        <v>120</v>
      </c>
      <c r="T38">
        <v>0</v>
      </c>
      <c r="AC38">
        <v>1</v>
      </c>
    </row>
    <row r="39" spans="1:29" ht="30" customHeight="1">
      <c r="A39" s="10" t="s">
        <v>20</v>
      </c>
      <c r="B39" s="10" t="s">
        <v>122</v>
      </c>
      <c r="C39" s="10" t="s">
        <v>123</v>
      </c>
      <c r="D39" s="10" t="s">
        <v>77</v>
      </c>
      <c r="E39" s="10" t="s">
        <v>117</v>
      </c>
      <c r="F39" s="12">
        <v>12</v>
      </c>
      <c r="G39" s="8">
        <f>일위대가목록!E83</f>
        <v>25132</v>
      </c>
      <c r="H39" s="8">
        <f t="shared" si="4"/>
        <v>301584</v>
      </c>
      <c r="I39" s="8">
        <f>일위대가목록!F83</f>
        <v>37735</v>
      </c>
      <c r="J39" s="8">
        <f t="shared" si="5"/>
        <v>452820</v>
      </c>
      <c r="K39" s="8">
        <f>일위대가목록!G83</f>
        <v>0</v>
      </c>
      <c r="L39" s="8">
        <f t="shared" si="6"/>
        <v>0</v>
      </c>
      <c r="M39" s="8">
        <f t="shared" si="7"/>
        <v>62867</v>
      </c>
      <c r="N39" s="8">
        <f t="shared" si="8"/>
        <v>754404</v>
      </c>
      <c r="O39" s="10" t="s">
        <v>122</v>
      </c>
      <c r="T39">
        <v>0</v>
      </c>
      <c r="AC39">
        <v>1</v>
      </c>
    </row>
    <row r="40" spans="1:29" ht="30" customHeight="1">
      <c r="A40" s="10" t="s">
        <v>20</v>
      </c>
      <c r="B40" s="10" t="s">
        <v>89</v>
      </c>
      <c r="C40" s="10" t="s">
        <v>90</v>
      </c>
      <c r="D40" s="10" t="s">
        <v>91</v>
      </c>
      <c r="E40" s="10" t="s">
        <v>92</v>
      </c>
      <c r="F40" s="12">
        <v>2</v>
      </c>
      <c r="G40" s="8">
        <v>0</v>
      </c>
      <c r="H40" s="8">
        <f t="shared" si="4"/>
        <v>0</v>
      </c>
      <c r="I40" s="8">
        <f>TRUNC(단가대비표!O226,0)</f>
        <v>94338</v>
      </c>
      <c r="J40" s="8">
        <f t="shared" si="5"/>
        <v>188676</v>
      </c>
      <c r="K40" s="8">
        <v>0</v>
      </c>
      <c r="L40" s="8">
        <f t="shared" si="6"/>
        <v>0</v>
      </c>
      <c r="M40" s="8">
        <f t="shared" si="7"/>
        <v>94338</v>
      </c>
      <c r="N40" s="8">
        <f t="shared" si="8"/>
        <v>188676</v>
      </c>
      <c r="O40" s="10" t="s">
        <v>77</v>
      </c>
      <c r="T40">
        <v>0</v>
      </c>
      <c r="W40">
        <v>3</v>
      </c>
      <c r="AC40">
        <v>1</v>
      </c>
    </row>
    <row r="41" spans="1:29" ht="30" customHeight="1">
      <c r="A41" s="10" t="s">
        <v>20</v>
      </c>
      <c r="B41" s="10" t="s">
        <v>124</v>
      </c>
      <c r="C41" s="10" t="s">
        <v>90</v>
      </c>
      <c r="D41" s="10" t="s">
        <v>125</v>
      </c>
      <c r="E41" s="10" t="s">
        <v>92</v>
      </c>
      <c r="F41" s="12">
        <v>3</v>
      </c>
      <c r="G41" s="8">
        <v>0</v>
      </c>
      <c r="H41" s="8">
        <f t="shared" si="4"/>
        <v>0</v>
      </c>
      <c r="I41" s="8">
        <f>TRUNC(단가대비표!O224,0)</f>
        <v>125901</v>
      </c>
      <c r="J41" s="8">
        <f t="shared" si="5"/>
        <v>377703</v>
      </c>
      <c r="K41" s="8">
        <v>0</v>
      </c>
      <c r="L41" s="8">
        <f t="shared" si="6"/>
        <v>0</v>
      </c>
      <c r="M41" s="8">
        <f t="shared" si="7"/>
        <v>125901</v>
      </c>
      <c r="N41" s="8">
        <f t="shared" si="8"/>
        <v>377703</v>
      </c>
      <c r="O41" s="10" t="s">
        <v>77</v>
      </c>
      <c r="T41">
        <v>0</v>
      </c>
      <c r="W41">
        <v>3</v>
      </c>
      <c r="AC41">
        <v>1</v>
      </c>
    </row>
    <row r="42" spans="1:29" ht="30" customHeight="1">
      <c r="A42" s="10" t="s">
        <v>20</v>
      </c>
      <c r="B42" s="10" t="s">
        <v>95</v>
      </c>
      <c r="C42" s="10" t="s">
        <v>96</v>
      </c>
      <c r="D42" s="10" t="s">
        <v>97</v>
      </c>
      <c r="E42" s="10" t="s">
        <v>98</v>
      </c>
      <c r="F42" s="12">
        <v>1</v>
      </c>
      <c r="G42" s="8">
        <f>ROUNDDOWN(SUMIF(W31:W42,RIGHTB(B42,1),J31:J42)*T42,0)</f>
        <v>16991</v>
      </c>
      <c r="H42" s="8">
        <f t="shared" si="4"/>
        <v>16991</v>
      </c>
      <c r="I42" s="8">
        <v>0</v>
      </c>
      <c r="J42" s="8">
        <f t="shared" si="5"/>
        <v>0</v>
      </c>
      <c r="K42" s="8">
        <v>0</v>
      </c>
      <c r="L42" s="8">
        <f t="shared" si="6"/>
        <v>0</v>
      </c>
      <c r="M42" s="8">
        <f t="shared" si="7"/>
        <v>16991</v>
      </c>
      <c r="N42" s="8">
        <f t="shared" si="8"/>
        <v>16991</v>
      </c>
      <c r="O42" s="10" t="s">
        <v>77</v>
      </c>
      <c r="P42">
        <v>42</v>
      </c>
      <c r="R42">
        <v>1</v>
      </c>
      <c r="S42">
        <v>0</v>
      </c>
      <c r="T42">
        <v>0.03</v>
      </c>
      <c r="AC42">
        <v>1</v>
      </c>
    </row>
    <row r="43" spans="1:15" ht="30" customHeight="1">
      <c r="A43" s="8"/>
      <c r="B43" s="8"/>
      <c r="C43" s="8"/>
      <c r="D43" s="8"/>
      <c r="E43" s="8"/>
      <c r="F43" s="12"/>
      <c r="G43" s="8"/>
      <c r="H43" s="8"/>
      <c r="I43" s="8"/>
      <c r="J43" s="8"/>
      <c r="K43" s="8"/>
      <c r="L43" s="8"/>
      <c r="M43" s="8"/>
      <c r="N43" s="8"/>
      <c r="O43" s="8"/>
    </row>
    <row r="44" spans="1:15" ht="30" customHeight="1">
      <c r="A44" s="8"/>
      <c r="B44" s="8"/>
      <c r="C44" s="8"/>
      <c r="D44" s="8"/>
      <c r="E44" s="8"/>
      <c r="F44" s="12"/>
      <c r="G44" s="8"/>
      <c r="H44" s="8"/>
      <c r="I44" s="8"/>
      <c r="J44" s="8"/>
      <c r="K44" s="8"/>
      <c r="L44" s="8"/>
      <c r="M44" s="8"/>
      <c r="N44" s="8"/>
      <c r="O44" s="8"/>
    </row>
    <row r="45" spans="1:15" ht="30" customHeight="1">
      <c r="A45" s="8"/>
      <c r="B45" s="8"/>
      <c r="C45" s="8"/>
      <c r="D45" s="8"/>
      <c r="E45" s="8"/>
      <c r="F45" s="12"/>
      <c r="G45" s="8"/>
      <c r="H45" s="8"/>
      <c r="I45" s="8"/>
      <c r="J45" s="8"/>
      <c r="K45" s="8"/>
      <c r="L45" s="8"/>
      <c r="M45" s="8"/>
      <c r="N45" s="8"/>
      <c r="O45" s="8"/>
    </row>
    <row r="46" spans="1:15" ht="30" customHeight="1">
      <c r="A46" s="8"/>
      <c r="B46" s="8"/>
      <c r="C46" s="8"/>
      <c r="D46" s="8"/>
      <c r="E46" s="8"/>
      <c r="F46" s="12"/>
      <c r="G46" s="8"/>
      <c r="H46" s="8"/>
      <c r="I46" s="8"/>
      <c r="J46" s="8"/>
      <c r="K46" s="8"/>
      <c r="L46" s="8"/>
      <c r="M46" s="8"/>
      <c r="N46" s="8"/>
      <c r="O46" s="8"/>
    </row>
    <row r="47" spans="1:15" ht="30" customHeight="1">
      <c r="A47" s="8"/>
      <c r="B47" s="8"/>
      <c r="C47" s="8"/>
      <c r="D47" s="8"/>
      <c r="E47" s="8"/>
      <c r="F47" s="12"/>
      <c r="G47" s="8"/>
      <c r="H47" s="8"/>
      <c r="I47" s="8"/>
      <c r="J47" s="8"/>
      <c r="K47" s="8"/>
      <c r="L47" s="8"/>
      <c r="M47" s="8"/>
      <c r="N47" s="8"/>
      <c r="O47" s="8"/>
    </row>
    <row r="48" spans="1:15" ht="30" customHeight="1">
      <c r="A48" s="8"/>
      <c r="B48" s="8"/>
      <c r="C48" s="8"/>
      <c r="D48" s="8"/>
      <c r="E48" s="8"/>
      <c r="F48" s="12"/>
      <c r="G48" s="8"/>
      <c r="H48" s="8"/>
      <c r="I48" s="8"/>
      <c r="J48" s="8"/>
      <c r="K48" s="8"/>
      <c r="L48" s="8"/>
      <c r="M48" s="8"/>
      <c r="N48" s="8"/>
      <c r="O48" s="8"/>
    </row>
    <row r="49" spans="1:15" ht="30" customHeight="1">
      <c r="A49" s="8"/>
      <c r="B49" s="8"/>
      <c r="C49" s="8"/>
      <c r="D49" s="8"/>
      <c r="E49" s="8"/>
      <c r="F49" s="12"/>
      <c r="G49" s="8"/>
      <c r="H49" s="8"/>
      <c r="I49" s="8"/>
      <c r="J49" s="8"/>
      <c r="K49" s="8"/>
      <c r="L49" s="8"/>
      <c r="M49" s="8"/>
      <c r="N49" s="8"/>
      <c r="O49" s="8"/>
    </row>
    <row r="50" spans="1:15" ht="30" customHeight="1">
      <c r="A50" s="8"/>
      <c r="B50" s="8"/>
      <c r="C50" s="8"/>
      <c r="D50" s="8"/>
      <c r="E50" s="8"/>
      <c r="F50" s="12"/>
      <c r="G50" s="8"/>
      <c r="H50" s="8"/>
      <c r="I50" s="8"/>
      <c r="J50" s="8"/>
      <c r="K50" s="8"/>
      <c r="L50" s="8"/>
      <c r="M50" s="8"/>
      <c r="N50" s="8"/>
      <c r="O50" s="8"/>
    </row>
    <row r="51" spans="1:15" ht="30" customHeight="1">
      <c r="A51" s="8"/>
      <c r="B51" s="8"/>
      <c r="C51" s="8"/>
      <c r="D51" s="8"/>
      <c r="E51" s="8"/>
      <c r="F51" s="12"/>
      <c r="G51" s="8"/>
      <c r="H51" s="8"/>
      <c r="I51" s="8"/>
      <c r="J51" s="8"/>
      <c r="K51" s="8"/>
      <c r="L51" s="8"/>
      <c r="M51" s="8"/>
      <c r="N51" s="8"/>
      <c r="O51" s="8"/>
    </row>
    <row r="52" spans="1:15" ht="30" customHeight="1">
      <c r="A52" s="8"/>
      <c r="B52" s="8"/>
      <c r="C52" s="8"/>
      <c r="D52" s="8"/>
      <c r="E52" s="8"/>
      <c r="F52" s="12"/>
      <c r="G52" s="8"/>
      <c r="H52" s="8"/>
      <c r="I52" s="8"/>
      <c r="J52" s="8"/>
      <c r="K52" s="8"/>
      <c r="L52" s="8"/>
      <c r="M52" s="8"/>
      <c r="N52" s="8"/>
      <c r="O52" s="8"/>
    </row>
    <row r="53" spans="1:15" ht="30" customHeight="1">
      <c r="A53" s="8"/>
      <c r="B53" s="8"/>
      <c r="C53" s="8"/>
      <c r="D53" s="8"/>
      <c r="E53" s="8"/>
      <c r="F53" s="12"/>
      <c r="G53" s="8"/>
      <c r="H53" s="8"/>
      <c r="I53" s="8"/>
      <c r="J53" s="8"/>
      <c r="K53" s="8"/>
      <c r="L53" s="8"/>
      <c r="M53" s="8"/>
      <c r="N53" s="8"/>
      <c r="O53" s="8"/>
    </row>
    <row r="54" spans="1:15" ht="30" customHeight="1">
      <c r="A54" s="8"/>
      <c r="B54" s="8"/>
      <c r="C54" s="8"/>
      <c r="D54" s="8"/>
      <c r="E54" s="8"/>
      <c r="F54" s="12"/>
      <c r="G54" s="8"/>
      <c r="H54" s="8"/>
      <c r="I54" s="8"/>
      <c r="J54" s="8"/>
      <c r="K54" s="8"/>
      <c r="L54" s="8"/>
      <c r="M54" s="8"/>
      <c r="N54" s="8"/>
      <c r="O54" s="8"/>
    </row>
    <row r="55" spans="1:15" ht="30" customHeight="1">
      <c r="A55" s="8"/>
      <c r="B55" s="8"/>
      <c r="C55" s="8" t="s">
        <v>99</v>
      </c>
      <c r="D55" s="8"/>
      <c r="E55" s="8"/>
      <c r="F55" s="12"/>
      <c r="G55" s="8"/>
      <c r="H55" s="8">
        <f>SUMIF(AC31:AC54,1,H31:H54)</f>
        <v>1019196</v>
      </c>
      <c r="I55" s="8"/>
      <c r="J55" s="8">
        <f>SUMIF(AC31:AC54,1,J31:J54)</f>
        <v>1262523</v>
      </c>
      <c r="K55" s="8"/>
      <c r="L55" s="8">
        <f>SUMIF(AC31:AC54,1,L31:L54)</f>
        <v>12180</v>
      </c>
      <c r="M55" s="8"/>
      <c r="N55" s="8">
        <f>H55+J55+L55</f>
        <v>2293899</v>
      </c>
      <c r="O55" s="8"/>
    </row>
    <row r="56" spans="1:15" ht="30" customHeight="1">
      <c r="A56" s="8"/>
      <c r="B56" s="8"/>
      <c r="C56" s="9" t="s">
        <v>23</v>
      </c>
      <c r="D56" s="9"/>
      <c r="E56" s="9"/>
      <c r="F56" s="11"/>
      <c r="G56" s="9"/>
      <c r="H56" s="9"/>
      <c r="I56" s="9"/>
      <c r="J56" s="9"/>
      <c r="K56" s="9"/>
      <c r="L56" s="9"/>
      <c r="M56" s="9"/>
      <c r="N56" s="9"/>
      <c r="O56" s="9"/>
    </row>
    <row r="57" spans="1:29" ht="30" customHeight="1">
      <c r="A57" s="10" t="s">
        <v>24</v>
      </c>
      <c r="B57" s="10" t="s">
        <v>126</v>
      </c>
      <c r="C57" s="10" t="s">
        <v>127</v>
      </c>
      <c r="D57" s="10" t="s">
        <v>128</v>
      </c>
      <c r="E57" s="10" t="s">
        <v>129</v>
      </c>
      <c r="F57" s="12">
        <v>8</v>
      </c>
      <c r="G57" s="8">
        <f>TRUNC(단가대비표!O13,0)</f>
        <v>143000</v>
      </c>
      <c r="H57" s="8">
        <f aca="true" t="shared" si="9" ref="H57:H73">TRUNC(F57*G57,0)</f>
        <v>1144000</v>
      </c>
      <c r="I57" s="8">
        <v>0</v>
      </c>
      <c r="J57" s="8">
        <f aca="true" t="shared" si="10" ref="J57:J73">TRUNC(F57*I57,0)</f>
        <v>0</v>
      </c>
      <c r="K57" s="8">
        <v>0</v>
      </c>
      <c r="L57" s="8">
        <f aca="true" t="shared" si="11" ref="L57:L73">TRUNC(F57*K57,0)</f>
        <v>0</v>
      </c>
      <c r="M57" s="8">
        <f aca="true" t="shared" si="12" ref="M57:M73">G57+I57+K57</f>
        <v>143000</v>
      </c>
      <c r="N57" s="8">
        <f aca="true" t="shared" si="13" ref="N57:N73">H57+J57+L57</f>
        <v>1144000</v>
      </c>
      <c r="O57" s="10" t="s">
        <v>77</v>
      </c>
      <c r="T57">
        <v>0</v>
      </c>
      <c r="AC57">
        <v>1</v>
      </c>
    </row>
    <row r="58" spans="1:29" ht="30" customHeight="1">
      <c r="A58" s="10" t="s">
        <v>24</v>
      </c>
      <c r="B58" s="10" t="s">
        <v>130</v>
      </c>
      <c r="C58" s="10" t="s">
        <v>127</v>
      </c>
      <c r="D58" s="10" t="s">
        <v>131</v>
      </c>
      <c r="E58" s="10" t="s">
        <v>129</v>
      </c>
      <c r="F58" s="12">
        <v>9</v>
      </c>
      <c r="G58" s="8">
        <f>TRUNC(단가대비표!O15,0)</f>
        <v>152000</v>
      </c>
      <c r="H58" s="8">
        <f t="shared" si="9"/>
        <v>1368000</v>
      </c>
      <c r="I58" s="8">
        <v>0</v>
      </c>
      <c r="J58" s="8">
        <f t="shared" si="10"/>
        <v>0</v>
      </c>
      <c r="K58" s="8">
        <v>0</v>
      </c>
      <c r="L58" s="8">
        <f t="shared" si="11"/>
        <v>0</v>
      </c>
      <c r="M58" s="8">
        <f t="shared" si="12"/>
        <v>152000</v>
      </c>
      <c r="N58" s="8">
        <f t="shared" si="13"/>
        <v>1368000</v>
      </c>
      <c r="O58" s="10" t="s">
        <v>77</v>
      </c>
      <c r="T58">
        <v>0</v>
      </c>
      <c r="AC58">
        <v>1</v>
      </c>
    </row>
    <row r="59" spans="1:29" ht="30" customHeight="1">
      <c r="A59" s="10" t="s">
        <v>24</v>
      </c>
      <c r="B59" s="10" t="s">
        <v>132</v>
      </c>
      <c r="C59" s="10" t="s">
        <v>127</v>
      </c>
      <c r="D59" s="10" t="s">
        <v>133</v>
      </c>
      <c r="E59" s="10" t="s">
        <v>129</v>
      </c>
      <c r="F59" s="12">
        <v>2</v>
      </c>
      <c r="G59" s="8">
        <f>TRUNC(단가대비표!O14,0)</f>
        <v>315000</v>
      </c>
      <c r="H59" s="8">
        <f t="shared" si="9"/>
        <v>630000</v>
      </c>
      <c r="I59" s="8">
        <v>0</v>
      </c>
      <c r="J59" s="8">
        <f t="shared" si="10"/>
        <v>0</v>
      </c>
      <c r="K59" s="8">
        <v>0</v>
      </c>
      <c r="L59" s="8">
        <f t="shared" si="11"/>
        <v>0</v>
      </c>
      <c r="M59" s="8">
        <f t="shared" si="12"/>
        <v>315000</v>
      </c>
      <c r="N59" s="8">
        <f t="shared" si="13"/>
        <v>630000</v>
      </c>
      <c r="O59" s="10" t="s">
        <v>77</v>
      </c>
      <c r="T59">
        <v>0</v>
      </c>
      <c r="AC59">
        <v>1</v>
      </c>
    </row>
    <row r="60" spans="1:29" ht="30" customHeight="1">
      <c r="A60" s="10" t="s">
        <v>24</v>
      </c>
      <c r="B60" s="10" t="s">
        <v>134</v>
      </c>
      <c r="C60" s="10" t="s">
        <v>135</v>
      </c>
      <c r="D60" s="10" t="s">
        <v>136</v>
      </c>
      <c r="E60" s="10" t="s">
        <v>129</v>
      </c>
      <c r="F60" s="12">
        <v>10</v>
      </c>
      <c r="G60" s="8">
        <f>TRUNC(단가대비표!O16,0)</f>
        <v>272000</v>
      </c>
      <c r="H60" s="8">
        <f t="shared" si="9"/>
        <v>2720000</v>
      </c>
      <c r="I60" s="8">
        <v>0</v>
      </c>
      <c r="J60" s="8">
        <f t="shared" si="10"/>
        <v>0</v>
      </c>
      <c r="K60" s="8">
        <v>0</v>
      </c>
      <c r="L60" s="8">
        <f t="shared" si="11"/>
        <v>0</v>
      </c>
      <c r="M60" s="8">
        <f t="shared" si="12"/>
        <v>272000</v>
      </c>
      <c r="N60" s="8">
        <f t="shared" si="13"/>
        <v>2720000</v>
      </c>
      <c r="O60" s="10" t="s">
        <v>77</v>
      </c>
      <c r="T60">
        <v>0</v>
      </c>
      <c r="AC60">
        <v>1</v>
      </c>
    </row>
    <row r="61" spans="1:29" ht="30" customHeight="1">
      <c r="A61" s="10" t="s">
        <v>24</v>
      </c>
      <c r="B61" s="10" t="s">
        <v>137</v>
      </c>
      <c r="C61" s="10" t="s">
        <v>138</v>
      </c>
      <c r="D61" s="10" t="s">
        <v>139</v>
      </c>
      <c r="E61" s="10" t="s">
        <v>129</v>
      </c>
      <c r="F61" s="12">
        <v>14</v>
      </c>
      <c r="G61" s="8">
        <f>TRUNC(단가대비표!O10,0)</f>
        <v>166100</v>
      </c>
      <c r="H61" s="8">
        <f t="shared" si="9"/>
        <v>2325400</v>
      </c>
      <c r="I61" s="8">
        <v>0</v>
      </c>
      <c r="J61" s="8">
        <f t="shared" si="10"/>
        <v>0</v>
      </c>
      <c r="K61" s="8">
        <v>0</v>
      </c>
      <c r="L61" s="8">
        <f t="shared" si="11"/>
        <v>0</v>
      </c>
      <c r="M61" s="8">
        <f t="shared" si="12"/>
        <v>166100</v>
      </c>
      <c r="N61" s="8">
        <f t="shared" si="13"/>
        <v>2325400</v>
      </c>
      <c r="O61" s="10" t="s">
        <v>77</v>
      </c>
      <c r="T61">
        <v>0</v>
      </c>
      <c r="AC61">
        <v>1</v>
      </c>
    </row>
    <row r="62" spans="1:29" ht="30" customHeight="1">
      <c r="A62" s="10" t="s">
        <v>24</v>
      </c>
      <c r="B62" s="10" t="s">
        <v>140</v>
      </c>
      <c r="C62" s="10" t="s">
        <v>141</v>
      </c>
      <c r="D62" s="10" t="s">
        <v>142</v>
      </c>
      <c r="E62" s="10" t="s">
        <v>129</v>
      </c>
      <c r="F62" s="12">
        <v>2</v>
      </c>
      <c r="G62" s="8">
        <f>TRUNC(단가대비표!O9,0)</f>
        <v>161500</v>
      </c>
      <c r="H62" s="8">
        <f t="shared" si="9"/>
        <v>323000</v>
      </c>
      <c r="I62" s="8">
        <v>0</v>
      </c>
      <c r="J62" s="8">
        <f t="shared" si="10"/>
        <v>0</v>
      </c>
      <c r="K62" s="8">
        <v>0</v>
      </c>
      <c r="L62" s="8">
        <f t="shared" si="11"/>
        <v>0</v>
      </c>
      <c r="M62" s="8">
        <f t="shared" si="12"/>
        <v>161500</v>
      </c>
      <c r="N62" s="8">
        <f t="shared" si="13"/>
        <v>323000</v>
      </c>
      <c r="O62" s="10" t="s">
        <v>77</v>
      </c>
      <c r="T62">
        <v>0</v>
      </c>
      <c r="AC62">
        <v>1</v>
      </c>
    </row>
    <row r="63" spans="1:29" ht="30" customHeight="1">
      <c r="A63" s="10" t="s">
        <v>24</v>
      </c>
      <c r="B63" s="10" t="s">
        <v>143</v>
      </c>
      <c r="C63" s="10" t="s">
        <v>144</v>
      </c>
      <c r="D63" s="10" t="s">
        <v>145</v>
      </c>
      <c r="E63" s="10" t="s">
        <v>129</v>
      </c>
      <c r="F63" s="12">
        <v>1</v>
      </c>
      <c r="G63" s="8">
        <f>TRUNC(단가대비표!O17,0)</f>
        <v>115600</v>
      </c>
      <c r="H63" s="8">
        <f t="shared" si="9"/>
        <v>115600</v>
      </c>
      <c r="I63" s="8">
        <v>0</v>
      </c>
      <c r="J63" s="8">
        <f t="shared" si="10"/>
        <v>0</v>
      </c>
      <c r="K63" s="8">
        <v>0</v>
      </c>
      <c r="L63" s="8">
        <f t="shared" si="11"/>
        <v>0</v>
      </c>
      <c r="M63" s="8">
        <f t="shared" si="12"/>
        <v>115600</v>
      </c>
      <c r="N63" s="8">
        <f t="shared" si="13"/>
        <v>115600</v>
      </c>
      <c r="O63" s="10" t="s">
        <v>77</v>
      </c>
      <c r="T63">
        <v>0</v>
      </c>
      <c r="AC63">
        <v>1</v>
      </c>
    </row>
    <row r="64" spans="1:29" ht="30" customHeight="1">
      <c r="A64" s="10" t="s">
        <v>24</v>
      </c>
      <c r="B64" s="10" t="s">
        <v>146</v>
      </c>
      <c r="C64" s="10" t="s">
        <v>147</v>
      </c>
      <c r="D64" s="10" t="s">
        <v>148</v>
      </c>
      <c r="E64" s="10" t="s">
        <v>112</v>
      </c>
      <c r="F64" s="12">
        <v>2</v>
      </c>
      <c r="G64" s="8">
        <f>TRUNC(단가대비표!O22,0)</f>
        <v>127500</v>
      </c>
      <c r="H64" s="8">
        <f t="shared" si="9"/>
        <v>255000</v>
      </c>
      <c r="I64" s="8">
        <v>0</v>
      </c>
      <c r="J64" s="8">
        <f t="shared" si="10"/>
        <v>0</v>
      </c>
      <c r="K64" s="8">
        <v>0</v>
      </c>
      <c r="L64" s="8">
        <f t="shared" si="11"/>
        <v>0</v>
      </c>
      <c r="M64" s="8">
        <f t="shared" si="12"/>
        <v>127500</v>
      </c>
      <c r="N64" s="8">
        <f t="shared" si="13"/>
        <v>255000</v>
      </c>
      <c r="O64" s="10" t="s">
        <v>77</v>
      </c>
      <c r="T64">
        <v>0</v>
      </c>
      <c r="AC64">
        <v>1</v>
      </c>
    </row>
    <row r="65" spans="1:29" ht="30" customHeight="1">
      <c r="A65" s="10" t="s">
        <v>24</v>
      </c>
      <c r="B65" s="10" t="s">
        <v>149</v>
      </c>
      <c r="C65" s="10" t="s">
        <v>147</v>
      </c>
      <c r="D65" s="10" t="s">
        <v>150</v>
      </c>
      <c r="E65" s="10" t="s">
        <v>112</v>
      </c>
      <c r="F65" s="12">
        <v>2</v>
      </c>
      <c r="G65" s="8">
        <f>TRUNC(단가대비표!O23,0)</f>
        <v>51000</v>
      </c>
      <c r="H65" s="8">
        <f t="shared" si="9"/>
        <v>102000</v>
      </c>
      <c r="I65" s="8">
        <v>0</v>
      </c>
      <c r="J65" s="8">
        <f t="shared" si="10"/>
        <v>0</v>
      </c>
      <c r="K65" s="8">
        <v>0</v>
      </c>
      <c r="L65" s="8">
        <f t="shared" si="11"/>
        <v>0</v>
      </c>
      <c r="M65" s="8">
        <f t="shared" si="12"/>
        <v>51000</v>
      </c>
      <c r="N65" s="8">
        <f t="shared" si="13"/>
        <v>102000</v>
      </c>
      <c r="O65" s="10" t="s">
        <v>77</v>
      </c>
      <c r="T65">
        <v>0</v>
      </c>
      <c r="AC65">
        <v>1</v>
      </c>
    </row>
    <row r="66" spans="1:29" ht="30" customHeight="1">
      <c r="A66" s="10" t="s">
        <v>24</v>
      </c>
      <c r="B66" s="10" t="s">
        <v>151</v>
      </c>
      <c r="C66" s="10" t="s">
        <v>147</v>
      </c>
      <c r="D66" s="10" t="s">
        <v>152</v>
      </c>
      <c r="E66" s="10" t="s">
        <v>153</v>
      </c>
      <c r="F66" s="12">
        <v>2</v>
      </c>
      <c r="G66" s="8">
        <f>TRUNC(단가대비표!O21,0)</f>
        <v>80700</v>
      </c>
      <c r="H66" s="8">
        <f t="shared" si="9"/>
        <v>161400</v>
      </c>
      <c r="I66" s="8">
        <v>0</v>
      </c>
      <c r="J66" s="8">
        <f t="shared" si="10"/>
        <v>0</v>
      </c>
      <c r="K66" s="8">
        <v>0</v>
      </c>
      <c r="L66" s="8">
        <f t="shared" si="11"/>
        <v>0</v>
      </c>
      <c r="M66" s="8">
        <f t="shared" si="12"/>
        <v>80700</v>
      </c>
      <c r="N66" s="8">
        <f t="shared" si="13"/>
        <v>161400</v>
      </c>
      <c r="O66" s="10" t="s">
        <v>77</v>
      </c>
      <c r="T66">
        <v>0</v>
      </c>
      <c r="AC66">
        <v>1</v>
      </c>
    </row>
    <row r="67" spans="1:29" ht="30" customHeight="1">
      <c r="A67" s="10" t="s">
        <v>24</v>
      </c>
      <c r="B67" s="10" t="s">
        <v>154</v>
      </c>
      <c r="C67" s="10" t="s">
        <v>155</v>
      </c>
      <c r="D67" s="10" t="s">
        <v>156</v>
      </c>
      <c r="E67" s="10" t="s">
        <v>129</v>
      </c>
      <c r="F67" s="12">
        <v>14</v>
      </c>
      <c r="G67" s="8">
        <f>TRUNC(단가대비표!O19,0)</f>
        <v>81000</v>
      </c>
      <c r="H67" s="8">
        <f t="shared" si="9"/>
        <v>1134000</v>
      </c>
      <c r="I67" s="8">
        <v>0</v>
      </c>
      <c r="J67" s="8">
        <f t="shared" si="10"/>
        <v>0</v>
      </c>
      <c r="K67" s="8">
        <v>0</v>
      </c>
      <c r="L67" s="8">
        <f t="shared" si="11"/>
        <v>0</v>
      </c>
      <c r="M67" s="8">
        <f t="shared" si="12"/>
        <v>81000</v>
      </c>
      <c r="N67" s="8">
        <f t="shared" si="13"/>
        <v>1134000</v>
      </c>
      <c r="O67" s="10" t="s">
        <v>77</v>
      </c>
      <c r="T67">
        <v>0</v>
      </c>
      <c r="AC67">
        <v>1</v>
      </c>
    </row>
    <row r="68" spans="1:29" ht="30" customHeight="1">
      <c r="A68" s="10" t="s">
        <v>24</v>
      </c>
      <c r="B68" s="10" t="s">
        <v>157</v>
      </c>
      <c r="C68" s="10" t="s">
        <v>158</v>
      </c>
      <c r="D68" s="10" t="s">
        <v>159</v>
      </c>
      <c r="E68" s="10" t="s">
        <v>112</v>
      </c>
      <c r="F68" s="12">
        <v>2</v>
      </c>
      <c r="G68" s="8">
        <f>TRUNC(단가대비표!O18,0)</f>
        <v>57600</v>
      </c>
      <c r="H68" s="8">
        <f t="shared" si="9"/>
        <v>115200</v>
      </c>
      <c r="I68" s="8">
        <v>0</v>
      </c>
      <c r="J68" s="8">
        <f t="shared" si="10"/>
        <v>0</v>
      </c>
      <c r="K68" s="8">
        <v>0</v>
      </c>
      <c r="L68" s="8">
        <f t="shared" si="11"/>
        <v>0</v>
      </c>
      <c r="M68" s="8">
        <f t="shared" si="12"/>
        <v>57600</v>
      </c>
      <c r="N68" s="8">
        <f t="shared" si="13"/>
        <v>115200</v>
      </c>
      <c r="O68" s="10" t="s">
        <v>77</v>
      </c>
      <c r="T68">
        <v>0</v>
      </c>
      <c r="AC68">
        <v>1</v>
      </c>
    </row>
    <row r="69" spans="1:29" ht="30" customHeight="1">
      <c r="A69" s="10" t="s">
        <v>24</v>
      </c>
      <c r="B69" s="10" t="s">
        <v>160</v>
      </c>
      <c r="C69" s="10" t="s">
        <v>161</v>
      </c>
      <c r="D69" s="10" t="s">
        <v>162</v>
      </c>
      <c r="E69" s="10" t="s">
        <v>112</v>
      </c>
      <c r="F69" s="12">
        <v>18</v>
      </c>
      <c r="G69" s="8">
        <f>TRUNC(단가대비표!O11,0)</f>
        <v>15000</v>
      </c>
      <c r="H69" s="8">
        <f t="shared" si="9"/>
        <v>270000</v>
      </c>
      <c r="I69" s="8">
        <v>0</v>
      </c>
      <c r="J69" s="8">
        <f t="shared" si="10"/>
        <v>0</v>
      </c>
      <c r="K69" s="8">
        <v>0</v>
      </c>
      <c r="L69" s="8">
        <f t="shared" si="11"/>
        <v>0</v>
      </c>
      <c r="M69" s="8">
        <f t="shared" si="12"/>
        <v>15000</v>
      </c>
      <c r="N69" s="8">
        <f t="shared" si="13"/>
        <v>270000</v>
      </c>
      <c r="O69" s="10" t="s">
        <v>77</v>
      </c>
      <c r="T69">
        <v>0</v>
      </c>
      <c r="AC69">
        <v>1</v>
      </c>
    </row>
    <row r="70" spans="1:29" ht="30" customHeight="1">
      <c r="A70" s="10" t="s">
        <v>24</v>
      </c>
      <c r="B70" s="10" t="s">
        <v>163</v>
      </c>
      <c r="C70" s="10" t="s">
        <v>164</v>
      </c>
      <c r="D70" s="10" t="s">
        <v>165</v>
      </c>
      <c r="E70" s="10" t="s">
        <v>112</v>
      </c>
      <c r="F70" s="12">
        <v>16</v>
      </c>
      <c r="G70" s="8">
        <f>TRUNC(단가대비표!O20,0)</f>
        <v>7200</v>
      </c>
      <c r="H70" s="8">
        <f t="shared" si="9"/>
        <v>115200</v>
      </c>
      <c r="I70" s="8">
        <v>0</v>
      </c>
      <c r="J70" s="8">
        <f t="shared" si="10"/>
        <v>0</v>
      </c>
      <c r="K70" s="8">
        <v>0</v>
      </c>
      <c r="L70" s="8">
        <f t="shared" si="11"/>
        <v>0</v>
      </c>
      <c r="M70" s="8">
        <f t="shared" si="12"/>
        <v>7200</v>
      </c>
      <c r="N70" s="8">
        <f t="shared" si="13"/>
        <v>115200</v>
      </c>
      <c r="O70" s="10" t="s">
        <v>77</v>
      </c>
      <c r="T70">
        <v>0</v>
      </c>
      <c r="AC70">
        <v>1</v>
      </c>
    </row>
    <row r="71" spans="1:29" ht="30" customHeight="1">
      <c r="A71" s="10" t="s">
        <v>24</v>
      </c>
      <c r="B71" s="10" t="s">
        <v>89</v>
      </c>
      <c r="C71" s="10" t="s">
        <v>90</v>
      </c>
      <c r="D71" s="10" t="s">
        <v>91</v>
      </c>
      <c r="E71" s="10" t="s">
        <v>92</v>
      </c>
      <c r="F71" s="12">
        <v>9</v>
      </c>
      <c r="G71" s="8">
        <v>0</v>
      </c>
      <c r="H71" s="8">
        <f t="shared" si="9"/>
        <v>0</v>
      </c>
      <c r="I71" s="8">
        <f>TRUNC(단가대비표!O226,0)</f>
        <v>94338</v>
      </c>
      <c r="J71" s="8">
        <f t="shared" si="10"/>
        <v>849042</v>
      </c>
      <c r="K71" s="8">
        <v>0</v>
      </c>
      <c r="L71" s="8">
        <f t="shared" si="11"/>
        <v>0</v>
      </c>
      <c r="M71" s="8">
        <f t="shared" si="12"/>
        <v>94338</v>
      </c>
      <c r="N71" s="8">
        <f t="shared" si="13"/>
        <v>849042</v>
      </c>
      <c r="O71" s="10" t="s">
        <v>77</v>
      </c>
      <c r="T71">
        <v>0</v>
      </c>
      <c r="W71">
        <v>3</v>
      </c>
      <c r="AC71">
        <v>1</v>
      </c>
    </row>
    <row r="72" spans="1:29" ht="30" customHeight="1">
      <c r="A72" s="10" t="s">
        <v>24</v>
      </c>
      <c r="B72" s="10" t="s">
        <v>166</v>
      </c>
      <c r="C72" s="10" t="s">
        <v>90</v>
      </c>
      <c r="D72" s="10" t="s">
        <v>167</v>
      </c>
      <c r="E72" s="10" t="s">
        <v>92</v>
      </c>
      <c r="F72" s="12">
        <v>31</v>
      </c>
      <c r="G72" s="8">
        <v>0</v>
      </c>
      <c r="H72" s="8">
        <f t="shared" si="9"/>
        <v>0</v>
      </c>
      <c r="I72" s="8">
        <f>TRUNC(단가대비표!O228,0)</f>
        <v>121038</v>
      </c>
      <c r="J72" s="8">
        <f t="shared" si="10"/>
        <v>3752178</v>
      </c>
      <c r="K72" s="8">
        <v>0</v>
      </c>
      <c r="L72" s="8">
        <f t="shared" si="11"/>
        <v>0</v>
      </c>
      <c r="M72" s="8">
        <f t="shared" si="12"/>
        <v>121038</v>
      </c>
      <c r="N72" s="8">
        <f t="shared" si="13"/>
        <v>3752178</v>
      </c>
      <c r="O72" s="10" t="s">
        <v>77</v>
      </c>
      <c r="T72">
        <v>0</v>
      </c>
      <c r="W72">
        <v>3</v>
      </c>
      <c r="AC72">
        <v>1</v>
      </c>
    </row>
    <row r="73" spans="1:29" ht="30" customHeight="1">
      <c r="A73" s="10" t="s">
        <v>24</v>
      </c>
      <c r="B73" s="10" t="s">
        <v>95</v>
      </c>
      <c r="C73" s="10" t="s">
        <v>96</v>
      </c>
      <c r="D73" s="10" t="s">
        <v>97</v>
      </c>
      <c r="E73" s="10" t="s">
        <v>98</v>
      </c>
      <c r="F73" s="12">
        <v>1</v>
      </c>
      <c r="G73" s="8">
        <f>ROUNDDOWN(SUMIF(W57:W73,RIGHTB(B73,1),J57:J73)*T73,0)</f>
        <v>138036</v>
      </c>
      <c r="H73" s="8">
        <f t="shared" si="9"/>
        <v>138036</v>
      </c>
      <c r="I73" s="8">
        <v>0</v>
      </c>
      <c r="J73" s="8">
        <f t="shared" si="10"/>
        <v>0</v>
      </c>
      <c r="K73" s="8">
        <v>0</v>
      </c>
      <c r="L73" s="8">
        <f t="shared" si="11"/>
        <v>0</v>
      </c>
      <c r="M73" s="8">
        <f t="shared" si="12"/>
        <v>138036</v>
      </c>
      <c r="N73" s="8">
        <f t="shared" si="13"/>
        <v>138036</v>
      </c>
      <c r="O73" s="10" t="s">
        <v>77</v>
      </c>
      <c r="P73">
        <v>73</v>
      </c>
      <c r="R73">
        <v>1</v>
      </c>
      <c r="S73">
        <v>0</v>
      </c>
      <c r="T73">
        <v>0.03</v>
      </c>
      <c r="AC73">
        <v>1</v>
      </c>
    </row>
    <row r="74" spans="1:15" ht="30" customHeight="1">
      <c r="A74" s="8"/>
      <c r="B74" s="8"/>
      <c r="C74" s="8"/>
      <c r="D74" s="8"/>
      <c r="E74" s="8"/>
      <c r="F74" s="12"/>
      <c r="G74" s="8"/>
      <c r="H74" s="8"/>
      <c r="I74" s="8"/>
      <c r="J74" s="8"/>
      <c r="K74" s="8"/>
      <c r="L74" s="8"/>
      <c r="M74" s="8"/>
      <c r="N74" s="8"/>
      <c r="O74" s="8"/>
    </row>
    <row r="75" spans="1:15" ht="30" customHeight="1">
      <c r="A75" s="8"/>
      <c r="B75" s="8"/>
      <c r="C75" s="8"/>
      <c r="D75" s="8"/>
      <c r="E75" s="8"/>
      <c r="F75" s="12"/>
      <c r="G75" s="8"/>
      <c r="H75" s="8"/>
      <c r="I75" s="8"/>
      <c r="J75" s="8"/>
      <c r="K75" s="8"/>
      <c r="L75" s="8"/>
      <c r="M75" s="8"/>
      <c r="N75" s="8"/>
      <c r="O75" s="8"/>
    </row>
    <row r="76" spans="1:15" ht="30" customHeight="1">
      <c r="A76" s="8"/>
      <c r="B76" s="8"/>
      <c r="C76" s="8"/>
      <c r="D76" s="8"/>
      <c r="E76" s="8"/>
      <c r="F76" s="12"/>
      <c r="G76" s="8"/>
      <c r="H76" s="8"/>
      <c r="I76" s="8"/>
      <c r="J76" s="8"/>
      <c r="K76" s="8"/>
      <c r="L76" s="8"/>
      <c r="M76" s="8"/>
      <c r="N76" s="8"/>
      <c r="O76" s="8"/>
    </row>
    <row r="77" spans="1:15" ht="30" customHeight="1">
      <c r="A77" s="8"/>
      <c r="B77" s="8"/>
      <c r="C77" s="8"/>
      <c r="D77" s="8"/>
      <c r="E77" s="8"/>
      <c r="F77" s="12"/>
      <c r="G77" s="8"/>
      <c r="H77" s="8"/>
      <c r="I77" s="8"/>
      <c r="J77" s="8"/>
      <c r="K77" s="8"/>
      <c r="L77" s="8"/>
      <c r="M77" s="8"/>
      <c r="N77" s="8"/>
      <c r="O77" s="8"/>
    </row>
    <row r="78" spans="1:15" ht="30" customHeight="1">
      <c r="A78" s="8"/>
      <c r="B78" s="8"/>
      <c r="C78" s="8"/>
      <c r="D78" s="8"/>
      <c r="E78" s="8"/>
      <c r="F78" s="12"/>
      <c r="G78" s="8"/>
      <c r="H78" s="8"/>
      <c r="I78" s="8"/>
      <c r="J78" s="8"/>
      <c r="K78" s="8"/>
      <c r="L78" s="8"/>
      <c r="M78" s="8"/>
      <c r="N78" s="8"/>
      <c r="O78" s="8"/>
    </row>
    <row r="79" spans="1:15" ht="30" customHeight="1">
      <c r="A79" s="8"/>
      <c r="B79" s="8"/>
      <c r="C79" s="8"/>
      <c r="D79" s="8"/>
      <c r="E79" s="8"/>
      <c r="F79" s="12"/>
      <c r="G79" s="8"/>
      <c r="H79" s="8"/>
      <c r="I79" s="8"/>
      <c r="J79" s="8"/>
      <c r="K79" s="8"/>
      <c r="L79" s="8"/>
      <c r="M79" s="8"/>
      <c r="N79" s="8"/>
      <c r="O79" s="8"/>
    </row>
    <row r="80" spans="1:15" ht="30" customHeight="1">
      <c r="A80" s="8"/>
      <c r="B80" s="8"/>
      <c r="C80" s="8"/>
      <c r="D80" s="8"/>
      <c r="E80" s="8"/>
      <c r="F80" s="12"/>
      <c r="G80" s="8"/>
      <c r="H80" s="8"/>
      <c r="I80" s="8"/>
      <c r="J80" s="8"/>
      <c r="K80" s="8"/>
      <c r="L80" s="8"/>
      <c r="M80" s="8"/>
      <c r="N80" s="8"/>
      <c r="O80" s="8"/>
    </row>
    <row r="81" spans="1:15" ht="30" customHeight="1">
      <c r="A81" s="8"/>
      <c r="B81" s="8"/>
      <c r="C81" s="8" t="s">
        <v>99</v>
      </c>
      <c r="D81" s="8"/>
      <c r="E81" s="8"/>
      <c r="F81" s="12"/>
      <c r="G81" s="8"/>
      <c r="H81" s="8">
        <f>SUMIF(AC57:AC80,1,H57:H80)</f>
        <v>10916836</v>
      </c>
      <c r="I81" s="8"/>
      <c r="J81" s="8">
        <f>SUMIF(AC57:AC80,1,J57:J80)</f>
        <v>4601220</v>
      </c>
      <c r="K81" s="8"/>
      <c r="L81" s="8">
        <f>SUMIF(AC57:AC80,1,L57:L80)</f>
        <v>0</v>
      </c>
      <c r="M81" s="8"/>
      <c r="N81" s="8">
        <f>H81+J81+L81</f>
        <v>15518056</v>
      </c>
      <c r="O81" s="8"/>
    </row>
    <row r="82" spans="1:15" ht="30" customHeight="1">
      <c r="A82" s="8"/>
      <c r="B82" s="8"/>
      <c r="C82" s="9" t="s">
        <v>25</v>
      </c>
      <c r="D82" s="9"/>
      <c r="E82" s="9"/>
      <c r="F82" s="11"/>
      <c r="G82" s="9"/>
      <c r="H82" s="9"/>
      <c r="I82" s="9"/>
      <c r="J82" s="9"/>
      <c r="K82" s="9"/>
      <c r="L82" s="9"/>
      <c r="M82" s="9"/>
      <c r="N82" s="9"/>
      <c r="O82" s="9"/>
    </row>
    <row r="83" spans="1:29" ht="30" customHeight="1">
      <c r="A83" s="10" t="s">
        <v>26</v>
      </c>
      <c r="B83" s="10" t="s">
        <v>168</v>
      </c>
      <c r="C83" s="10" t="s">
        <v>169</v>
      </c>
      <c r="D83" s="10" t="s">
        <v>170</v>
      </c>
      <c r="E83" s="10" t="s">
        <v>103</v>
      </c>
      <c r="F83" s="12">
        <v>290</v>
      </c>
      <c r="G83" s="8">
        <f>TRUNC(단가대비표!O35,0)</f>
        <v>5105</v>
      </c>
      <c r="H83" s="8">
        <f aca="true" t="shared" si="14" ref="H83:H114">TRUNC(F83*G83,0)</f>
        <v>1480450</v>
      </c>
      <c r="I83" s="8">
        <v>0</v>
      </c>
      <c r="J83" s="8">
        <f aca="true" t="shared" si="15" ref="J83:J114">TRUNC(F83*I83,0)</f>
        <v>0</v>
      </c>
      <c r="K83" s="8">
        <v>0</v>
      </c>
      <c r="L83" s="8">
        <f aca="true" t="shared" si="16" ref="L83:L114">TRUNC(F83*K83,0)</f>
        <v>0</v>
      </c>
      <c r="M83" s="8">
        <f aca="true" t="shared" si="17" ref="M83:M114">G83+I83+K83</f>
        <v>5105</v>
      </c>
      <c r="N83" s="8">
        <f aca="true" t="shared" si="18" ref="N83:N114">H83+J83+L83</f>
        <v>1480450</v>
      </c>
      <c r="O83" s="10" t="s">
        <v>77</v>
      </c>
      <c r="T83">
        <v>0</v>
      </c>
      <c r="U83">
        <v>1</v>
      </c>
      <c r="AC83">
        <v>1</v>
      </c>
    </row>
    <row r="84" spans="1:29" ht="30" customHeight="1">
      <c r="A84" s="10" t="s">
        <v>26</v>
      </c>
      <c r="B84" s="10" t="s">
        <v>171</v>
      </c>
      <c r="C84" s="10" t="s">
        <v>169</v>
      </c>
      <c r="D84" s="10" t="s">
        <v>172</v>
      </c>
      <c r="E84" s="10" t="s">
        <v>103</v>
      </c>
      <c r="F84" s="12">
        <v>94</v>
      </c>
      <c r="G84" s="8">
        <f>TRUNC(단가대비표!O36,0)</f>
        <v>6607</v>
      </c>
      <c r="H84" s="8">
        <f t="shared" si="14"/>
        <v>621058</v>
      </c>
      <c r="I84" s="8">
        <v>0</v>
      </c>
      <c r="J84" s="8">
        <f t="shared" si="15"/>
        <v>0</v>
      </c>
      <c r="K84" s="8">
        <v>0</v>
      </c>
      <c r="L84" s="8">
        <f t="shared" si="16"/>
        <v>0</v>
      </c>
      <c r="M84" s="8">
        <f t="shared" si="17"/>
        <v>6607</v>
      </c>
      <c r="N84" s="8">
        <f t="shared" si="18"/>
        <v>621058</v>
      </c>
      <c r="O84" s="10" t="s">
        <v>77</v>
      </c>
      <c r="T84">
        <v>0</v>
      </c>
      <c r="U84">
        <v>1</v>
      </c>
      <c r="AC84">
        <v>1</v>
      </c>
    </row>
    <row r="85" spans="1:29" ht="30" customHeight="1">
      <c r="A85" s="10" t="s">
        <v>26</v>
      </c>
      <c r="B85" s="10" t="s">
        <v>173</v>
      </c>
      <c r="C85" s="10" t="s">
        <v>169</v>
      </c>
      <c r="D85" s="10" t="s">
        <v>174</v>
      </c>
      <c r="E85" s="10" t="s">
        <v>103</v>
      </c>
      <c r="F85" s="12">
        <v>194</v>
      </c>
      <c r="G85" s="8">
        <f>TRUNC(단가대비표!O37,0)</f>
        <v>8078</v>
      </c>
      <c r="H85" s="8">
        <f t="shared" si="14"/>
        <v>1567132</v>
      </c>
      <c r="I85" s="8">
        <v>0</v>
      </c>
      <c r="J85" s="8">
        <f t="shared" si="15"/>
        <v>0</v>
      </c>
      <c r="K85" s="8">
        <v>0</v>
      </c>
      <c r="L85" s="8">
        <f t="shared" si="16"/>
        <v>0</v>
      </c>
      <c r="M85" s="8">
        <f t="shared" si="17"/>
        <v>8078</v>
      </c>
      <c r="N85" s="8">
        <f t="shared" si="18"/>
        <v>1567132</v>
      </c>
      <c r="O85" s="10" t="s">
        <v>77</v>
      </c>
      <c r="T85">
        <v>0</v>
      </c>
      <c r="U85">
        <v>1</v>
      </c>
      <c r="AC85">
        <v>1</v>
      </c>
    </row>
    <row r="86" spans="1:29" ht="30" customHeight="1">
      <c r="A86" s="10" t="s">
        <v>26</v>
      </c>
      <c r="B86" s="10" t="s">
        <v>175</v>
      </c>
      <c r="C86" s="10" t="s">
        <v>169</v>
      </c>
      <c r="D86" s="10" t="s">
        <v>176</v>
      </c>
      <c r="E86" s="10" t="s">
        <v>103</v>
      </c>
      <c r="F86" s="12">
        <v>49</v>
      </c>
      <c r="G86" s="8">
        <f>TRUNC(단가대비표!O38,0)</f>
        <v>10345</v>
      </c>
      <c r="H86" s="8">
        <f t="shared" si="14"/>
        <v>506905</v>
      </c>
      <c r="I86" s="8">
        <v>0</v>
      </c>
      <c r="J86" s="8">
        <f t="shared" si="15"/>
        <v>0</v>
      </c>
      <c r="K86" s="8">
        <v>0</v>
      </c>
      <c r="L86" s="8">
        <f t="shared" si="16"/>
        <v>0</v>
      </c>
      <c r="M86" s="8">
        <f t="shared" si="17"/>
        <v>10345</v>
      </c>
      <c r="N86" s="8">
        <f t="shared" si="18"/>
        <v>506905</v>
      </c>
      <c r="O86" s="10" t="s">
        <v>77</v>
      </c>
      <c r="T86">
        <v>0</v>
      </c>
      <c r="U86">
        <v>1</v>
      </c>
      <c r="AC86">
        <v>1</v>
      </c>
    </row>
    <row r="87" spans="1:29" ht="30" customHeight="1">
      <c r="A87" s="10" t="s">
        <v>26</v>
      </c>
      <c r="B87" s="10" t="s">
        <v>177</v>
      </c>
      <c r="C87" s="10" t="s">
        <v>169</v>
      </c>
      <c r="D87" s="10" t="s">
        <v>178</v>
      </c>
      <c r="E87" s="10" t="s">
        <v>103</v>
      </c>
      <c r="F87" s="12">
        <v>26</v>
      </c>
      <c r="G87" s="8">
        <f>TRUNC(단가대비표!O39,0)</f>
        <v>11883</v>
      </c>
      <c r="H87" s="8">
        <f t="shared" si="14"/>
        <v>308958</v>
      </c>
      <c r="I87" s="8">
        <v>0</v>
      </c>
      <c r="J87" s="8">
        <f t="shared" si="15"/>
        <v>0</v>
      </c>
      <c r="K87" s="8">
        <v>0</v>
      </c>
      <c r="L87" s="8">
        <f t="shared" si="16"/>
        <v>0</v>
      </c>
      <c r="M87" s="8">
        <f t="shared" si="17"/>
        <v>11883</v>
      </c>
      <c r="N87" s="8">
        <f t="shared" si="18"/>
        <v>308958</v>
      </c>
      <c r="O87" s="10" t="s">
        <v>77</v>
      </c>
      <c r="T87">
        <v>0</v>
      </c>
      <c r="U87">
        <v>1</v>
      </c>
      <c r="AC87">
        <v>1</v>
      </c>
    </row>
    <row r="88" spans="1:29" ht="30" customHeight="1">
      <c r="A88" s="10" t="s">
        <v>26</v>
      </c>
      <c r="B88" s="10" t="s">
        <v>179</v>
      </c>
      <c r="C88" s="10" t="s">
        <v>169</v>
      </c>
      <c r="D88" s="10" t="s">
        <v>180</v>
      </c>
      <c r="E88" s="10" t="s">
        <v>103</v>
      </c>
      <c r="F88" s="12">
        <v>18</v>
      </c>
      <c r="G88" s="8">
        <f>TRUNC(단가대비표!O40,0)</f>
        <v>14984</v>
      </c>
      <c r="H88" s="8">
        <f t="shared" si="14"/>
        <v>269712</v>
      </c>
      <c r="I88" s="8">
        <v>0</v>
      </c>
      <c r="J88" s="8">
        <f t="shared" si="15"/>
        <v>0</v>
      </c>
      <c r="K88" s="8">
        <v>0</v>
      </c>
      <c r="L88" s="8">
        <f t="shared" si="16"/>
        <v>0</v>
      </c>
      <c r="M88" s="8">
        <f t="shared" si="17"/>
        <v>14984</v>
      </c>
      <c r="N88" s="8">
        <f t="shared" si="18"/>
        <v>269712</v>
      </c>
      <c r="O88" s="10" t="s">
        <v>77</v>
      </c>
      <c r="T88">
        <v>0</v>
      </c>
      <c r="U88">
        <v>1</v>
      </c>
      <c r="AC88">
        <v>1</v>
      </c>
    </row>
    <row r="89" spans="1:29" ht="30" customHeight="1">
      <c r="A89" s="10" t="s">
        <v>26</v>
      </c>
      <c r="B89" s="10" t="s">
        <v>181</v>
      </c>
      <c r="C89" s="10" t="s">
        <v>169</v>
      </c>
      <c r="D89" s="10" t="s">
        <v>182</v>
      </c>
      <c r="E89" s="10" t="s">
        <v>103</v>
      </c>
      <c r="F89" s="12">
        <v>6</v>
      </c>
      <c r="G89" s="8">
        <f>TRUNC(단가대비표!O41,0)</f>
        <v>18410</v>
      </c>
      <c r="H89" s="8">
        <f t="shared" si="14"/>
        <v>110460</v>
      </c>
      <c r="I89" s="8">
        <v>0</v>
      </c>
      <c r="J89" s="8">
        <f t="shared" si="15"/>
        <v>0</v>
      </c>
      <c r="K89" s="8">
        <v>0</v>
      </c>
      <c r="L89" s="8">
        <f t="shared" si="16"/>
        <v>0</v>
      </c>
      <c r="M89" s="8">
        <f t="shared" si="17"/>
        <v>18410</v>
      </c>
      <c r="N89" s="8">
        <f t="shared" si="18"/>
        <v>110460</v>
      </c>
      <c r="O89" s="10" t="s">
        <v>77</v>
      </c>
      <c r="T89">
        <v>0</v>
      </c>
      <c r="U89">
        <v>1</v>
      </c>
      <c r="AC89">
        <v>1</v>
      </c>
    </row>
    <row r="90" spans="1:29" ht="30" customHeight="1">
      <c r="A90" s="10" t="s">
        <v>26</v>
      </c>
      <c r="B90" s="10" t="s">
        <v>106</v>
      </c>
      <c r="C90" s="10" t="s">
        <v>107</v>
      </c>
      <c r="D90" s="10" t="s">
        <v>108</v>
      </c>
      <c r="E90" s="10" t="s">
        <v>98</v>
      </c>
      <c r="F90" s="12">
        <v>1</v>
      </c>
      <c r="G90" s="8">
        <f>ROUNDDOWN(SUMIF(U83:U185,RIGHTB(B90,1),H83:H185)*T90,0)</f>
        <v>145940</v>
      </c>
      <c r="H90" s="8">
        <f t="shared" si="14"/>
        <v>145940</v>
      </c>
      <c r="I90" s="8">
        <v>0</v>
      </c>
      <c r="J90" s="8">
        <f t="shared" si="15"/>
        <v>0</v>
      </c>
      <c r="K90" s="8">
        <v>0</v>
      </c>
      <c r="L90" s="8">
        <f t="shared" si="16"/>
        <v>0</v>
      </c>
      <c r="M90" s="8">
        <f t="shared" si="17"/>
        <v>145940</v>
      </c>
      <c r="N90" s="8">
        <f t="shared" si="18"/>
        <v>145940</v>
      </c>
      <c r="O90" s="10" t="s">
        <v>77</v>
      </c>
      <c r="P90">
        <v>90</v>
      </c>
      <c r="R90">
        <v>0</v>
      </c>
      <c r="S90">
        <v>0</v>
      </c>
      <c r="T90">
        <v>0.03</v>
      </c>
      <c r="AC90">
        <v>1</v>
      </c>
    </row>
    <row r="91" spans="1:29" ht="30" customHeight="1">
      <c r="A91" s="10" t="s">
        <v>26</v>
      </c>
      <c r="B91" s="10" t="s">
        <v>183</v>
      </c>
      <c r="C91" s="10" t="s">
        <v>184</v>
      </c>
      <c r="D91" s="10" t="s">
        <v>185</v>
      </c>
      <c r="E91" s="10" t="s">
        <v>103</v>
      </c>
      <c r="F91" s="12">
        <v>135</v>
      </c>
      <c r="G91" s="8">
        <f>일위대가목록!E55</f>
        <v>1947</v>
      </c>
      <c r="H91" s="8">
        <f t="shared" si="14"/>
        <v>262845</v>
      </c>
      <c r="I91" s="8">
        <f>일위대가목록!F55</f>
        <v>2895</v>
      </c>
      <c r="J91" s="8">
        <f t="shared" si="15"/>
        <v>390825</v>
      </c>
      <c r="K91" s="8">
        <f>일위대가목록!G55</f>
        <v>0</v>
      </c>
      <c r="L91" s="8">
        <f t="shared" si="16"/>
        <v>0</v>
      </c>
      <c r="M91" s="8">
        <f t="shared" si="17"/>
        <v>4842</v>
      </c>
      <c r="N91" s="8">
        <f t="shared" si="18"/>
        <v>653670</v>
      </c>
      <c r="O91" s="10" t="s">
        <v>183</v>
      </c>
      <c r="T91">
        <v>0</v>
      </c>
      <c r="AC91">
        <v>1</v>
      </c>
    </row>
    <row r="92" spans="1:29" ht="30" customHeight="1">
      <c r="A92" s="10" t="s">
        <v>26</v>
      </c>
      <c r="B92" s="10" t="s">
        <v>186</v>
      </c>
      <c r="C92" s="10" t="s">
        <v>184</v>
      </c>
      <c r="D92" s="10" t="s">
        <v>187</v>
      </c>
      <c r="E92" s="10" t="s">
        <v>103</v>
      </c>
      <c r="F92" s="12">
        <v>80</v>
      </c>
      <c r="G92" s="8">
        <f>일위대가목록!E56</f>
        <v>2042</v>
      </c>
      <c r="H92" s="8">
        <f t="shared" si="14"/>
        <v>163360</v>
      </c>
      <c r="I92" s="8">
        <f>일위대가목록!F56</f>
        <v>3346</v>
      </c>
      <c r="J92" s="8">
        <f t="shared" si="15"/>
        <v>267680</v>
      </c>
      <c r="K92" s="8">
        <f>일위대가목록!G56</f>
        <v>0</v>
      </c>
      <c r="L92" s="8">
        <f t="shared" si="16"/>
        <v>0</v>
      </c>
      <c r="M92" s="8">
        <f t="shared" si="17"/>
        <v>5388</v>
      </c>
      <c r="N92" s="8">
        <f t="shared" si="18"/>
        <v>431040</v>
      </c>
      <c r="O92" s="10" t="s">
        <v>186</v>
      </c>
      <c r="T92">
        <v>0</v>
      </c>
      <c r="AC92">
        <v>1</v>
      </c>
    </row>
    <row r="93" spans="1:29" ht="30" customHeight="1">
      <c r="A93" s="10" t="s">
        <v>26</v>
      </c>
      <c r="B93" s="10" t="s">
        <v>188</v>
      </c>
      <c r="C93" s="10" t="s">
        <v>184</v>
      </c>
      <c r="D93" s="10" t="s">
        <v>189</v>
      </c>
      <c r="E93" s="10" t="s">
        <v>103</v>
      </c>
      <c r="F93" s="12">
        <v>153</v>
      </c>
      <c r="G93" s="8">
        <f>일위대가목록!E57</f>
        <v>2192</v>
      </c>
      <c r="H93" s="8">
        <f t="shared" si="14"/>
        <v>335376</v>
      </c>
      <c r="I93" s="8">
        <f>일위대가목록!F57</f>
        <v>3684</v>
      </c>
      <c r="J93" s="8">
        <f t="shared" si="15"/>
        <v>563652</v>
      </c>
      <c r="K93" s="8">
        <f>일위대가목록!G57</f>
        <v>0</v>
      </c>
      <c r="L93" s="8">
        <f t="shared" si="16"/>
        <v>0</v>
      </c>
      <c r="M93" s="8">
        <f t="shared" si="17"/>
        <v>5876</v>
      </c>
      <c r="N93" s="8">
        <f t="shared" si="18"/>
        <v>899028</v>
      </c>
      <c r="O93" s="10" t="s">
        <v>188</v>
      </c>
      <c r="T93">
        <v>0</v>
      </c>
      <c r="AC93">
        <v>1</v>
      </c>
    </row>
    <row r="94" spans="1:29" ht="30" customHeight="1">
      <c r="A94" s="10" t="s">
        <v>26</v>
      </c>
      <c r="B94" s="10" t="s">
        <v>190</v>
      </c>
      <c r="C94" s="10" t="s">
        <v>184</v>
      </c>
      <c r="D94" s="10" t="s">
        <v>191</v>
      </c>
      <c r="E94" s="10" t="s">
        <v>103</v>
      </c>
      <c r="F94" s="12">
        <v>45</v>
      </c>
      <c r="G94" s="8">
        <f>일위대가목록!E58</f>
        <v>2448</v>
      </c>
      <c r="H94" s="8">
        <f t="shared" si="14"/>
        <v>110160</v>
      </c>
      <c r="I94" s="8">
        <f>일위대가목록!F58</f>
        <v>4342</v>
      </c>
      <c r="J94" s="8">
        <f t="shared" si="15"/>
        <v>195390</v>
      </c>
      <c r="K94" s="8">
        <f>일위대가목록!G58</f>
        <v>0</v>
      </c>
      <c r="L94" s="8">
        <f t="shared" si="16"/>
        <v>0</v>
      </c>
      <c r="M94" s="8">
        <f t="shared" si="17"/>
        <v>6790</v>
      </c>
      <c r="N94" s="8">
        <f t="shared" si="18"/>
        <v>305550</v>
      </c>
      <c r="O94" s="10" t="s">
        <v>190</v>
      </c>
      <c r="T94">
        <v>0</v>
      </c>
      <c r="AC94">
        <v>1</v>
      </c>
    </row>
    <row r="95" spans="1:29" ht="30" customHeight="1">
      <c r="A95" s="10" t="s">
        <v>26</v>
      </c>
      <c r="B95" s="10" t="s">
        <v>192</v>
      </c>
      <c r="C95" s="10" t="s">
        <v>184</v>
      </c>
      <c r="D95" s="10" t="s">
        <v>193</v>
      </c>
      <c r="E95" s="10" t="s">
        <v>103</v>
      </c>
      <c r="F95" s="12">
        <v>24</v>
      </c>
      <c r="G95" s="8">
        <f>일위대가목록!E59</f>
        <v>2670</v>
      </c>
      <c r="H95" s="8">
        <f t="shared" si="14"/>
        <v>64080</v>
      </c>
      <c r="I95" s="8">
        <f>일위대가목록!F59</f>
        <v>5019</v>
      </c>
      <c r="J95" s="8">
        <f t="shared" si="15"/>
        <v>120456</v>
      </c>
      <c r="K95" s="8">
        <f>일위대가목록!G59</f>
        <v>0</v>
      </c>
      <c r="L95" s="8">
        <f t="shared" si="16"/>
        <v>0</v>
      </c>
      <c r="M95" s="8">
        <f t="shared" si="17"/>
        <v>7689</v>
      </c>
      <c r="N95" s="8">
        <f t="shared" si="18"/>
        <v>184536</v>
      </c>
      <c r="O95" s="10" t="s">
        <v>192</v>
      </c>
      <c r="T95">
        <v>0</v>
      </c>
      <c r="AC95">
        <v>1</v>
      </c>
    </row>
    <row r="96" spans="1:29" ht="30" customHeight="1">
      <c r="A96" s="10" t="s">
        <v>26</v>
      </c>
      <c r="B96" s="10" t="s">
        <v>194</v>
      </c>
      <c r="C96" s="10" t="s">
        <v>184</v>
      </c>
      <c r="D96" s="10" t="s">
        <v>195</v>
      </c>
      <c r="E96" s="10" t="s">
        <v>103</v>
      </c>
      <c r="F96" s="12">
        <v>17</v>
      </c>
      <c r="G96" s="8">
        <f>일위대가목록!E60</f>
        <v>2972</v>
      </c>
      <c r="H96" s="8">
        <f t="shared" si="14"/>
        <v>50524</v>
      </c>
      <c r="I96" s="8">
        <f>일위대가목록!F60</f>
        <v>5903</v>
      </c>
      <c r="J96" s="8">
        <f t="shared" si="15"/>
        <v>100351</v>
      </c>
      <c r="K96" s="8">
        <f>일위대가목록!G60</f>
        <v>0</v>
      </c>
      <c r="L96" s="8">
        <f t="shared" si="16"/>
        <v>0</v>
      </c>
      <c r="M96" s="8">
        <f t="shared" si="17"/>
        <v>8875</v>
      </c>
      <c r="N96" s="8">
        <f t="shared" si="18"/>
        <v>150875</v>
      </c>
      <c r="O96" s="10" t="s">
        <v>194</v>
      </c>
      <c r="T96">
        <v>0</v>
      </c>
      <c r="AC96">
        <v>1</v>
      </c>
    </row>
    <row r="97" spans="1:29" ht="30" customHeight="1">
      <c r="A97" s="10" t="s">
        <v>26</v>
      </c>
      <c r="B97" s="10" t="s">
        <v>196</v>
      </c>
      <c r="C97" s="10" t="s">
        <v>184</v>
      </c>
      <c r="D97" s="10" t="s">
        <v>197</v>
      </c>
      <c r="E97" s="10" t="s">
        <v>103</v>
      </c>
      <c r="F97" s="12">
        <v>5</v>
      </c>
      <c r="G97" s="8">
        <f>일위대가목록!E61</f>
        <v>3698</v>
      </c>
      <c r="H97" s="8">
        <f t="shared" si="14"/>
        <v>18490</v>
      </c>
      <c r="I97" s="8">
        <f>일위대가목록!F61</f>
        <v>7125</v>
      </c>
      <c r="J97" s="8">
        <f t="shared" si="15"/>
        <v>35625</v>
      </c>
      <c r="K97" s="8">
        <f>일위대가목록!G61</f>
        <v>0</v>
      </c>
      <c r="L97" s="8">
        <f t="shared" si="16"/>
        <v>0</v>
      </c>
      <c r="M97" s="8">
        <f t="shared" si="17"/>
        <v>10823</v>
      </c>
      <c r="N97" s="8">
        <f t="shared" si="18"/>
        <v>54115</v>
      </c>
      <c r="O97" s="10" t="s">
        <v>196</v>
      </c>
      <c r="T97">
        <v>0</v>
      </c>
      <c r="AC97">
        <v>1</v>
      </c>
    </row>
    <row r="98" spans="1:29" ht="30" customHeight="1">
      <c r="A98" s="10" t="s">
        <v>26</v>
      </c>
      <c r="B98" s="10" t="s">
        <v>198</v>
      </c>
      <c r="C98" s="10" t="s">
        <v>199</v>
      </c>
      <c r="D98" s="10" t="s">
        <v>200</v>
      </c>
      <c r="E98" s="10" t="s">
        <v>103</v>
      </c>
      <c r="F98" s="12">
        <v>123</v>
      </c>
      <c r="G98" s="8">
        <f>일위대가목록!E52</f>
        <v>387</v>
      </c>
      <c r="H98" s="8">
        <f t="shared" si="14"/>
        <v>47601</v>
      </c>
      <c r="I98" s="8">
        <f>일위대가목록!F52</f>
        <v>2750</v>
      </c>
      <c r="J98" s="8">
        <f t="shared" si="15"/>
        <v>338250</v>
      </c>
      <c r="K98" s="8">
        <f>일위대가목록!G52</f>
        <v>0</v>
      </c>
      <c r="L98" s="8">
        <f t="shared" si="16"/>
        <v>0</v>
      </c>
      <c r="M98" s="8">
        <f t="shared" si="17"/>
        <v>3137</v>
      </c>
      <c r="N98" s="8">
        <f t="shared" si="18"/>
        <v>385851</v>
      </c>
      <c r="O98" s="10" t="s">
        <v>198</v>
      </c>
      <c r="T98">
        <v>0</v>
      </c>
      <c r="AC98">
        <v>1</v>
      </c>
    </row>
    <row r="99" spans="1:29" ht="30" customHeight="1">
      <c r="A99" s="10" t="s">
        <v>26</v>
      </c>
      <c r="B99" s="10" t="s">
        <v>201</v>
      </c>
      <c r="C99" s="10" t="s">
        <v>199</v>
      </c>
      <c r="D99" s="10" t="s">
        <v>202</v>
      </c>
      <c r="E99" s="10" t="s">
        <v>103</v>
      </c>
      <c r="F99" s="12">
        <v>3</v>
      </c>
      <c r="G99" s="8">
        <f>일위대가목록!E53</f>
        <v>451</v>
      </c>
      <c r="H99" s="8">
        <f t="shared" si="14"/>
        <v>1353</v>
      </c>
      <c r="I99" s="8">
        <f>일위대가목록!F53</f>
        <v>3179</v>
      </c>
      <c r="J99" s="8">
        <f t="shared" si="15"/>
        <v>9537</v>
      </c>
      <c r="K99" s="8">
        <f>일위대가목록!G53</f>
        <v>0</v>
      </c>
      <c r="L99" s="8">
        <f t="shared" si="16"/>
        <v>0</v>
      </c>
      <c r="M99" s="8">
        <f t="shared" si="17"/>
        <v>3630</v>
      </c>
      <c r="N99" s="8">
        <f t="shared" si="18"/>
        <v>10890</v>
      </c>
      <c r="O99" s="10" t="s">
        <v>201</v>
      </c>
      <c r="T99">
        <v>0</v>
      </c>
      <c r="AC99">
        <v>1</v>
      </c>
    </row>
    <row r="100" spans="1:29" ht="30" customHeight="1">
      <c r="A100" s="10" t="s">
        <v>26</v>
      </c>
      <c r="B100" s="10" t="s">
        <v>203</v>
      </c>
      <c r="C100" s="10" t="s">
        <v>199</v>
      </c>
      <c r="D100" s="10" t="s">
        <v>204</v>
      </c>
      <c r="E100" s="10" t="s">
        <v>103</v>
      </c>
      <c r="F100" s="12">
        <v>24</v>
      </c>
      <c r="G100" s="8">
        <f>일위대가목록!E54</f>
        <v>510</v>
      </c>
      <c r="H100" s="8">
        <f t="shared" si="14"/>
        <v>12240</v>
      </c>
      <c r="I100" s="8">
        <f>일위대가목록!F54</f>
        <v>3494</v>
      </c>
      <c r="J100" s="8">
        <f t="shared" si="15"/>
        <v>83856</v>
      </c>
      <c r="K100" s="8">
        <f>일위대가목록!G54</f>
        <v>0</v>
      </c>
      <c r="L100" s="8">
        <f t="shared" si="16"/>
        <v>0</v>
      </c>
      <c r="M100" s="8">
        <f t="shared" si="17"/>
        <v>4004</v>
      </c>
      <c r="N100" s="8">
        <f t="shared" si="18"/>
        <v>96096</v>
      </c>
      <c r="O100" s="10" t="s">
        <v>203</v>
      </c>
      <c r="T100">
        <v>0</v>
      </c>
      <c r="AC100">
        <v>1</v>
      </c>
    </row>
    <row r="101" spans="1:29" ht="30" customHeight="1">
      <c r="A101" s="10" t="s">
        <v>26</v>
      </c>
      <c r="B101" s="10" t="s">
        <v>205</v>
      </c>
      <c r="C101" s="10" t="s">
        <v>206</v>
      </c>
      <c r="D101" s="10" t="s">
        <v>207</v>
      </c>
      <c r="E101" s="10" t="s">
        <v>112</v>
      </c>
      <c r="F101" s="12">
        <v>52</v>
      </c>
      <c r="G101" s="8">
        <f>TRUNC(단가대비표!O63,0)</f>
        <v>790</v>
      </c>
      <c r="H101" s="8">
        <f t="shared" si="14"/>
        <v>41080</v>
      </c>
      <c r="I101" s="8">
        <v>0</v>
      </c>
      <c r="J101" s="8">
        <f t="shared" si="15"/>
        <v>0</v>
      </c>
      <c r="K101" s="8">
        <v>0</v>
      </c>
      <c r="L101" s="8">
        <f t="shared" si="16"/>
        <v>0</v>
      </c>
      <c r="M101" s="8">
        <f t="shared" si="17"/>
        <v>790</v>
      </c>
      <c r="N101" s="8">
        <f t="shared" si="18"/>
        <v>41080</v>
      </c>
      <c r="O101" s="10" t="s">
        <v>77</v>
      </c>
      <c r="T101">
        <v>0</v>
      </c>
      <c r="AC101">
        <v>1</v>
      </c>
    </row>
    <row r="102" spans="1:29" ht="30" customHeight="1">
      <c r="A102" s="10" t="s">
        <v>26</v>
      </c>
      <c r="B102" s="10" t="s">
        <v>208</v>
      </c>
      <c r="C102" s="10" t="s">
        <v>206</v>
      </c>
      <c r="D102" s="10" t="s">
        <v>209</v>
      </c>
      <c r="E102" s="10" t="s">
        <v>112</v>
      </c>
      <c r="F102" s="12">
        <v>18</v>
      </c>
      <c r="G102" s="8">
        <f>TRUNC(단가대비표!O64,0)</f>
        <v>2050</v>
      </c>
      <c r="H102" s="8">
        <f t="shared" si="14"/>
        <v>36900</v>
      </c>
      <c r="I102" s="8">
        <v>0</v>
      </c>
      <c r="J102" s="8">
        <f t="shared" si="15"/>
        <v>0</v>
      </c>
      <c r="K102" s="8">
        <v>0</v>
      </c>
      <c r="L102" s="8">
        <f t="shared" si="16"/>
        <v>0</v>
      </c>
      <c r="M102" s="8">
        <f t="shared" si="17"/>
        <v>2050</v>
      </c>
      <c r="N102" s="8">
        <f t="shared" si="18"/>
        <v>36900</v>
      </c>
      <c r="O102" s="10" t="s">
        <v>77</v>
      </c>
      <c r="T102">
        <v>0</v>
      </c>
      <c r="AC102">
        <v>1</v>
      </c>
    </row>
    <row r="103" spans="1:29" ht="30" customHeight="1">
      <c r="A103" s="10" t="s">
        <v>26</v>
      </c>
      <c r="B103" s="10" t="s">
        <v>210</v>
      </c>
      <c r="C103" s="10" t="s">
        <v>206</v>
      </c>
      <c r="D103" s="10" t="s">
        <v>211</v>
      </c>
      <c r="E103" s="10" t="s">
        <v>112</v>
      </c>
      <c r="F103" s="12">
        <v>44</v>
      </c>
      <c r="G103" s="8">
        <f>TRUNC(단가대비표!O72,0)</f>
        <v>1260</v>
      </c>
      <c r="H103" s="8">
        <f t="shared" si="14"/>
        <v>55440</v>
      </c>
      <c r="I103" s="8">
        <v>0</v>
      </c>
      <c r="J103" s="8">
        <f t="shared" si="15"/>
        <v>0</v>
      </c>
      <c r="K103" s="8">
        <v>0</v>
      </c>
      <c r="L103" s="8">
        <f t="shared" si="16"/>
        <v>0</v>
      </c>
      <c r="M103" s="8">
        <f t="shared" si="17"/>
        <v>1260</v>
      </c>
      <c r="N103" s="8">
        <f t="shared" si="18"/>
        <v>55440</v>
      </c>
      <c r="O103" s="10" t="s">
        <v>77</v>
      </c>
      <c r="T103">
        <v>0</v>
      </c>
      <c r="AC103">
        <v>1</v>
      </c>
    </row>
    <row r="104" spans="1:29" ht="30" customHeight="1">
      <c r="A104" s="10" t="s">
        <v>26</v>
      </c>
      <c r="B104" s="10" t="s">
        <v>212</v>
      </c>
      <c r="C104" s="10" t="s">
        <v>206</v>
      </c>
      <c r="D104" s="10" t="s">
        <v>213</v>
      </c>
      <c r="E104" s="10" t="s">
        <v>112</v>
      </c>
      <c r="F104" s="12">
        <v>4</v>
      </c>
      <c r="G104" s="8">
        <f>TRUNC(단가대비표!O91,0)</f>
        <v>3090</v>
      </c>
      <c r="H104" s="8">
        <f t="shared" si="14"/>
        <v>12360</v>
      </c>
      <c r="I104" s="8">
        <v>0</v>
      </c>
      <c r="J104" s="8">
        <f t="shared" si="15"/>
        <v>0</v>
      </c>
      <c r="K104" s="8">
        <v>0</v>
      </c>
      <c r="L104" s="8">
        <f t="shared" si="16"/>
        <v>0</v>
      </c>
      <c r="M104" s="8">
        <f t="shared" si="17"/>
        <v>3090</v>
      </c>
      <c r="N104" s="8">
        <f t="shared" si="18"/>
        <v>12360</v>
      </c>
      <c r="O104" s="10" t="s">
        <v>77</v>
      </c>
      <c r="T104">
        <v>0</v>
      </c>
      <c r="AC104">
        <v>1</v>
      </c>
    </row>
    <row r="105" spans="1:29" ht="30" customHeight="1">
      <c r="A105" s="10" t="s">
        <v>26</v>
      </c>
      <c r="B105" s="10" t="s">
        <v>214</v>
      </c>
      <c r="C105" s="10" t="s">
        <v>206</v>
      </c>
      <c r="D105" s="10" t="s">
        <v>215</v>
      </c>
      <c r="E105" s="10" t="s">
        <v>112</v>
      </c>
      <c r="F105" s="12">
        <v>12</v>
      </c>
      <c r="G105" s="8">
        <f>TRUNC(단가대비표!O92,0)</f>
        <v>3910</v>
      </c>
      <c r="H105" s="8">
        <f t="shared" si="14"/>
        <v>46920</v>
      </c>
      <c r="I105" s="8">
        <v>0</v>
      </c>
      <c r="J105" s="8">
        <f t="shared" si="15"/>
        <v>0</v>
      </c>
      <c r="K105" s="8">
        <v>0</v>
      </c>
      <c r="L105" s="8">
        <f t="shared" si="16"/>
        <v>0</v>
      </c>
      <c r="M105" s="8">
        <f t="shared" si="17"/>
        <v>3910</v>
      </c>
      <c r="N105" s="8">
        <f t="shared" si="18"/>
        <v>46920</v>
      </c>
      <c r="O105" s="10" t="s">
        <v>77</v>
      </c>
      <c r="T105">
        <v>0</v>
      </c>
      <c r="AC105">
        <v>1</v>
      </c>
    </row>
    <row r="106" spans="1:29" ht="30" customHeight="1">
      <c r="A106" s="10" t="s">
        <v>26</v>
      </c>
      <c r="B106" s="10" t="s">
        <v>216</v>
      </c>
      <c r="C106" s="10" t="s">
        <v>206</v>
      </c>
      <c r="D106" s="10" t="s">
        <v>217</v>
      </c>
      <c r="E106" s="10" t="s">
        <v>112</v>
      </c>
      <c r="F106" s="12">
        <v>1</v>
      </c>
      <c r="G106" s="8">
        <f>TRUNC(단가대비표!O93,0)</f>
        <v>5080</v>
      </c>
      <c r="H106" s="8">
        <f t="shared" si="14"/>
        <v>5080</v>
      </c>
      <c r="I106" s="8">
        <v>0</v>
      </c>
      <c r="J106" s="8">
        <f t="shared" si="15"/>
        <v>0</v>
      </c>
      <c r="K106" s="8">
        <v>0</v>
      </c>
      <c r="L106" s="8">
        <f t="shared" si="16"/>
        <v>0</v>
      </c>
      <c r="M106" s="8">
        <f t="shared" si="17"/>
        <v>5080</v>
      </c>
      <c r="N106" s="8">
        <f t="shared" si="18"/>
        <v>5080</v>
      </c>
      <c r="O106" s="10" t="s">
        <v>77</v>
      </c>
      <c r="T106">
        <v>0</v>
      </c>
      <c r="AC106">
        <v>1</v>
      </c>
    </row>
    <row r="107" spans="1:29" ht="30" customHeight="1">
      <c r="A107" s="10" t="s">
        <v>26</v>
      </c>
      <c r="B107" s="10" t="s">
        <v>218</v>
      </c>
      <c r="C107" s="10" t="s">
        <v>206</v>
      </c>
      <c r="D107" s="10" t="s">
        <v>219</v>
      </c>
      <c r="E107" s="10" t="s">
        <v>112</v>
      </c>
      <c r="F107" s="12">
        <v>4</v>
      </c>
      <c r="G107" s="8">
        <f>TRUNC(단가대비표!O94,0)</f>
        <v>5940</v>
      </c>
      <c r="H107" s="8">
        <f t="shared" si="14"/>
        <v>23760</v>
      </c>
      <c r="I107" s="8">
        <v>0</v>
      </c>
      <c r="J107" s="8">
        <f t="shared" si="15"/>
        <v>0</v>
      </c>
      <c r="K107" s="8">
        <v>0</v>
      </c>
      <c r="L107" s="8">
        <f t="shared" si="16"/>
        <v>0</v>
      </c>
      <c r="M107" s="8">
        <f t="shared" si="17"/>
        <v>5940</v>
      </c>
      <c r="N107" s="8">
        <f t="shared" si="18"/>
        <v>23760</v>
      </c>
      <c r="O107" s="10" t="s">
        <v>77</v>
      </c>
      <c r="T107">
        <v>0</v>
      </c>
      <c r="AC107">
        <v>1</v>
      </c>
    </row>
    <row r="108" spans="1:29" ht="30" customHeight="1">
      <c r="A108" s="10" t="s">
        <v>26</v>
      </c>
      <c r="B108" s="10" t="s">
        <v>220</v>
      </c>
      <c r="C108" s="10" t="s">
        <v>206</v>
      </c>
      <c r="D108" s="10" t="s">
        <v>221</v>
      </c>
      <c r="E108" s="10" t="s">
        <v>112</v>
      </c>
      <c r="F108" s="12">
        <v>1</v>
      </c>
      <c r="G108" s="8">
        <f>TRUNC(단가대비표!O95,0)</f>
        <v>6940</v>
      </c>
      <c r="H108" s="8">
        <f t="shared" si="14"/>
        <v>6940</v>
      </c>
      <c r="I108" s="8">
        <v>0</v>
      </c>
      <c r="J108" s="8">
        <f t="shared" si="15"/>
        <v>0</v>
      </c>
      <c r="K108" s="8">
        <v>0</v>
      </c>
      <c r="L108" s="8">
        <f t="shared" si="16"/>
        <v>0</v>
      </c>
      <c r="M108" s="8">
        <f t="shared" si="17"/>
        <v>6940</v>
      </c>
      <c r="N108" s="8">
        <f t="shared" si="18"/>
        <v>6940</v>
      </c>
      <c r="O108" s="10" t="s">
        <v>77</v>
      </c>
      <c r="T108">
        <v>0</v>
      </c>
      <c r="AC108">
        <v>1</v>
      </c>
    </row>
    <row r="109" spans="1:29" ht="30" customHeight="1">
      <c r="A109" s="10" t="s">
        <v>26</v>
      </c>
      <c r="B109" s="10" t="s">
        <v>222</v>
      </c>
      <c r="C109" s="10" t="s">
        <v>206</v>
      </c>
      <c r="D109" s="10" t="s">
        <v>223</v>
      </c>
      <c r="E109" s="10" t="s">
        <v>112</v>
      </c>
      <c r="F109" s="12">
        <v>5</v>
      </c>
      <c r="G109" s="8">
        <f>TRUNC(단가대비표!O96,0)</f>
        <v>13630</v>
      </c>
      <c r="H109" s="8">
        <f t="shared" si="14"/>
        <v>68150</v>
      </c>
      <c r="I109" s="8">
        <v>0</v>
      </c>
      <c r="J109" s="8">
        <f t="shared" si="15"/>
        <v>0</v>
      </c>
      <c r="K109" s="8">
        <v>0</v>
      </c>
      <c r="L109" s="8">
        <f t="shared" si="16"/>
        <v>0</v>
      </c>
      <c r="M109" s="8">
        <f t="shared" si="17"/>
        <v>13630</v>
      </c>
      <c r="N109" s="8">
        <f t="shared" si="18"/>
        <v>68150</v>
      </c>
      <c r="O109" s="10" t="s">
        <v>77</v>
      </c>
      <c r="T109">
        <v>0</v>
      </c>
      <c r="AC109">
        <v>1</v>
      </c>
    </row>
    <row r="110" spans="1:29" ht="30" customHeight="1">
      <c r="A110" s="10" t="s">
        <v>26</v>
      </c>
      <c r="B110" s="10" t="s">
        <v>224</v>
      </c>
      <c r="C110" s="10" t="s">
        <v>206</v>
      </c>
      <c r="D110" s="10" t="s">
        <v>225</v>
      </c>
      <c r="E110" s="10" t="s">
        <v>112</v>
      </c>
      <c r="F110" s="12">
        <v>156</v>
      </c>
      <c r="G110" s="8">
        <f>TRUNC(단가대비표!O97,0)</f>
        <v>1770</v>
      </c>
      <c r="H110" s="8">
        <f t="shared" si="14"/>
        <v>276120</v>
      </c>
      <c r="I110" s="8">
        <v>0</v>
      </c>
      <c r="J110" s="8">
        <f t="shared" si="15"/>
        <v>0</v>
      </c>
      <c r="K110" s="8">
        <v>0</v>
      </c>
      <c r="L110" s="8">
        <f t="shared" si="16"/>
        <v>0</v>
      </c>
      <c r="M110" s="8">
        <f t="shared" si="17"/>
        <v>1770</v>
      </c>
      <c r="N110" s="8">
        <f t="shared" si="18"/>
        <v>276120</v>
      </c>
      <c r="O110" s="10" t="s">
        <v>77</v>
      </c>
      <c r="T110">
        <v>0</v>
      </c>
      <c r="AC110">
        <v>1</v>
      </c>
    </row>
    <row r="111" spans="1:29" ht="30" customHeight="1">
      <c r="A111" s="10" t="s">
        <v>26</v>
      </c>
      <c r="B111" s="10" t="s">
        <v>226</v>
      </c>
      <c r="C111" s="10" t="s">
        <v>206</v>
      </c>
      <c r="D111" s="10" t="s">
        <v>227</v>
      </c>
      <c r="E111" s="10" t="s">
        <v>112</v>
      </c>
      <c r="F111" s="12">
        <v>46</v>
      </c>
      <c r="G111" s="8">
        <f>TRUNC(단가대비표!O98,0)</f>
        <v>2250</v>
      </c>
      <c r="H111" s="8">
        <f t="shared" si="14"/>
        <v>103500</v>
      </c>
      <c r="I111" s="8">
        <v>0</v>
      </c>
      <c r="J111" s="8">
        <f t="shared" si="15"/>
        <v>0</v>
      </c>
      <c r="K111" s="8">
        <v>0</v>
      </c>
      <c r="L111" s="8">
        <f t="shared" si="16"/>
        <v>0</v>
      </c>
      <c r="M111" s="8">
        <f t="shared" si="17"/>
        <v>2250</v>
      </c>
      <c r="N111" s="8">
        <f t="shared" si="18"/>
        <v>103500</v>
      </c>
      <c r="O111" s="10" t="s">
        <v>77</v>
      </c>
      <c r="T111">
        <v>0</v>
      </c>
      <c r="AC111">
        <v>1</v>
      </c>
    </row>
    <row r="112" spans="1:29" ht="30" customHeight="1">
      <c r="A112" s="10" t="s">
        <v>26</v>
      </c>
      <c r="B112" s="10" t="s">
        <v>228</v>
      </c>
      <c r="C112" s="10" t="s">
        <v>206</v>
      </c>
      <c r="D112" s="10" t="s">
        <v>229</v>
      </c>
      <c r="E112" s="10" t="s">
        <v>112</v>
      </c>
      <c r="F112" s="12">
        <v>22</v>
      </c>
      <c r="G112" s="8">
        <f>TRUNC(단가대비표!O99,0)</f>
        <v>3420</v>
      </c>
      <c r="H112" s="8">
        <f t="shared" si="14"/>
        <v>75240</v>
      </c>
      <c r="I112" s="8">
        <v>0</v>
      </c>
      <c r="J112" s="8">
        <f t="shared" si="15"/>
        <v>0</v>
      </c>
      <c r="K112" s="8">
        <v>0</v>
      </c>
      <c r="L112" s="8">
        <f t="shared" si="16"/>
        <v>0</v>
      </c>
      <c r="M112" s="8">
        <f t="shared" si="17"/>
        <v>3420</v>
      </c>
      <c r="N112" s="8">
        <f t="shared" si="18"/>
        <v>75240</v>
      </c>
      <c r="O112" s="10" t="s">
        <v>77</v>
      </c>
      <c r="T112">
        <v>0</v>
      </c>
      <c r="AC112">
        <v>1</v>
      </c>
    </row>
    <row r="113" spans="1:29" ht="30" customHeight="1">
      <c r="A113" s="10" t="s">
        <v>26</v>
      </c>
      <c r="B113" s="10" t="s">
        <v>230</v>
      </c>
      <c r="C113" s="10" t="s">
        <v>206</v>
      </c>
      <c r="D113" s="10" t="s">
        <v>231</v>
      </c>
      <c r="E113" s="10" t="s">
        <v>112</v>
      </c>
      <c r="F113" s="12">
        <v>12</v>
      </c>
      <c r="G113" s="8">
        <f>TRUNC(단가대비표!O100,0)</f>
        <v>4930</v>
      </c>
      <c r="H113" s="8">
        <f t="shared" si="14"/>
        <v>59160</v>
      </c>
      <c r="I113" s="8">
        <v>0</v>
      </c>
      <c r="J113" s="8">
        <f t="shared" si="15"/>
        <v>0</v>
      </c>
      <c r="K113" s="8">
        <v>0</v>
      </c>
      <c r="L113" s="8">
        <f t="shared" si="16"/>
        <v>0</v>
      </c>
      <c r="M113" s="8">
        <f t="shared" si="17"/>
        <v>4930</v>
      </c>
      <c r="N113" s="8">
        <f t="shared" si="18"/>
        <v>59160</v>
      </c>
      <c r="O113" s="10" t="s">
        <v>77</v>
      </c>
      <c r="T113">
        <v>0</v>
      </c>
      <c r="AC113">
        <v>1</v>
      </c>
    </row>
    <row r="114" spans="1:29" ht="30" customHeight="1">
      <c r="A114" s="10" t="s">
        <v>26</v>
      </c>
      <c r="B114" s="10" t="s">
        <v>232</v>
      </c>
      <c r="C114" s="10" t="s">
        <v>206</v>
      </c>
      <c r="D114" s="10" t="s">
        <v>233</v>
      </c>
      <c r="E114" s="10" t="s">
        <v>112</v>
      </c>
      <c r="F114" s="12">
        <v>3</v>
      </c>
      <c r="G114" s="8">
        <f>TRUNC(단가대비표!O101,0)</f>
        <v>7130</v>
      </c>
      <c r="H114" s="8">
        <f t="shared" si="14"/>
        <v>21390</v>
      </c>
      <c r="I114" s="8">
        <v>0</v>
      </c>
      <c r="J114" s="8">
        <f t="shared" si="15"/>
        <v>0</v>
      </c>
      <c r="K114" s="8">
        <v>0</v>
      </c>
      <c r="L114" s="8">
        <f t="shared" si="16"/>
        <v>0</v>
      </c>
      <c r="M114" s="8">
        <f t="shared" si="17"/>
        <v>7130</v>
      </c>
      <c r="N114" s="8">
        <f t="shared" si="18"/>
        <v>21390</v>
      </c>
      <c r="O114" s="10" t="s">
        <v>77</v>
      </c>
      <c r="T114">
        <v>0</v>
      </c>
      <c r="AC114">
        <v>1</v>
      </c>
    </row>
    <row r="115" spans="1:29" ht="30" customHeight="1">
      <c r="A115" s="10" t="s">
        <v>26</v>
      </c>
      <c r="B115" s="10" t="s">
        <v>234</v>
      </c>
      <c r="C115" s="10" t="s">
        <v>206</v>
      </c>
      <c r="D115" s="10" t="s">
        <v>235</v>
      </c>
      <c r="E115" s="10" t="s">
        <v>112</v>
      </c>
      <c r="F115" s="12">
        <v>15</v>
      </c>
      <c r="G115" s="8">
        <f>TRUNC(단가대비표!O102,0)</f>
        <v>9370</v>
      </c>
      <c r="H115" s="8">
        <f aca="true" t="shared" si="19" ref="H115:H146">TRUNC(F115*G115,0)</f>
        <v>140550</v>
      </c>
      <c r="I115" s="8">
        <v>0</v>
      </c>
      <c r="J115" s="8">
        <f aca="true" t="shared" si="20" ref="J115:J146">TRUNC(F115*I115,0)</f>
        <v>0</v>
      </c>
      <c r="K115" s="8">
        <v>0</v>
      </c>
      <c r="L115" s="8">
        <f aca="true" t="shared" si="21" ref="L115:L146">TRUNC(F115*K115,0)</f>
        <v>0</v>
      </c>
      <c r="M115" s="8">
        <f aca="true" t="shared" si="22" ref="M115:M146">G115+I115+K115</f>
        <v>9370</v>
      </c>
      <c r="N115" s="8">
        <f aca="true" t="shared" si="23" ref="N115:N146">H115+J115+L115</f>
        <v>140550</v>
      </c>
      <c r="O115" s="10" t="s">
        <v>77</v>
      </c>
      <c r="T115">
        <v>0</v>
      </c>
      <c r="AC115">
        <v>1</v>
      </c>
    </row>
    <row r="116" spans="1:29" ht="30" customHeight="1">
      <c r="A116" s="10" t="s">
        <v>26</v>
      </c>
      <c r="B116" s="10" t="s">
        <v>236</v>
      </c>
      <c r="C116" s="10" t="s">
        <v>206</v>
      </c>
      <c r="D116" s="10" t="s">
        <v>237</v>
      </c>
      <c r="E116" s="10" t="s">
        <v>112</v>
      </c>
      <c r="F116" s="12">
        <v>240</v>
      </c>
      <c r="G116" s="8">
        <f>TRUNC(단가대비표!O65,0)</f>
        <v>1050</v>
      </c>
      <c r="H116" s="8">
        <f t="shared" si="19"/>
        <v>252000</v>
      </c>
      <c r="I116" s="8">
        <v>0</v>
      </c>
      <c r="J116" s="8">
        <f t="shared" si="20"/>
        <v>0</v>
      </c>
      <c r="K116" s="8">
        <v>0</v>
      </c>
      <c r="L116" s="8">
        <f t="shared" si="21"/>
        <v>0</v>
      </c>
      <c r="M116" s="8">
        <f t="shared" si="22"/>
        <v>1050</v>
      </c>
      <c r="N116" s="8">
        <f t="shared" si="23"/>
        <v>252000</v>
      </c>
      <c r="O116" s="10" t="s">
        <v>77</v>
      </c>
      <c r="T116">
        <v>0</v>
      </c>
      <c r="AC116">
        <v>1</v>
      </c>
    </row>
    <row r="117" spans="1:29" ht="30" customHeight="1">
      <c r="A117" s="10" t="s">
        <v>26</v>
      </c>
      <c r="B117" s="10" t="s">
        <v>238</v>
      </c>
      <c r="C117" s="10" t="s">
        <v>206</v>
      </c>
      <c r="D117" s="10" t="s">
        <v>239</v>
      </c>
      <c r="E117" s="10" t="s">
        <v>112</v>
      </c>
      <c r="F117" s="12">
        <v>40</v>
      </c>
      <c r="G117" s="8">
        <f>TRUNC(단가대비표!O66,0)</f>
        <v>1310</v>
      </c>
      <c r="H117" s="8">
        <f t="shared" si="19"/>
        <v>52400</v>
      </c>
      <c r="I117" s="8">
        <v>0</v>
      </c>
      <c r="J117" s="8">
        <f t="shared" si="20"/>
        <v>0</v>
      </c>
      <c r="K117" s="8">
        <v>0</v>
      </c>
      <c r="L117" s="8">
        <f t="shared" si="21"/>
        <v>0</v>
      </c>
      <c r="M117" s="8">
        <f t="shared" si="22"/>
        <v>1310</v>
      </c>
      <c r="N117" s="8">
        <f t="shared" si="23"/>
        <v>52400</v>
      </c>
      <c r="O117" s="10" t="s">
        <v>77</v>
      </c>
      <c r="T117">
        <v>0</v>
      </c>
      <c r="AC117">
        <v>1</v>
      </c>
    </row>
    <row r="118" spans="1:29" ht="30" customHeight="1">
      <c r="A118" s="10" t="s">
        <v>26</v>
      </c>
      <c r="B118" s="10" t="s">
        <v>240</v>
      </c>
      <c r="C118" s="10" t="s">
        <v>206</v>
      </c>
      <c r="D118" s="10" t="s">
        <v>241</v>
      </c>
      <c r="E118" s="10" t="s">
        <v>112</v>
      </c>
      <c r="F118" s="12">
        <v>66</v>
      </c>
      <c r="G118" s="8">
        <f>TRUNC(단가대비표!O67,0)</f>
        <v>1820</v>
      </c>
      <c r="H118" s="8">
        <f t="shared" si="19"/>
        <v>120120</v>
      </c>
      <c r="I118" s="8">
        <v>0</v>
      </c>
      <c r="J118" s="8">
        <f t="shared" si="20"/>
        <v>0</v>
      </c>
      <c r="K118" s="8">
        <v>0</v>
      </c>
      <c r="L118" s="8">
        <f t="shared" si="21"/>
        <v>0</v>
      </c>
      <c r="M118" s="8">
        <f t="shared" si="22"/>
        <v>1820</v>
      </c>
      <c r="N118" s="8">
        <f t="shared" si="23"/>
        <v>120120</v>
      </c>
      <c r="O118" s="10" t="s">
        <v>77</v>
      </c>
      <c r="T118">
        <v>0</v>
      </c>
      <c r="AC118">
        <v>1</v>
      </c>
    </row>
    <row r="119" spans="1:29" ht="30" customHeight="1">
      <c r="A119" s="10" t="s">
        <v>26</v>
      </c>
      <c r="B119" s="10" t="s">
        <v>242</v>
      </c>
      <c r="C119" s="10" t="s">
        <v>206</v>
      </c>
      <c r="D119" s="10" t="s">
        <v>243</v>
      </c>
      <c r="E119" s="10" t="s">
        <v>112</v>
      </c>
      <c r="F119" s="12">
        <v>20</v>
      </c>
      <c r="G119" s="8">
        <f>TRUNC(단가대비표!O68,0)</f>
        <v>2500</v>
      </c>
      <c r="H119" s="8">
        <f t="shared" si="19"/>
        <v>50000</v>
      </c>
      <c r="I119" s="8">
        <v>0</v>
      </c>
      <c r="J119" s="8">
        <f t="shared" si="20"/>
        <v>0</v>
      </c>
      <c r="K119" s="8">
        <v>0</v>
      </c>
      <c r="L119" s="8">
        <f t="shared" si="21"/>
        <v>0</v>
      </c>
      <c r="M119" s="8">
        <f t="shared" si="22"/>
        <v>2500</v>
      </c>
      <c r="N119" s="8">
        <f t="shared" si="23"/>
        <v>50000</v>
      </c>
      <c r="O119" s="10" t="s">
        <v>77</v>
      </c>
      <c r="T119">
        <v>0</v>
      </c>
      <c r="AC119">
        <v>1</v>
      </c>
    </row>
    <row r="120" spans="1:29" ht="30" customHeight="1">
      <c r="A120" s="10" t="s">
        <v>26</v>
      </c>
      <c r="B120" s="10" t="s">
        <v>244</v>
      </c>
      <c r="C120" s="10" t="s">
        <v>206</v>
      </c>
      <c r="D120" s="10" t="s">
        <v>245</v>
      </c>
      <c r="E120" s="10" t="s">
        <v>112</v>
      </c>
      <c r="F120" s="12">
        <v>4</v>
      </c>
      <c r="G120" s="8">
        <f>TRUNC(단가대비표!O69,0)</f>
        <v>3220</v>
      </c>
      <c r="H120" s="8">
        <f t="shared" si="19"/>
        <v>12880</v>
      </c>
      <c r="I120" s="8">
        <v>0</v>
      </c>
      <c r="J120" s="8">
        <f t="shared" si="20"/>
        <v>0</v>
      </c>
      <c r="K120" s="8">
        <v>0</v>
      </c>
      <c r="L120" s="8">
        <f t="shared" si="21"/>
        <v>0</v>
      </c>
      <c r="M120" s="8">
        <f t="shared" si="22"/>
        <v>3220</v>
      </c>
      <c r="N120" s="8">
        <f t="shared" si="23"/>
        <v>12880</v>
      </c>
      <c r="O120" s="10" t="s">
        <v>77</v>
      </c>
      <c r="T120">
        <v>0</v>
      </c>
      <c r="AC120">
        <v>1</v>
      </c>
    </row>
    <row r="121" spans="1:29" ht="30" customHeight="1">
      <c r="A121" s="10" t="s">
        <v>26</v>
      </c>
      <c r="B121" s="10" t="s">
        <v>246</v>
      </c>
      <c r="C121" s="10" t="s">
        <v>206</v>
      </c>
      <c r="D121" s="10" t="s">
        <v>247</v>
      </c>
      <c r="E121" s="10" t="s">
        <v>112</v>
      </c>
      <c r="F121" s="12">
        <v>13</v>
      </c>
      <c r="G121" s="8">
        <f>TRUNC(단가대비표!O70,0)</f>
        <v>4710</v>
      </c>
      <c r="H121" s="8">
        <f t="shared" si="19"/>
        <v>61230</v>
      </c>
      <c r="I121" s="8">
        <v>0</v>
      </c>
      <c r="J121" s="8">
        <f t="shared" si="20"/>
        <v>0</v>
      </c>
      <c r="K121" s="8">
        <v>0</v>
      </c>
      <c r="L121" s="8">
        <f t="shared" si="21"/>
        <v>0</v>
      </c>
      <c r="M121" s="8">
        <f t="shared" si="22"/>
        <v>4710</v>
      </c>
      <c r="N121" s="8">
        <f t="shared" si="23"/>
        <v>61230</v>
      </c>
      <c r="O121" s="10" t="s">
        <v>77</v>
      </c>
      <c r="T121">
        <v>0</v>
      </c>
      <c r="AC121">
        <v>1</v>
      </c>
    </row>
    <row r="122" spans="1:29" ht="30" customHeight="1">
      <c r="A122" s="10" t="s">
        <v>26</v>
      </c>
      <c r="B122" s="10" t="s">
        <v>248</v>
      </c>
      <c r="C122" s="10" t="s">
        <v>206</v>
      </c>
      <c r="D122" s="10" t="s">
        <v>249</v>
      </c>
      <c r="E122" s="10" t="s">
        <v>112</v>
      </c>
      <c r="F122" s="12">
        <v>3</v>
      </c>
      <c r="G122" s="8">
        <f>TRUNC(단가대비표!O71,0)</f>
        <v>7200</v>
      </c>
      <c r="H122" s="8">
        <f t="shared" si="19"/>
        <v>21600</v>
      </c>
      <c r="I122" s="8">
        <v>0</v>
      </c>
      <c r="J122" s="8">
        <f t="shared" si="20"/>
        <v>0</v>
      </c>
      <c r="K122" s="8">
        <v>0</v>
      </c>
      <c r="L122" s="8">
        <f t="shared" si="21"/>
        <v>0</v>
      </c>
      <c r="M122" s="8">
        <f t="shared" si="22"/>
        <v>7200</v>
      </c>
      <c r="N122" s="8">
        <f t="shared" si="23"/>
        <v>21600</v>
      </c>
      <c r="O122" s="10" t="s">
        <v>77</v>
      </c>
      <c r="T122">
        <v>0</v>
      </c>
      <c r="AC122">
        <v>1</v>
      </c>
    </row>
    <row r="123" spans="1:29" ht="30" customHeight="1">
      <c r="A123" s="10" t="s">
        <v>26</v>
      </c>
      <c r="B123" s="10" t="s">
        <v>250</v>
      </c>
      <c r="C123" s="10" t="s">
        <v>206</v>
      </c>
      <c r="D123" s="10" t="s">
        <v>251</v>
      </c>
      <c r="E123" s="10" t="s">
        <v>112</v>
      </c>
      <c r="F123" s="12">
        <v>14</v>
      </c>
      <c r="G123" s="8">
        <f>TRUNC(단가대비표!O73,0)</f>
        <v>1980</v>
      </c>
      <c r="H123" s="8">
        <f t="shared" si="19"/>
        <v>27720</v>
      </c>
      <c r="I123" s="8">
        <v>0</v>
      </c>
      <c r="J123" s="8">
        <f t="shared" si="20"/>
        <v>0</v>
      </c>
      <c r="K123" s="8">
        <v>0</v>
      </c>
      <c r="L123" s="8">
        <f t="shared" si="21"/>
        <v>0</v>
      </c>
      <c r="M123" s="8">
        <f t="shared" si="22"/>
        <v>1980</v>
      </c>
      <c r="N123" s="8">
        <f t="shared" si="23"/>
        <v>27720</v>
      </c>
      <c r="O123" s="10" t="s">
        <v>77</v>
      </c>
      <c r="T123">
        <v>0</v>
      </c>
      <c r="AC123">
        <v>1</v>
      </c>
    </row>
    <row r="124" spans="1:29" ht="30" customHeight="1">
      <c r="A124" s="10" t="s">
        <v>26</v>
      </c>
      <c r="B124" s="10" t="s">
        <v>252</v>
      </c>
      <c r="C124" s="10" t="s">
        <v>206</v>
      </c>
      <c r="D124" s="10" t="s">
        <v>253</v>
      </c>
      <c r="E124" s="10" t="s">
        <v>112</v>
      </c>
      <c r="F124" s="12">
        <v>22</v>
      </c>
      <c r="G124" s="8">
        <f>TRUNC(단가대비표!O74,0)</f>
        <v>2290</v>
      </c>
      <c r="H124" s="8">
        <f t="shared" si="19"/>
        <v>50380</v>
      </c>
      <c r="I124" s="8">
        <v>0</v>
      </c>
      <c r="J124" s="8">
        <f t="shared" si="20"/>
        <v>0</v>
      </c>
      <c r="K124" s="8">
        <v>0</v>
      </c>
      <c r="L124" s="8">
        <f t="shared" si="21"/>
        <v>0</v>
      </c>
      <c r="M124" s="8">
        <f t="shared" si="22"/>
        <v>2290</v>
      </c>
      <c r="N124" s="8">
        <f t="shared" si="23"/>
        <v>50380</v>
      </c>
      <c r="O124" s="10" t="s">
        <v>77</v>
      </c>
      <c r="T124">
        <v>0</v>
      </c>
      <c r="AC124">
        <v>1</v>
      </c>
    </row>
    <row r="125" spans="1:29" ht="30" customHeight="1">
      <c r="A125" s="10" t="s">
        <v>26</v>
      </c>
      <c r="B125" s="10" t="s">
        <v>254</v>
      </c>
      <c r="C125" s="10" t="s">
        <v>206</v>
      </c>
      <c r="D125" s="10" t="s">
        <v>255</v>
      </c>
      <c r="E125" s="10" t="s">
        <v>112</v>
      </c>
      <c r="F125" s="12">
        <v>36</v>
      </c>
      <c r="G125" s="8">
        <f>TRUNC(단가대비표!O75,0)</f>
        <v>3540</v>
      </c>
      <c r="H125" s="8">
        <f t="shared" si="19"/>
        <v>127440</v>
      </c>
      <c r="I125" s="8">
        <v>0</v>
      </c>
      <c r="J125" s="8">
        <f t="shared" si="20"/>
        <v>0</v>
      </c>
      <c r="K125" s="8">
        <v>0</v>
      </c>
      <c r="L125" s="8">
        <f t="shared" si="21"/>
        <v>0</v>
      </c>
      <c r="M125" s="8">
        <f t="shared" si="22"/>
        <v>3540</v>
      </c>
      <c r="N125" s="8">
        <f t="shared" si="23"/>
        <v>127440</v>
      </c>
      <c r="O125" s="10" t="s">
        <v>77</v>
      </c>
      <c r="T125">
        <v>0</v>
      </c>
      <c r="AC125">
        <v>1</v>
      </c>
    </row>
    <row r="126" spans="1:29" ht="30" customHeight="1">
      <c r="A126" s="10" t="s">
        <v>26</v>
      </c>
      <c r="B126" s="10" t="s">
        <v>256</v>
      </c>
      <c r="C126" s="10" t="s">
        <v>206</v>
      </c>
      <c r="D126" s="10" t="s">
        <v>257</v>
      </c>
      <c r="E126" s="10" t="s">
        <v>112</v>
      </c>
      <c r="F126" s="12">
        <v>28</v>
      </c>
      <c r="G126" s="8">
        <f>TRUNC(단가대비표!O76,0)</f>
        <v>5060</v>
      </c>
      <c r="H126" s="8">
        <f t="shared" si="19"/>
        <v>141680</v>
      </c>
      <c r="I126" s="8">
        <v>0</v>
      </c>
      <c r="J126" s="8">
        <f t="shared" si="20"/>
        <v>0</v>
      </c>
      <c r="K126" s="8">
        <v>0</v>
      </c>
      <c r="L126" s="8">
        <f t="shared" si="21"/>
        <v>0</v>
      </c>
      <c r="M126" s="8">
        <f t="shared" si="22"/>
        <v>5060</v>
      </c>
      <c r="N126" s="8">
        <f t="shared" si="23"/>
        <v>141680</v>
      </c>
      <c r="O126" s="10" t="s">
        <v>77</v>
      </c>
      <c r="T126">
        <v>0</v>
      </c>
      <c r="AC126">
        <v>1</v>
      </c>
    </row>
    <row r="127" spans="1:29" ht="30" customHeight="1">
      <c r="A127" s="10" t="s">
        <v>26</v>
      </c>
      <c r="B127" s="10" t="s">
        <v>258</v>
      </c>
      <c r="C127" s="10" t="s">
        <v>206</v>
      </c>
      <c r="D127" s="10" t="s">
        <v>259</v>
      </c>
      <c r="E127" s="10" t="s">
        <v>112</v>
      </c>
      <c r="F127" s="12">
        <v>20</v>
      </c>
      <c r="G127" s="8">
        <f>TRUNC(단가대비표!O77,0)</f>
        <v>6620</v>
      </c>
      <c r="H127" s="8">
        <f t="shared" si="19"/>
        <v>132400</v>
      </c>
      <c r="I127" s="8">
        <v>0</v>
      </c>
      <c r="J127" s="8">
        <f t="shared" si="20"/>
        <v>0</v>
      </c>
      <c r="K127" s="8">
        <v>0</v>
      </c>
      <c r="L127" s="8">
        <f t="shared" si="21"/>
        <v>0</v>
      </c>
      <c r="M127" s="8">
        <f t="shared" si="22"/>
        <v>6620</v>
      </c>
      <c r="N127" s="8">
        <f t="shared" si="23"/>
        <v>132400</v>
      </c>
      <c r="O127" s="10" t="s">
        <v>77</v>
      </c>
      <c r="T127">
        <v>0</v>
      </c>
      <c r="AC127">
        <v>1</v>
      </c>
    </row>
    <row r="128" spans="1:29" ht="30" customHeight="1">
      <c r="A128" s="10" t="s">
        <v>26</v>
      </c>
      <c r="B128" s="10" t="s">
        <v>260</v>
      </c>
      <c r="C128" s="10" t="s">
        <v>206</v>
      </c>
      <c r="D128" s="10" t="s">
        <v>261</v>
      </c>
      <c r="E128" s="10" t="s">
        <v>112</v>
      </c>
      <c r="F128" s="12">
        <v>9</v>
      </c>
      <c r="G128" s="8">
        <f>TRUNC(단가대비표!O78,0)</f>
        <v>8490</v>
      </c>
      <c r="H128" s="8">
        <f t="shared" si="19"/>
        <v>76410</v>
      </c>
      <c r="I128" s="8">
        <v>0</v>
      </c>
      <c r="J128" s="8">
        <f t="shared" si="20"/>
        <v>0</v>
      </c>
      <c r="K128" s="8">
        <v>0</v>
      </c>
      <c r="L128" s="8">
        <f t="shared" si="21"/>
        <v>0</v>
      </c>
      <c r="M128" s="8">
        <f t="shared" si="22"/>
        <v>8490</v>
      </c>
      <c r="N128" s="8">
        <f t="shared" si="23"/>
        <v>76410</v>
      </c>
      <c r="O128" s="10" t="s">
        <v>77</v>
      </c>
      <c r="T128">
        <v>0</v>
      </c>
      <c r="AC128">
        <v>1</v>
      </c>
    </row>
    <row r="129" spans="1:29" ht="30" customHeight="1">
      <c r="A129" s="10" t="s">
        <v>26</v>
      </c>
      <c r="B129" s="10" t="s">
        <v>262</v>
      </c>
      <c r="C129" s="10" t="s">
        <v>206</v>
      </c>
      <c r="D129" s="10" t="s">
        <v>263</v>
      </c>
      <c r="E129" s="10" t="s">
        <v>112</v>
      </c>
      <c r="F129" s="12">
        <v>2</v>
      </c>
      <c r="G129" s="8">
        <f>TRUNC(단가대비표!O79,0)</f>
        <v>13000</v>
      </c>
      <c r="H129" s="8">
        <f t="shared" si="19"/>
        <v>26000</v>
      </c>
      <c r="I129" s="8">
        <v>0</v>
      </c>
      <c r="J129" s="8">
        <f t="shared" si="20"/>
        <v>0</v>
      </c>
      <c r="K129" s="8">
        <v>0</v>
      </c>
      <c r="L129" s="8">
        <f t="shared" si="21"/>
        <v>0</v>
      </c>
      <c r="M129" s="8">
        <f t="shared" si="22"/>
        <v>13000</v>
      </c>
      <c r="N129" s="8">
        <f t="shared" si="23"/>
        <v>26000</v>
      </c>
      <c r="O129" s="10" t="s">
        <v>77</v>
      </c>
      <c r="T129">
        <v>0</v>
      </c>
      <c r="AC129">
        <v>1</v>
      </c>
    </row>
    <row r="130" spans="1:29" ht="30" customHeight="1">
      <c r="A130" s="10" t="s">
        <v>26</v>
      </c>
      <c r="B130" s="10" t="s">
        <v>264</v>
      </c>
      <c r="C130" s="10" t="s">
        <v>206</v>
      </c>
      <c r="D130" s="10" t="s">
        <v>265</v>
      </c>
      <c r="E130" s="10" t="s">
        <v>112</v>
      </c>
      <c r="F130" s="12">
        <v>4</v>
      </c>
      <c r="G130" s="8">
        <f>TRUNC(단가대비표!O80,0)</f>
        <v>1110</v>
      </c>
      <c r="H130" s="8">
        <f t="shared" si="19"/>
        <v>4440</v>
      </c>
      <c r="I130" s="8">
        <v>0</v>
      </c>
      <c r="J130" s="8">
        <f t="shared" si="20"/>
        <v>0</v>
      </c>
      <c r="K130" s="8">
        <v>0</v>
      </c>
      <c r="L130" s="8">
        <f t="shared" si="21"/>
        <v>0</v>
      </c>
      <c r="M130" s="8">
        <f t="shared" si="22"/>
        <v>1110</v>
      </c>
      <c r="N130" s="8">
        <f t="shared" si="23"/>
        <v>4440</v>
      </c>
      <c r="O130" s="10" t="s">
        <v>77</v>
      </c>
      <c r="T130">
        <v>0</v>
      </c>
      <c r="AC130">
        <v>1</v>
      </c>
    </row>
    <row r="131" spans="1:29" ht="30" customHeight="1">
      <c r="A131" s="10" t="s">
        <v>26</v>
      </c>
      <c r="B131" s="10" t="s">
        <v>266</v>
      </c>
      <c r="C131" s="10" t="s">
        <v>206</v>
      </c>
      <c r="D131" s="10" t="s">
        <v>267</v>
      </c>
      <c r="E131" s="10" t="s">
        <v>112</v>
      </c>
      <c r="F131" s="12">
        <v>4</v>
      </c>
      <c r="G131" s="8">
        <f>TRUNC(단가대비표!O81,0)</f>
        <v>1610</v>
      </c>
      <c r="H131" s="8">
        <f t="shared" si="19"/>
        <v>6440</v>
      </c>
      <c r="I131" s="8">
        <v>0</v>
      </c>
      <c r="J131" s="8">
        <f t="shared" si="20"/>
        <v>0</v>
      </c>
      <c r="K131" s="8">
        <v>0</v>
      </c>
      <c r="L131" s="8">
        <f t="shared" si="21"/>
        <v>0</v>
      </c>
      <c r="M131" s="8">
        <f t="shared" si="22"/>
        <v>1610</v>
      </c>
      <c r="N131" s="8">
        <f t="shared" si="23"/>
        <v>6440</v>
      </c>
      <c r="O131" s="10" t="s">
        <v>77</v>
      </c>
      <c r="T131">
        <v>0</v>
      </c>
      <c r="AC131">
        <v>1</v>
      </c>
    </row>
    <row r="132" spans="1:29" ht="30" customHeight="1">
      <c r="A132" s="10" t="s">
        <v>26</v>
      </c>
      <c r="B132" s="10" t="s">
        <v>268</v>
      </c>
      <c r="C132" s="10" t="s">
        <v>206</v>
      </c>
      <c r="D132" s="10" t="s">
        <v>269</v>
      </c>
      <c r="E132" s="10" t="s">
        <v>112</v>
      </c>
      <c r="F132" s="12">
        <v>7</v>
      </c>
      <c r="G132" s="8">
        <f>TRUNC(단가대비표!O82,0)</f>
        <v>1790</v>
      </c>
      <c r="H132" s="8">
        <f t="shared" si="19"/>
        <v>12530</v>
      </c>
      <c r="I132" s="8">
        <v>0</v>
      </c>
      <c r="J132" s="8">
        <f t="shared" si="20"/>
        <v>0</v>
      </c>
      <c r="K132" s="8">
        <v>0</v>
      </c>
      <c r="L132" s="8">
        <f t="shared" si="21"/>
        <v>0</v>
      </c>
      <c r="M132" s="8">
        <f t="shared" si="22"/>
        <v>1790</v>
      </c>
      <c r="N132" s="8">
        <f t="shared" si="23"/>
        <v>12530</v>
      </c>
      <c r="O132" s="10" t="s">
        <v>77</v>
      </c>
      <c r="T132">
        <v>0</v>
      </c>
      <c r="AC132">
        <v>1</v>
      </c>
    </row>
    <row r="133" spans="1:29" ht="30" customHeight="1">
      <c r="A133" s="10" t="s">
        <v>26</v>
      </c>
      <c r="B133" s="10" t="s">
        <v>270</v>
      </c>
      <c r="C133" s="10" t="s">
        <v>206</v>
      </c>
      <c r="D133" s="10" t="s">
        <v>271</v>
      </c>
      <c r="E133" s="10" t="s">
        <v>112</v>
      </c>
      <c r="F133" s="12">
        <v>3</v>
      </c>
      <c r="G133" s="8">
        <f>TRUNC(단가대비표!O83,0)</f>
        <v>2270</v>
      </c>
      <c r="H133" s="8">
        <f t="shared" si="19"/>
        <v>6810</v>
      </c>
      <c r="I133" s="8">
        <v>0</v>
      </c>
      <c r="J133" s="8">
        <f t="shared" si="20"/>
        <v>0</v>
      </c>
      <c r="K133" s="8">
        <v>0</v>
      </c>
      <c r="L133" s="8">
        <f t="shared" si="21"/>
        <v>0</v>
      </c>
      <c r="M133" s="8">
        <f t="shared" si="22"/>
        <v>2270</v>
      </c>
      <c r="N133" s="8">
        <f t="shared" si="23"/>
        <v>6810</v>
      </c>
      <c r="O133" s="10" t="s">
        <v>77</v>
      </c>
      <c r="T133">
        <v>0</v>
      </c>
      <c r="AC133">
        <v>1</v>
      </c>
    </row>
    <row r="134" spans="1:29" ht="30" customHeight="1">
      <c r="A134" s="10" t="s">
        <v>26</v>
      </c>
      <c r="B134" s="10" t="s">
        <v>272</v>
      </c>
      <c r="C134" s="10" t="s">
        <v>206</v>
      </c>
      <c r="D134" s="10" t="s">
        <v>273</v>
      </c>
      <c r="E134" s="10" t="s">
        <v>112</v>
      </c>
      <c r="F134" s="12">
        <v>4</v>
      </c>
      <c r="G134" s="8">
        <f>TRUNC(단가대비표!O84,0)</f>
        <v>3220</v>
      </c>
      <c r="H134" s="8">
        <f t="shared" si="19"/>
        <v>12880</v>
      </c>
      <c r="I134" s="8">
        <v>0</v>
      </c>
      <c r="J134" s="8">
        <f t="shared" si="20"/>
        <v>0</v>
      </c>
      <c r="K134" s="8">
        <v>0</v>
      </c>
      <c r="L134" s="8">
        <f t="shared" si="21"/>
        <v>0</v>
      </c>
      <c r="M134" s="8">
        <f t="shared" si="22"/>
        <v>3220</v>
      </c>
      <c r="N134" s="8">
        <f t="shared" si="23"/>
        <v>12880</v>
      </c>
      <c r="O134" s="10" t="s">
        <v>77</v>
      </c>
      <c r="T134">
        <v>0</v>
      </c>
      <c r="AC134">
        <v>1</v>
      </c>
    </row>
    <row r="135" spans="1:29" ht="30" customHeight="1">
      <c r="A135" s="10" t="s">
        <v>26</v>
      </c>
      <c r="B135" s="10" t="s">
        <v>274</v>
      </c>
      <c r="C135" s="10" t="s">
        <v>206</v>
      </c>
      <c r="D135" s="10" t="s">
        <v>275</v>
      </c>
      <c r="E135" s="10" t="s">
        <v>112</v>
      </c>
      <c r="F135" s="12">
        <v>1</v>
      </c>
      <c r="G135" s="8">
        <f>TRUNC(단가대비표!O85,0)</f>
        <v>4410</v>
      </c>
      <c r="H135" s="8">
        <f t="shared" si="19"/>
        <v>4410</v>
      </c>
      <c r="I135" s="8">
        <v>0</v>
      </c>
      <c r="J135" s="8">
        <f t="shared" si="20"/>
        <v>0</v>
      </c>
      <c r="K135" s="8">
        <v>0</v>
      </c>
      <c r="L135" s="8">
        <f t="shared" si="21"/>
        <v>0</v>
      </c>
      <c r="M135" s="8">
        <f t="shared" si="22"/>
        <v>4410</v>
      </c>
      <c r="N135" s="8">
        <f t="shared" si="23"/>
        <v>4410</v>
      </c>
      <c r="O135" s="10" t="s">
        <v>77</v>
      </c>
      <c r="T135">
        <v>0</v>
      </c>
      <c r="AC135">
        <v>1</v>
      </c>
    </row>
    <row r="136" spans="1:29" ht="30" customHeight="1">
      <c r="A136" s="10" t="s">
        <v>26</v>
      </c>
      <c r="B136" s="10" t="s">
        <v>276</v>
      </c>
      <c r="C136" s="10" t="s">
        <v>206</v>
      </c>
      <c r="D136" s="10" t="s">
        <v>277</v>
      </c>
      <c r="E136" s="10" t="s">
        <v>112</v>
      </c>
      <c r="F136" s="12">
        <v>47</v>
      </c>
      <c r="G136" s="8">
        <f>TRUNC(단가대비표!O86,0)</f>
        <v>2110</v>
      </c>
      <c r="H136" s="8">
        <f t="shared" si="19"/>
        <v>99170</v>
      </c>
      <c r="I136" s="8">
        <v>0</v>
      </c>
      <c r="J136" s="8">
        <f t="shared" si="20"/>
        <v>0</v>
      </c>
      <c r="K136" s="8">
        <v>0</v>
      </c>
      <c r="L136" s="8">
        <f t="shared" si="21"/>
        <v>0</v>
      </c>
      <c r="M136" s="8">
        <f t="shared" si="22"/>
        <v>2110</v>
      </c>
      <c r="N136" s="8">
        <f t="shared" si="23"/>
        <v>99170</v>
      </c>
      <c r="O136" s="10" t="s">
        <v>77</v>
      </c>
      <c r="T136">
        <v>0</v>
      </c>
      <c r="AC136">
        <v>1</v>
      </c>
    </row>
    <row r="137" spans="1:29" ht="30" customHeight="1">
      <c r="A137" s="10" t="s">
        <v>26</v>
      </c>
      <c r="B137" s="10" t="s">
        <v>278</v>
      </c>
      <c r="C137" s="10" t="s">
        <v>206</v>
      </c>
      <c r="D137" s="10" t="s">
        <v>279</v>
      </c>
      <c r="E137" s="10" t="s">
        <v>112</v>
      </c>
      <c r="F137" s="12">
        <v>8</v>
      </c>
      <c r="G137" s="8">
        <f>TRUNC(단가대비표!O87,0)</f>
        <v>2110</v>
      </c>
      <c r="H137" s="8">
        <f t="shared" si="19"/>
        <v>16880</v>
      </c>
      <c r="I137" s="8">
        <v>0</v>
      </c>
      <c r="J137" s="8">
        <f t="shared" si="20"/>
        <v>0</v>
      </c>
      <c r="K137" s="8">
        <v>0</v>
      </c>
      <c r="L137" s="8">
        <f t="shared" si="21"/>
        <v>0</v>
      </c>
      <c r="M137" s="8">
        <f t="shared" si="22"/>
        <v>2110</v>
      </c>
      <c r="N137" s="8">
        <f t="shared" si="23"/>
        <v>16880</v>
      </c>
      <c r="O137" s="10" t="s">
        <v>77</v>
      </c>
      <c r="T137">
        <v>0</v>
      </c>
      <c r="AC137">
        <v>1</v>
      </c>
    </row>
    <row r="138" spans="1:29" ht="30" customHeight="1">
      <c r="A138" s="10" t="s">
        <v>26</v>
      </c>
      <c r="B138" s="10" t="s">
        <v>280</v>
      </c>
      <c r="C138" s="10" t="s">
        <v>206</v>
      </c>
      <c r="D138" s="10" t="s">
        <v>281</v>
      </c>
      <c r="E138" s="10" t="s">
        <v>112</v>
      </c>
      <c r="F138" s="12">
        <v>6</v>
      </c>
      <c r="G138" s="8">
        <f>TRUNC(단가대비표!O88,0)</f>
        <v>2260</v>
      </c>
      <c r="H138" s="8">
        <f t="shared" si="19"/>
        <v>13560</v>
      </c>
      <c r="I138" s="8">
        <v>0</v>
      </c>
      <c r="J138" s="8">
        <f t="shared" si="20"/>
        <v>0</v>
      </c>
      <c r="K138" s="8">
        <v>0</v>
      </c>
      <c r="L138" s="8">
        <f t="shared" si="21"/>
        <v>0</v>
      </c>
      <c r="M138" s="8">
        <f t="shared" si="22"/>
        <v>2260</v>
      </c>
      <c r="N138" s="8">
        <f t="shared" si="23"/>
        <v>13560</v>
      </c>
      <c r="O138" s="10" t="s">
        <v>77</v>
      </c>
      <c r="T138">
        <v>0</v>
      </c>
      <c r="AC138">
        <v>1</v>
      </c>
    </row>
    <row r="139" spans="1:29" ht="30" customHeight="1">
      <c r="A139" s="10" t="s">
        <v>26</v>
      </c>
      <c r="B139" s="10" t="s">
        <v>282</v>
      </c>
      <c r="C139" s="10" t="s">
        <v>206</v>
      </c>
      <c r="D139" s="10" t="s">
        <v>283</v>
      </c>
      <c r="E139" s="10" t="s">
        <v>112</v>
      </c>
      <c r="F139" s="12">
        <v>3</v>
      </c>
      <c r="G139" s="8">
        <f>TRUNC(단가대비표!O89,0)</f>
        <v>2340</v>
      </c>
      <c r="H139" s="8">
        <f t="shared" si="19"/>
        <v>7020</v>
      </c>
      <c r="I139" s="8">
        <v>0</v>
      </c>
      <c r="J139" s="8">
        <f t="shared" si="20"/>
        <v>0</v>
      </c>
      <c r="K139" s="8">
        <v>0</v>
      </c>
      <c r="L139" s="8">
        <f t="shared" si="21"/>
        <v>0</v>
      </c>
      <c r="M139" s="8">
        <f t="shared" si="22"/>
        <v>2340</v>
      </c>
      <c r="N139" s="8">
        <f t="shared" si="23"/>
        <v>7020</v>
      </c>
      <c r="O139" s="10" t="s">
        <v>77</v>
      </c>
      <c r="T139">
        <v>0</v>
      </c>
      <c r="AC139">
        <v>1</v>
      </c>
    </row>
    <row r="140" spans="1:29" ht="30" customHeight="1">
      <c r="A140" s="10" t="s">
        <v>26</v>
      </c>
      <c r="B140" s="10" t="s">
        <v>284</v>
      </c>
      <c r="C140" s="10" t="s">
        <v>206</v>
      </c>
      <c r="D140" s="10" t="s">
        <v>285</v>
      </c>
      <c r="E140" s="10" t="s">
        <v>112</v>
      </c>
      <c r="F140" s="12">
        <v>3</v>
      </c>
      <c r="G140" s="8">
        <f>TRUNC(단가대비표!O90,0)</f>
        <v>2580</v>
      </c>
      <c r="H140" s="8">
        <f t="shared" si="19"/>
        <v>7740</v>
      </c>
      <c r="I140" s="8">
        <v>0</v>
      </c>
      <c r="J140" s="8">
        <f t="shared" si="20"/>
        <v>0</v>
      </c>
      <c r="K140" s="8">
        <v>0</v>
      </c>
      <c r="L140" s="8">
        <f t="shared" si="21"/>
        <v>0</v>
      </c>
      <c r="M140" s="8">
        <f t="shared" si="22"/>
        <v>2580</v>
      </c>
      <c r="N140" s="8">
        <f t="shared" si="23"/>
        <v>7740</v>
      </c>
      <c r="O140" s="10" t="s">
        <v>77</v>
      </c>
      <c r="T140">
        <v>0</v>
      </c>
      <c r="AC140">
        <v>1</v>
      </c>
    </row>
    <row r="141" spans="1:29" ht="30" customHeight="1">
      <c r="A141" s="10" t="s">
        <v>26</v>
      </c>
      <c r="B141" s="10" t="s">
        <v>286</v>
      </c>
      <c r="C141" s="10" t="s">
        <v>287</v>
      </c>
      <c r="D141" s="10" t="s">
        <v>288</v>
      </c>
      <c r="E141" s="10" t="s">
        <v>289</v>
      </c>
      <c r="F141" s="12">
        <v>725</v>
      </c>
      <c r="G141" s="8">
        <f>일위대가목록!E5</f>
        <v>546</v>
      </c>
      <c r="H141" s="8">
        <f t="shared" si="19"/>
        <v>395850</v>
      </c>
      <c r="I141" s="8">
        <f>일위대가목록!F5</f>
        <v>7175</v>
      </c>
      <c r="J141" s="8">
        <f t="shared" si="20"/>
        <v>5201875</v>
      </c>
      <c r="K141" s="8">
        <f>일위대가목록!G5</f>
        <v>0</v>
      </c>
      <c r="L141" s="8">
        <f t="shared" si="21"/>
        <v>0</v>
      </c>
      <c r="M141" s="8">
        <f t="shared" si="22"/>
        <v>7721</v>
      </c>
      <c r="N141" s="8">
        <f t="shared" si="23"/>
        <v>5597725</v>
      </c>
      <c r="O141" s="10" t="s">
        <v>286</v>
      </c>
      <c r="T141">
        <v>0</v>
      </c>
      <c r="AC141">
        <v>1</v>
      </c>
    </row>
    <row r="142" spans="1:29" ht="30" customHeight="1">
      <c r="A142" s="10" t="s">
        <v>26</v>
      </c>
      <c r="B142" s="10" t="s">
        <v>290</v>
      </c>
      <c r="C142" s="10" t="s">
        <v>287</v>
      </c>
      <c r="D142" s="10" t="s">
        <v>291</v>
      </c>
      <c r="E142" s="10" t="s">
        <v>289</v>
      </c>
      <c r="F142" s="12">
        <v>213</v>
      </c>
      <c r="G142" s="8">
        <f>일위대가목록!E6</f>
        <v>759</v>
      </c>
      <c r="H142" s="8">
        <f t="shared" si="19"/>
        <v>161667</v>
      </c>
      <c r="I142" s="8">
        <f>일위대가목록!F6</f>
        <v>8180</v>
      </c>
      <c r="J142" s="8">
        <f t="shared" si="20"/>
        <v>1742340</v>
      </c>
      <c r="K142" s="8">
        <f>일위대가목록!G6</f>
        <v>0</v>
      </c>
      <c r="L142" s="8">
        <f t="shared" si="21"/>
        <v>0</v>
      </c>
      <c r="M142" s="8">
        <f t="shared" si="22"/>
        <v>8939</v>
      </c>
      <c r="N142" s="8">
        <f t="shared" si="23"/>
        <v>1904007</v>
      </c>
      <c r="O142" s="10" t="s">
        <v>290</v>
      </c>
      <c r="T142">
        <v>0</v>
      </c>
      <c r="AC142">
        <v>1</v>
      </c>
    </row>
    <row r="143" spans="1:29" ht="30" customHeight="1">
      <c r="A143" s="10" t="s">
        <v>26</v>
      </c>
      <c r="B143" s="10" t="s">
        <v>292</v>
      </c>
      <c r="C143" s="10" t="s">
        <v>287</v>
      </c>
      <c r="D143" s="10" t="s">
        <v>293</v>
      </c>
      <c r="E143" s="10" t="s">
        <v>289</v>
      </c>
      <c r="F143" s="12">
        <v>285</v>
      </c>
      <c r="G143" s="8">
        <f>일위대가목록!E7</f>
        <v>1003</v>
      </c>
      <c r="H143" s="8">
        <f t="shared" si="19"/>
        <v>285855</v>
      </c>
      <c r="I143" s="8">
        <f>일위대가목록!F7</f>
        <v>9471</v>
      </c>
      <c r="J143" s="8">
        <f t="shared" si="20"/>
        <v>2699235</v>
      </c>
      <c r="K143" s="8">
        <f>일위대가목록!G7</f>
        <v>0</v>
      </c>
      <c r="L143" s="8">
        <f t="shared" si="21"/>
        <v>0</v>
      </c>
      <c r="M143" s="8">
        <f t="shared" si="22"/>
        <v>10474</v>
      </c>
      <c r="N143" s="8">
        <f t="shared" si="23"/>
        <v>2985090</v>
      </c>
      <c r="O143" s="10" t="s">
        <v>292</v>
      </c>
      <c r="T143">
        <v>0</v>
      </c>
      <c r="AC143">
        <v>1</v>
      </c>
    </row>
    <row r="144" spans="1:29" ht="30" customHeight="1">
      <c r="A144" s="10" t="s">
        <v>26</v>
      </c>
      <c r="B144" s="10" t="s">
        <v>294</v>
      </c>
      <c r="C144" s="10" t="s">
        <v>287</v>
      </c>
      <c r="D144" s="10" t="s">
        <v>295</v>
      </c>
      <c r="E144" s="10" t="s">
        <v>289</v>
      </c>
      <c r="F144" s="12">
        <v>153</v>
      </c>
      <c r="G144" s="8">
        <f>일위대가목록!E8</f>
        <v>1201</v>
      </c>
      <c r="H144" s="8">
        <f t="shared" si="19"/>
        <v>183753</v>
      </c>
      <c r="I144" s="8">
        <f>일위대가목록!F8</f>
        <v>11050</v>
      </c>
      <c r="J144" s="8">
        <f t="shared" si="20"/>
        <v>1690650</v>
      </c>
      <c r="K144" s="8">
        <f>일위대가목록!G8</f>
        <v>0</v>
      </c>
      <c r="L144" s="8">
        <f t="shared" si="21"/>
        <v>0</v>
      </c>
      <c r="M144" s="8">
        <f t="shared" si="22"/>
        <v>12251</v>
      </c>
      <c r="N144" s="8">
        <f t="shared" si="23"/>
        <v>1874403</v>
      </c>
      <c r="O144" s="10" t="s">
        <v>294</v>
      </c>
      <c r="T144">
        <v>0</v>
      </c>
      <c r="AC144">
        <v>1</v>
      </c>
    </row>
    <row r="145" spans="1:29" ht="30" customHeight="1">
      <c r="A145" s="10" t="s">
        <v>26</v>
      </c>
      <c r="B145" s="10" t="s">
        <v>296</v>
      </c>
      <c r="C145" s="10" t="s">
        <v>287</v>
      </c>
      <c r="D145" s="10" t="s">
        <v>297</v>
      </c>
      <c r="E145" s="10" t="s">
        <v>289</v>
      </c>
      <c r="F145" s="12">
        <v>79</v>
      </c>
      <c r="G145" s="8">
        <f>일위대가목록!E9</f>
        <v>1519</v>
      </c>
      <c r="H145" s="8">
        <f t="shared" si="19"/>
        <v>120001</v>
      </c>
      <c r="I145" s="8">
        <f>일위대가목록!F9</f>
        <v>12054</v>
      </c>
      <c r="J145" s="8">
        <f t="shared" si="20"/>
        <v>952266</v>
      </c>
      <c r="K145" s="8">
        <f>일위대가목록!G9</f>
        <v>0</v>
      </c>
      <c r="L145" s="8">
        <f t="shared" si="21"/>
        <v>0</v>
      </c>
      <c r="M145" s="8">
        <f t="shared" si="22"/>
        <v>13573</v>
      </c>
      <c r="N145" s="8">
        <f t="shared" si="23"/>
        <v>1072267</v>
      </c>
      <c r="O145" s="10" t="s">
        <v>296</v>
      </c>
      <c r="T145">
        <v>0</v>
      </c>
      <c r="AC145">
        <v>1</v>
      </c>
    </row>
    <row r="146" spans="1:29" ht="30" customHeight="1">
      <c r="A146" s="10" t="s">
        <v>26</v>
      </c>
      <c r="B146" s="10" t="s">
        <v>298</v>
      </c>
      <c r="C146" s="10" t="s">
        <v>287</v>
      </c>
      <c r="D146" s="10" t="s">
        <v>299</v>
      </c>
      <c r="E146" s="10" t="s">
        <v>289</v>
      </c>
      <c r="F146" s="12">
        <v>71</v>
      </c>
      <c r="G146" s="8">
        <f>일위대가목록!E10</f>
        <v>2027</v>
      </c>
      <c r="H146" s="8">
        <f t="shared" si="19"/>
        <v>143917</v>
      </c>
      <c r="I146" s="8">
        <f>일위대가목록!F10</f>
        <v>14207</v>
      </c>
      <c r="J146" s="8">
        <f t="shared" si="20"/>
        <v>1008697</v>
      </c>
      <c r="K146" s="8">
        <f>일위대가목록!G10</f>
        <v>0</v>
      </c>
      <c r="L146" s="8">
        <f t="shared" si="21"/>
        <v>0</v>
      </c>
      <c r="M146" s="8">
        <f t="shared" si="22"/>
        <v>16234</v>
      </c>
      <c r="N146" s="8">
        <f t="shared" si="23"/>
        <v>1152614</v>
      </c>
      <c r="O146" s="10" t="s">
        <v>298</v>
      </c>
      <c r="T146">
        <v>0</v>
      </c>
      <c r="AC146">
        <v>1</v>
      </c>
    </row>
    <row r="147" spans="1:29" ht="30" customHeight="1">
      <c r="A147" s="10" t="s">
        <v>26</v>
      </c>
      <c r="B147" s="10" t="s">
        <v>300</v>
      </c>
      <c r="C147" s="10" t="s">
        <v>287</v>
      </c>
      <c r="D147" s="10" t="s">
        <v>301</v>
      </c>
      <c r="E147" s="10" t="s">
        <v>289</v>
      </c>
      <c r="F147" s="12">
        <v>14</v>
      </c>
      <c r="G147" s="8">
        <f>일위대가목록!E11</f>
        <v>3444</v>
      </c>
      <c r="H147" s="8">
        <f aca="true" t="shared" si="24" ref="H147:H178">TRUNC(F147*G147,0)</f>
        <v>48216</v>
      </c>
      <c r="I147" s="8">
        <f>일위대가목록!F11</f>
        <v>17077</v>
      </c>
      <c r="J147" s="8">
        <f aca="true" t="shared" si="25" ref="J147:J178">TRUNC(F147*I147,0)</f>
        <v>239078</v>
      </c>
      <c r="K147" s="8">
        <f>일위대가목록!G11</f>
        <v>0</v>
      </c>
      <c r="L147" s="8">
        <f aca="true" t="shared" si="26" ref="L147:L178">TRUNC(F147*K147,0)</f>
        <v>0</v>
      </c>
      <c r="M147" s="8">
        <f aca="true" t="shared" si="27" ref="M147:M178">G147+I147+K147</f>
        <v>20521</v>
      </c>
      <c r="N147" s="8">
        <f aca="true" t="shared" si="28" ref="N147:N178">H147+J147+L147</f>
        <v>287294</v>
      </c>
      <c r="O147" s="10" t="s">
        <v>300</v>
      </c>
      <c r="T147">
        <v>0</v>
      </c>
      <c r="AC147">
        <v>1</v>
      </c>
    </row>
    <row r="148" spans="1:29" ht="30" customHeight="1">
      <c r="A148" s="10" t="s">
        <v>26</v>
      </c>
      <c r="B148" s="10" t="s">
        <v>302</v>
      </c>
      <c r="C148" s="10" t="s">
        <v>303</v>
      </c>
      <c r="D148" s="10" t="s">
        <v>291</v>
      </c>
      <c r="E148" s="10" t="s">
        <v>289</v>
      </c>
      <c r="F148" s="12">
        <v>6</v>
      </c>
      <c r="G148" s="8">
        <f>일위대가목록!E25</f>
        <v>11833</v>
      </c>
      <c r="H148" s="8">
        <f t="shared" si="24"/>
        <v>70998</v>
      </c>
      <c r="I148" s="8">
        <f>일위대가목록!F25</f>
        <v>8180</v>
      </c>
      <c r="J148" s="8">
        <f t="shared" si="25"/>
        <v>49080</v>
      </c>
      <c r="K148" s="8">
        <f>일위대가목록!G25</f>
        <v>0</v>
      </c>
      <c r="L148" s="8">
        <f t="shared" si="26"/>
        <v>0</v>
      </c>
      <c r="M148" s="8">
        <f t="shared" si="27"/>
        <v>20013</v>
      </c>
      <c r="N148" s="8">
        <f t="shared" si="28"/>
        <v>120078</v>
      </c>
      <c r="O148" s="10" t="s">
        <v>302</v>
      </c>
      <c r="T148">
        <v>0</v>
      </c>
      <c r="AC148">
        <v>1</v>
      </c>
    </row>
    <row r="149" spans="1:29" ht="30" customHeight="1">
      <c r="A149" s="10" t="s">
        <v>26</v>
      </c>
      <c r="B149" s="10" t="s">
        <v>304</v>
      </c>
      <c r="C149" s="10" t="s">
        <v>303</v>
      </c>
      <c r="D149" s="10" t="s">
        <v>295</v>
      </c>
      <c r="E149" s="10" t="s">
        <v>289</v>
      </c>
      <c r="F149" s="12">
        <v>2</v>
      </c>
      <c r="G149" s="8">
        <f>일위대가목록!E26</f>
        <v>15215</v>
      </c>
      <c r="H149" s="8">
        <f t="shared" si="24"/>
        <v>30430</v>
      </c>
      <c r="I149" s="8">
        <f>일위대가목록!F26</f>
        <v>11050</v>
      </c>
      <c r="J149" s="8">
        <f t="shared" si="25"/>
        <v>22100</v>
      </c>
      <c r="K149" s="8">
        <f>일위대가목록!G26</f>
        <v>0</v>
      </c>
      <c r="L149" s="8">
        <f t="shared" si="26"/>
        <v>0</v>
      </c>
      <c r="M149" s="8">
        <f t="shared" si="27"/>
        <v>26265</v>
      </c>
      <c r="N149" s="8">
        <f t="shared" si="28"/>
        <v>52530</v>
      </c>
      <c r="O149" s="10" t="s">
        <v>304</v>
      </c>
      <c r="T149">
        <v>0</v>
      </c>
      <c r="AC149">
        <v>1</v>
      </c>
    </row>
    <row r="150" spans="1:29" ht="30" customHeight="1">
      <c r="A150" s="10" t="s">
        <v>26</v>
      </c>
      <c r="B150" s="10" t="s">
        <v>305</v>
      </c>
      <c r="C150" s="10" t="s">
        <v>306</v>
      </c>
      <c r="D150" s="10" t="s">
        <v>307</v>
      </c>
      <c r="E150" s="10" t="s">
        <v>112</v>
      </c>
      <c r="F150" s="12">
        <v>4</v>
      </c>
      <c r="G150" s="8">
        <f>TRUNC(단가대비표!O163,0)</f>
        <v>2900</v>
      </c>
      <c r="H150" s="8">
        <f t="shared" si="24"/>
        <v>11600</v>
      </c>
      <c r="I150" s="8">
        <v>0</v>
      </c>
      <c r="J150" s="8">
        <f t="shared" si="25"/>
        <v>0</v>
      </c>
      <c r="K150" s="8">
        <v>0</v>
      </c>
      <c r="L150" s="8">
        <f t="shared" si="26"/>
        <v>0</v>
      </c>
      <c r="M150" s="8">
        <f t="shared" si="27"/>
        <v>2900</v>
      </c>
      <c r="N150" s="8">
        <f t="shared" si="28"/>
        <v>11600</v>
      </c>
      <c r="O150" s="10" t="s">
        <v>77</v>
      </c>
      <c r="T150">
        <v>0</v>
      </c>
      <c r="AC150">
        <v>1</v>
      </c>
    </row>
    <row r="151" spans="1:29" ht="30" customHeight="1">
      <c r="A151" s="10" t="s">
        <v>26</v>
      </c>
      <c r="B151" s="10" t="s">
        <v>308</v>
      </c>
      <c r="C151" s="10" t="s">
        <v>306</v>
      </c>
      <c r="D151" s="10" t="s">
        <v>309</v>
      </c>
      <c r="E151" s="10" t="s">
        <v>112</v>
      </c>
      <c r="F151" s="12">
        <v>6</v>
      </c>
      <c r="G151" s="8">
        <f>TRUNC(단가대비표!O164,0)</f>
        <v>3760</v>
      </c>
      <c r="H151" s="8">
        <f t="shared" si="24"/>
        <v>22560</v>
      </c>
      <c r="I151" s="8">
        <v>0</v>
      </c>
      <c r="J151" s="8">
        <f t="shared" si="25"/>
        <v>0</v>
      </c>
      <c r="K151" s="8">
        <v>0</v>
      </c>
      <c r="L151" s="8">
        <f t="shared" si="26"/>
        <v>0</v>
      </c>
      <c r="M151" s="8">
        <f t="shared" si="27"/>
        <v>3760</v>
      </c>
      <c r="N151" s="8">
        <f t="shared" si="28"/>
        <v>22560</v>
      </c>
      <c r="O151" s="10" t="s">
        <v>77</v>
      </c>
      <c r="T151">
        <v>0</v>
      </c>
      <c r="AC151">
        <v>1</v>
      </c>
    </row>
    <row r="152" spans="1:29" ht="30" customHeight="1">
      <c r="A152" s="10" t="s">
        <v>26</v>
      </c>
      <c r="B152" s="10" t="s">
        <v>310</v>
      </c>
      <c r="C152" s="10" t="s">
        <v>311</v>
      </c>
      <c r="D152" s="10" t="s">
        <v>312</v>
      </c>
      <c r="E152" s="10" t="s">
        <v>112</v>
      </c>
      <c r="F152" s="12">
        <v>2</v>
      </c>
      <c r="G152" s="8">
        <f>TRUNC(단가대비표!O166,0)</f>
        <v>8800</v>
      </c>
      <c r="H152" s="8">
        <f t="shared" si="24"/>
        <v>17600</v>
      </c>
      <c r="I152" s="8">
        <v>0</v>
      </c>
      <c r="J152" s="8">
        <f t="shared" si="25"/>
        <v>0</v>
      </c>
      <c r="K152" s="8">
        <v>0</v>
      </c>
      <c r="L152" s="8">
        <f t="shared" si="26"/>
        <v>0</v>
      </c>
      <c r="M152" s="8">
        <f t="shared" si="27"/>
        <v>8800</v>
      </c>
      <c r="N152" s="8">
        <f t="shared" si="28"/>
        <v>17600</v>
      </c>
      <c r="O152" s="10" t="s">
        <v>77</v>
      </c>
      <c r="T152">
        <v>0</v>
      </c>
      <c r="AC152">
        <v>1</v>
      </c>
    </row>
    <row r="153" spans="1:29" ht="30" customHeight="1">
      <c r="A153" s="10" t="s">
        <v>26</v>
      </c>
      <c r="B153" s="10" t="s">
        <v>313</v>
      </c>
      <c r="C153" s="10" t="s">
        <v>311</v>
      </c>
      <c r="D153" s="10" t="s">
        <v>314</v>
      </c>
      <c r="E153" s="10" t="s">
        <v>112</v>
      </c>
      <c r="F153" s="12">
        <v>8</v>
      </c>
      <c r="G153" s="8">
        <f>TRUNC(단가대비표!O167,0)</f>
        <v>12000</v>
      </c>
      <c r="H153" s="8">
        <f t="shared" si="24"/>
        <v>96000</v>
      </c>
      <c r="I153" s="8">
        <v>0</v>
      </c>
      <c r="J153" s="8">
        <f t="shared" si="25"/>
        <v>0</v>
      </c>
      <c r="K153" s="8">
        <v>0</v>
      </c>
      <c r="L153" s="8">
        <f t="shared" si="26"/>
        <v>0</v>
      </c>
      <c r="M153" s="8">
        <f t="shared" si="27"/>
        <v>12000</v>
      </c>
      <c r="N153" s="8">
        <f t="shared" si="28"/>
        <v>96000</v>
      </c>
      <c r="O153" s="10" t="s">
        <v>77</v>
      </c>
      <c r="T153">
        <v>0</v>
      </c>
      <c r="AC153">
        <v>1</v>
      </c>
    </row>
    <row r="154" spans="1:29" ht="30" customHeight="1">
      <c r="A154" s="10" t="s">
        <v>26</v>
      </c>
      <c r="B154" s="10" t="s">
        <v>315</v>
      </c>
      <c r="C154" s="10" t="s">
        <v>311</v>
      </c>
      <c r="D154" s="10" t="s">
        <v>316</v>
      </c>
      <c r="E154" s="10" t="s">
        <v>112</v>
      </c>
      <c r="F154" s="12">
        <v>1</v>
      </c>
      <c r="G154" s="8">
        <f>TRUNC(단가대비표!O168,0)</f>
        <v>17300</v>
      </c>
      <c r="H154" s="8">
        <f t="shared" si="24"/>
        <v>17300</v>
      </c>
      <c r="I154" s="8">
        <v>0</v>
      </c>
      <c r="J154" s="8">
        <f t="shared" si="25"/>
        <v>0</v>
      </c>
      <c r="K154" s="8">
        <v>0</v>
      </c>
      <c r="L154" s="8">
        <f t="shared" si="26"/>
        <v>0</v>
      </c>
      <c r="M154" s="8">
        <f t="shared" si="27"/>
        <v>17300</v>
      </c>
      <c r="N154" s="8">
        <f t="shared" si="28"/>
        <v>17300</v>
      </c>
      <c r="O154" s="10" t="s">
        <v>77</v>
      </c>
      <c r="T154">
        <v>0</v>
      </c>
      <c r="AC154">
        <v>1</v>
      </c>
    </row>
    <row r="155" spans="1:29" ht="30" customHeight="1">
      <c r="A155" s="10" t="s">
        <v>26</v>
      </c>
      <c r="B155" s="10" t="s">
        <v>317</v>
      </c>
      <c r="C155" s="10" t="s">
        <v>311</v>
      </c>
      <c r="D155" s="10" t="s">
        <v>318</v>
      </c>
      <c r="E155" s="10" t="s">
        <v>112</v>
      </c>
      <c r="F155" s="12">
        <v>4</v>
      </c>
      <c r="G155" s="8">
        <f>TRUNC(단가대비표!O169,0)</f>
        <v>24600</v>
      </c>
      <c r="H155" s="8">
        <f t="shared" si="24"/>
        <v>98400</v>
      </c>
      <c r="I155" s="8">
        <v>0</v>
      </c>
      <c r="J155" s="8">
        <f t="shared" si="25"/>
        <v>0</v>
      </c>
      <c r="K155" s="8">
        <v>0</v>
      </c>
      <c r="L155" s="8">
        <f t="shared" si="26"/>
        <v>0</v>
      </c>
      <c r="M155" s="8">
        <f t="shared" si="27"/>
        <v>24600</v>
      </c>
      <c r="N155" s="8">
        <f t="shared" si="28"/>
        <v>98400</v>
      </c>
      <c r="O155" s="10" t="s">
        <v>77</v>
      </c>
      <c r="T155">
        <v>0</v>
      </c>
      <c r="AC155">
        <v>1</v>
      </c>
    </row>
    <row r="156" spans="1:29" ht="30" customHeight="1">
      <c r="A156" s="10" t="s">
        <v>26</v>
      </c>
      <c r="B156" s="10" t="s">
        <v>319</v>
      </c>
      <c r="C156" s="10" t="s">
        <v>311</v>
      </c>
      <c r="D156" s="10" t="s">
        <v>320</v>
      </c>
      <c r="E156" s="10" t="s">
        <v>112</v>
      </c>
      <c r="F156" s="12">
        <v>1</v>
      </c>
      <c r="G156" s="8">
        <f>TRUNC(단가대비표!O170,0)</f>
        <v>32800</v>
      </c>
      <c r="H156" s="8">
        <f t="shared" si="24"/>
        <v>32800</v>
      </c>
      <c r="I156" s="8">
        <v>0</v>
      </c>
      <c r="J156" s="8">
        <f t="shared" si="25"/>
        <v>0</v>
      </c>
      <c r="K156" s="8">
        <v>0</v>
      </c>
      <c r="L156" s="8">
        <f t="shared" si="26"/>
        <v>0</v>
      </c>
      <c r="M156" s="8">
        <f t="shared" si="27"/>
        <v>32800</v>
      </c>
      <c r="N156" s="8">
        <f t="shared" si="28"/>
        <v>32800</v>
      </c>
      <c r="O156" s="10" t="s">
        <v>77</v>
      </c>
      <c r="T156">
        <v>0</v>
      </c>
      <c r="AC156">
        <v>1</v>
      </c>
    </row>
    <row r="157" spans="1:29" ht="30" customHeight="1">
      <c r="A157" s="10" t="s">
        <v>26</v>
      </c>
      <c r="B157" s="10" t="s">
        <v>321</v>
      </c>
      <c r="C157" s="10" t="s">
        <v>311</v>
      </c>
      <c r="D157" s="10" t="s">
        <v>322</v>
      </c>
      <c r="E157" s="10" t="s">
        <v>112</v>
      </c>
      <c r="F157" s="12">
        <v>5</v>
      </c>
      <c r="G157" s="8">
        <f>TRUNC(단가대비표!O171,0)</f>
        <v>49000</v>
      </c>
      <c r="H157" s="8">
        <f t="shared" si="24"/>
        <v>245000</v>
      </c>
      <c r="I157" s="8">
        <v>0</v>
      </c>
      <c r="J157" s="8">
        <f t="shared" si="25"/>
        <v>0</v>
      </c>
      <c r="K157" s="8">
        <v>0</v>
      </c>
      <c r="L157" s="8">
        <f t="shared" si="26"/>
        <v>0</v>
      </c>
      <c r="M157" s="8">
        <f t="shared" si="27"/>
        <v>49000</v>
      </c>
      <c r="N157" s="8">
        <f t="shared" si="28"/>
        <v>245000</v>
      </c>
      <c r="O157" s="10" t="s">
        <v>77</v>
      </c>
      <c r="T157">
        <v>0</v>
      </c>
      <c r="AC157">
        <v>1</v>
      </c>
    </row>
    <row r="158" spans="1:29" ht="30" customHeight="1">
      <c r="A158" s="10" t="s">
        <v>26</v>
      </c>
      <c r="B158" s="10" t="s">
        <v>323</v>
      </c>
      <c r="C158" s="10" t="s">
        <v>324</v>
      </c>
      <c r="D158" s="10" t="s">
        <v>314</v>
      </c>
      <c r="E158" s="10" t="s">
        <v>112</v>
      </c>
      <c r="F158" s="12">
        <v>2</v>
      </c>
      <c r="G158" s="8">
        <f>TRUNC(단가대비표!O173,0)</f>
        <v>9070</v>
      </c>
      <c r="H158" s="8">
        <f t="shared" si="24"/>
        <v>18140</v>
      </c>
      <c r="I158" s="8">
        <v>0</v>
      </c>
      <c r="J158" s="8">
        <f t="shared" si="25"/>
        <v>0</v>
      </c>
      <c r="K158" s="8">
        <v>0</v>
      </c>
      <c r="L158" s="8">
        <f t="shared" si="26"/>
        <v>0</v>
      </c>
      <c r="M158" s="8">
        <f t="shared" si="27"/>
        <v>9070</v>
      </c>
      <c r="N158" s="8">
        <f t="shared" si="28"/>
        <v>18140</v>
      </c>
      <c r="O158" s="10" t="s">
        <v>77</v>
      </c>
      <c r="T158">
        <v>0</v>
      </c>
      <c r="AC158">
        <v>1</v>
      </c>
    </row>
    <row r="159" spans="1:29" ht="30" customHeight="1">
      <c r="A159" s="10" t="s">
        <v>26</v>
      </c>
      <c r="B159" s="10" t="s">
        <v>325</v>
      </c>
      <c r="C159" s="10" t="s">
        <v>324</v>
      </c>
      <c r="D159" s="10" t="s">
        <v>318</v>
      </c>
      <c r="E159" s="10" t="s">
        <v>112</v>
      </c>
      <c r="F159" s="12">
        <v>2</v>
      </c>
      <c r="G159" s="8">
        <f>TRUNC(단가대비표!O174,0)</f>
        <v>19100</v>
      </c>
      <c r="H159" s="8">
        <f t="shared" si="24"/>
        <v>38200</v>
      </c>
      <c r="I159" s="8">
        <v>0</v>
      </c>
      <c r="J159" s="8">
        <f t="shared" si="25"/>
        <v>0</v>
      </c>
      <c r="K159" s="8">
        <v>0</v>
      </c>
      <c r="L159" s="8">
        <f t="shared" si="26"/>
        <v>0</v>
      </c>
      <c r="M159" s="8">
        <f t="shared" si="27"/>
        <v>19100</v>
      </c>
      <c r="N159" s="8">
        <f t="shared" si="28"/>
        <v>38200</v>
      </c>
      <c r="O159" s="10" t="s">
        <v>77</v>
      </c>
      <c r="T159">
        <v>0</v>
      </c>
      <c r="AC159">
        <v>1</v>
      </c>
    </row>
    <row r="160" spans="1:29" ht="30" customHeight="1">
      <c r="A160" s="10" t="s">
        <v>26</v>
      </c>
      <c r="B160" s="10" t="s">
        <v>326</v>
      </c>
      <c r="C160" s="10" t="s">
        <v>327</v>
      </c>
      <c r="D160" s="10" t="s">
        <v>328</v>
      </c>
      <c r="E160" s="10" t="s">
        <v>112</v>
      </c>
      <c r="F160" s="12">
        <v>2</v>
      </c>
      <c r="G160" s="8">
        <f>TRUNC(단가대비표!O62,0)</f>
        <v>7630</v>
      </c>
      <c r="H160" s="8">
        <f t="shared" si="24"/>
        <v>15260</v>
      </c>
      <c r="I160" s="8">
        <v>0</v>
      </c>
      <c r="J160" s="8">
        <f t="shared" si="25"/>
        <v>0</v>
      </c>
      <c r="K160" s="8">
        <v>0</v>
      </c>
      <c r="L160" s="8">
        <f t="shared" si="26"/>
        <v>0</v>
      </c>
      <c r="M160" s="8">
        <f t="shared" si="27"/>
        <v>7630</v>
      </c>
      <c r="N160" s="8">
        <f t="shared" si="28"/>
        <v>15260</v>
      </c>
      <c r="O160" s="10" t="s">
        <v>77</v>
      </c>
      <c r="T160">
        <v>0</v>
      </c>
      <c r="AC160">
        <v>1</v>
      </c>
    </row>
    <row r="161" spans="1:29" ht="30" customHeight="1">
      <c r="A161" s="10" t="s">
        <v>26</v>
      </c>
      <c r="B161" s="10" t="s">
        <v>329</v>
      </c>
      <c r="C161" s="10" t="s">
        <v>330</v>
      </c>
      <c r="D161" s="10" t="s">
        <v>331</v>
      </c>
      <c r="E161" s="10" t="s">
        <v>112</v>
      </c>
      <c r="F161" s="12">
        <v>1</v>
      </c>
      <c r="G161" s="8">
        <f>TRUNC(단가대비표!O162,0)</f>
        <v>21600</v>
      </c>
      <c r="H161" s="8">
        <f t="shared" si="24"/>
        <v>21600</v>
      </c>
      <c r="I161" s="8">
        <v>0</v>
      </c>
      <c r="J161" s="8">
        <f t="shared" si="25"/>
        <v>0</v>
      </c>
      <c r="K161" s="8">
        <v>0</v>
      </c>
      <c r="L161" s="8">
        <f t="shared" si="26"/>
        <v>0</v>
      </c>
      <c r="M161" s="8">
        <f t="shared" si="27"/>
        <v>21600</v>
      </c>
      <c r="N161" s="8">
        <f t="shared" si="28"/>
        <v>21600</v>
      </c>
      <c r="O161" s="10" t="s">
        <v>77</v>
      </c>
      <c r="T161">
        <v>0</v>
      </c>
      <c r="AC161">
        <v>1</v>
      </c>
    </row>
    <row r="162" spans="1:29" ht="30" customHeight="1">
      <c r="A162" s="10" t="s">
        <v>26</v>
      </c>
      <c r="B162" s="10" t="s">
        <v>332</v>
      </c>
      <c r="C162" s="10" t="s">
        <v>333</v>
      </c>
      <c r="D162" s="10" t="s">
        <v>334</v>
      </c>
      <c r="E162" s="10" t="s">
        <v>153</v>
      </c>
      <c r="F162" s="12">
        <v>2</v>
      </c>
      <c r="G162" s="8">
        <f>일위대가목록!E64</f>
        <v>15418</v>
      </c>
      <c r="H162" s="8">
        <f t="shared" si="24"/>
        <v>30836</v>
      </c>
      <c r="I162" s="8">
        <f>일위대가목록!F64</f>
        <v>6295</v>
      </c>
      <c r="J162" s="8">
        <f t="shared" si="25"/>
        <v>12590</v>
      </c>
      <c r="K162" s="8">
        <f>일위대가목록!G64</f>
        <v>0</v>
      </c>
      <c r="L162" s="8">
        <f t="shared" si="26"/>
        <v>0</v>
      </c>
      <c r="M162" s="8">
        <f t="shared" si="27"/>
        <v>21713</v>
      </c>
      <c r="N162" s="8">
        <f t="shared" si="28"/>
        <v>43426</v>
      </c>
      <c r="O162" s="10" t="s">
        <v>332</v>
      </c>
      <c r="T162">
        <v>0</v>
      </c>
      <c r="AC162">
        <v>1</v>
      </c>
    </row>
    <row r="163" spans="1:29" ht="30" customHeight="1">
      <c r="A163" s="10" t="s">
        <v>26</v>
      </c>
      <c r="B163" s="10" t="s">
        <v>335</v>
      </c>
      <c r="C163" s="10" t="s">
        <v>336</v>
      </c>
      <c r="D163" s="10" t="s">
        <v>288</v>
      </c>
      <c r="E163" s="10" t="s">
        <v>289</v>
      </c>
      <c r="F163" s="12">
        <v>4</v>
      </c>
      <c r="G163" s="8">
        <f>일위대가목록!E62</f>
        <v>77522</v>
      </c>
      <c r="H163" s="8">
        <f t="shared" si="24"/>
        <v>310088</v>
      </c>
      <c r="I163" s="8">
        <f>일위대가목록!F62</f>
        <v>66983</v>
      </c>
      <c r="J163" s="8">
        <f t="shared" si="25"/>
        <v>267932</v>
      </c>
      <c r="K163" s="8">
        <f>일위대가목록!G62</f>
        <v>0</v>
      </c>
      <c r="L163" s="8">
        <f t="shared" si="26"/>
        <v>0</v>
      </c>
      <c r="M163" s="8">
        <f t="shared" si="27"/>
        <v>144505</v>
      </c>
      <c r="N163" s="8">
        <f t="shared" si="28"/>
        <v>578020</v>
      </c>
      <c r="O163" s="10" t="s">
        <v>335</v>
      </c>
      <c r="T163">
        <v>0</v>
      </c>
      <c r="AC163">
        <v>1</v>
      </c>
    </row>
    <row r="164" spans="1:29" ht="30" customHeight="1">
      <c r="A164" s="10" t="s">
        <v>26</v>
      </c>
      <c r="B164" s="10" t="s">
        <v>337</v>
      </c>
      <c r="C164" s="10" t="s">
        <v>338</v>
      </c>
      <c r="D164" s="10" t="s">
        <v>288</v>
      </c>
      <c r="E164" s="10" t="s">
        <v>289</v>
      </c>
      <c r="F164" s="12">
        <v>84</v>
      </c>
      <c r="G164" s="8">
        <f>일위대가목록!E32</f>
        <v>1607</v>
      </c>
      <c r="H164" s="8">
        <f t="shared" si="24"/>
        <v>134988</v>
      </c>
      <c r="I164" s="8">
        <f>일위대가목록!F32</f>
        <v>0</v>
      </c>
      <c r="J164" s="8">
        <f t="shared" si="25"/>
        <v>0</v>
      </c>
      <c r="K164" s="8">
        <f>일위대가목록!G32</f>
        <v>0</v>
      </c>
      <c r="L164" s="8">
        <f t="shared" si="26"/>
        <v>0</v>
      </c>
      <c r="M164" s="8">
        <f t="shared" si="27"/>
        <v>1607</v>
      </c>
      <c r="N164" s="8">
        <f t="shared" si="28"/>
        <v>134988</v>
      </c>
      <c r="O164" s="10" t="s">
        <v>337</v>
      </c>
      <c r="T164">
        <v>0</v>
      </c>
      <c r="AC164">
        <v>1</v>
      </c>
    </row>
    <row r="165" spans="1:29" ht="30" customHeight="1">
      <c r="A165" s="10" t="s">
        <v>26</v>
      </c>
      <c r="B165" s="10" t="s">
        <v>339</v>
      </c>
      <c r="C165" s="10" t="s">
        <v>338</v>
      </c>
      <c r="D165" s="10" t="s">
        <v>291</v>
      </c>
      <c r="E165" s="10" t="s">
        <v>289</v>
      </c>
      <c r="F165" s="12">
        <v>64</v>
      </c>
      <c r="G165" s="8">
        <f>일위대가목록!E33</f>
        <v>1647</v>
      </c>
      <c r="H165" s="8">
        <f t="shared" si="24"/>
        <v>105408</v>
      </c>
      <c r="I165" s="8">
        <f>일위대가목록!F33</f>
        <v>0</v>
      </c>
      <c r="J165" s="8">
        <f t="shared" si="25"/>
        <v>0</v>
      </c>
      <c r="K165" s="8">
        <f>일위대가목록!G33</f>
        <v>0</v>
      </c>
      <c r="L165" s="8">
        <f t="shared" si="26"/>
        <v>0</v>
      </c>
      <c r="M165" s="8">
        <f t="shared" si="27"/>
        <v>1647</v>
      </c>
      <c r="N165" s="8">
        <f t="shared" si="28"/>
        <v>105408</v>
      </c>
      <c r="O165" s="10" t="s">
        <v>339</v>
      </c>
      <c r="T165">
        <v>0</v>
      </c>
      <c r="AC165">
        <v>1</v>
      </c>
    </row>
    <row r="166" spans="1:29" ht="30" customHeight="1">
      <c r="A166" s="10" t="s">
        <v>26</v>
      </c>
      <c r="B166" s="10" t="s">
        <v>340</v>
      </c>
      <c r="C166" s="10" t="s">
        <v>338</v>
      </c>
      <c r="D166" s="10" t="s">
        <v>293</v>
      </c>
      <c r="E166" s="10" t="s">
        <v>289</v>
      </c>
      <c r="F166" s="12">
        <v>92</v>
      </c>
      <c r="G166" s="8">
        <f>일위대가목록!E34</f>
        <v>1687</v>
      </c>
      <c r="H166" s="8">
        <f t="shared" si="24"/>
        <v>155204</v>
      </c>
      <c r="I166" s="8">
        <f>일위대가목록!F34</f>
        <v>0</v>
      </c>
      <c r="J166" s="8">
        <f t="shared" si="25"/>
        <v>0</v>
      </c>
      <c r="K166" s="8">
        <f>일위대가목록!G34</f>
        <v>0</v>
      </c>
      <c r="L166" s="8">
        <f t="shared" si="26"/>
        <v>0</v>
      </c>
      <c r="M166" s="8">
        <f t="shared" si="27"/>
        <v>1687</v>
      </c>
      <c r="N166" s="8">
        <f t="shared" si="28"/>
        <v>155204</v>
      </c>
      <c r="O166" s="10" t="s">
        <v>340</v>
      </c>
      <c r="T166">
        <v>0</v>
      </c>
      <c r="AC166">
        <v>1</v>
      </c>
    </row>
    <row r="167" spans="1:29" ht="30" customHeight="1">
      <c r="A167" s="10" t="s">
        <v>26</v>
      </c>
      <c r="B167" s="10" t="s">
        <v>341</v>
      </c>
      <c r="C167" s="10" t="s">
        <v>338</v>
      </c>
      <c r="D167" s="10" t="s">
        <v>295</v>
      </c>
      <c r="E167" s="10" t="s">
        <v>289</v>
      </c>
      <c r="F167" s="12">
        <v>20</v>
      </c>
      <c r="G167" s="8">
        <f>일위대가목록!E35</f>
        <v>1767</v>
      </c>
      <c r="H167" s="8">
        <f t="shared" si="24"/>
        <v>35340</v>
      </c>
      <c r="I167" s="8">
        <f>일위대가목록!F35</f>
        <v>0</v>
      </c>
      <c r="J167" s="8">
        <f t="shared" si="25"/>
        <v>0</v>
      </c>
      <c r="K167" s="8">
        <f>일위대가목록!G35</f>
        <v>0</v>
      </c>
      <c r="L167" s="8">
        <f t="shared" si="26"/>
        <v>0</v>
      </c>
      <c r="M167" s="8">
        <f t="shared" si="27"/>
        <v>1767</v>
      </c>
      <c r="N167" s="8">
        <f t="shared" si="28"/>
        <v>35340</v>
      </c>
      <c r="O167" s="10" t="s">
        <v>341</v>
      </c>
      <c r="T167">
        <v>0</v>
      </c>
      <c r="AC167">
        <v>1</v>
      </c>
    </row>
    <row r="168" spans="1:29" ht="30" customHeight="1">
      <c r="A168" s="10" t="s">
        <v>26</v>
      </c>
      <c r="B168" s="10" t="s">
        <v>342</v>
      </c>
      <c r="C168" s="10" t="s">
        <v>338</v>
      </c>
      <c r="D168" s="10" t="s">
        <v>297</v>
      </c>
      <c r="E168" s="10" t="s">
        <v>289</v>
      </c>
      <c r="F168" s="12">
        <v>14</v>
      </c>
      <c r="G168" s="8">
        <f>일위대가목록!E36</f>
        <v>1807</v>
      </c>
      <c r="H168" s="8">
        <f t="shared" si="24"/>
        <v>25298</v>
      </c>
      <c r="I168" s="8">
        <f>일위대가목록!F36</f>
        <v>0</v>
      </c>
      <c r="J168" s="8">
        <f t="shared" si="25"/>
        <v>0</v>
      </c>
      <c r="K168" s="8">
        <f>일위대가목록!G36</f>
        <v>0</v>
      </c>
      <c r="L168" s="8">
        <f t="shared" si="26"/>
        <v>0</v>
      </c>
      <c r="M168" s="8">
        <f t="shared" si="27"/>
        <v>1807</v>
      </c>
      <c r="N168" s="8">
        <f t="shared" si="28"/>
        <v>25298</v>
      </c>
      <c r="O168" s="10" t="s">
        <v>342</v>
      </c>
      <c r="T168">
        <v>0</v>
      </c>
      <c r="AC168">
        <v>1</v>
      </c>
    </row>
    <row r="169" spans="1:29" ht="30" customHeight="1">
      <c r="A169" s="10" t="s">
        <v>26</v>
      </c>
      <c r="B169" s="10" t="s">
        <v>343</v>
      </c>
      <c r="C169" s="10" t="s">
        <v>338</v>
      </c>
      <c r="D169" s="10" t="s">
        <v>299</v>
      </c>
      <c r="E169" s="10" t="s">
        <v>289</v>
      </c>
      <c r="F169" s="12">
        <v>10</v>
      </c>
      <c r="G169" s="8">
        <f>일위대가목록!E37</f>
        <v>2007</v>
      </c>
      <c r="H169" s="8">
        <f t="shared" si="24"/>
        <v>20070</v>
      </c>
      <c r="I169" s="8">
        <f>일위대가목록!F37</f>
        <v>0</v>
      </c>
      <c r="J169" s="8">
        <f t="shared" si="25"/>
        <v>0</v>
      </c>
      <c r="K169" s="8">
        <f>일위대가목록!G37</f>
        <v>0</v>
      </c>
      <c r="L169" s="8">
        <f t="shared" si="26"/>
        <v>0</v>
      </c>
      <c r="M169" s="8">
        <f t="shared" si="27"/>
        <v>2007</v>
      </c>
      <c r="N169" s="8">
        <f t="shared" si="28"/>
        <v>20070</v>
      </c>
      <c r="O169" s="10" t="s">
        <v>343</v>
      </c>
      <c r="T169">
        <v>0</v>
      </c>
      <c r="AC169">
        <v>1</v>
      </c>
    </row>
    <row r="170" spans="1:29" ht="30" customHeight="1">
      <c r="A170" s="10" t="s">
        <v>26</v>
      </c>
      <c r="B170" s="10" t="s">
        <v>344</v>
      </c>
      <c r="C170" s="10" t="s">
        <v>338</v>
      </c>
      <c r="D170" s="10" t="s">
        <v>301</v>
      </c>
      <c r="E170" s="10" t="s">
        <v>289</v>
      </c>
      <c r="F170" s="12">
        <v>1</v>
      </c>
      <c r="G170" s="8">
        <f>일위대가목록!E38</f>
        <v>2167</v>
      </c>
      <c r="H170" s="8">
        <f t="shared" si="24"/>
        <v>2167</v>
      </c>
      <c r="I170" s="8">
        <f>일위대가목록!F38</f>
        <v>0</v>
      </c>
      <c r="J170" s="8">
        <f t="shared" si="25"/>
        <v>0</v>
      </c>
      <c r="K170" s="8">
        <f>일위대가목록!G38</f>
        <v>0</v>
      </c>
      <c r="L170" s="8">
        <f t="shared" si="26"/>
        <v>0</v>
      </c>
      <c r="M170" s="8">
        <f t="shared" si="27"/>
        <v>2167</v>
      </c>
      <c r="N170" s="8">
        <f t="shared" si="28"/>
        <v>2167</v>
      </c>
      <c r="O170" s="10" t="s">
        <v>344</v>
      </c>
      <c r="T170">
        <v>0</v>
      </c>
      <c r="AC170">
        <v>1</v>
      </c>
    </row>
    <row r="171" spans="1:29" ht="30" customHeight="1">
      <c r="A171" s="10" t="s">
        <v>26</v>
      </c>
      <c r="B171" s="10" t="s">
        <v>345</v>
      </c>
      <c r="C171" s="10" t="s">
        <v>346</v>
      </c>
      <c r="D171" s="10" t="s">
        <v>288</v>
      </c>
      <c r="E171" s="10" t="s">
        <v>289</v>
      </c>
      <c r="F171" s="12">
        <v>48</v>
      </c>
      <c r="G171" s="8">
        <f>일위대가목록!E39</f>
        <v>1703</v>
      </c>
      <c r="H171" s="8">
        <f t="shared" si="24"/>
        <v>81744</v>
      </c>
      <c r="I171" s="8">
        <f>일위대가목록!F39</f>
        <v>7489</v>
      </c>
      <c r="J171" s="8">
        <f t="shared" si="25"/>
        <v>359472</v>
      </c>
      <c r="K171" s="8">
        <f>일위대가목록!G39</f>
        <v>0</v>
      </c>
      <c r="L171" s="8">
        <f t="shared" si="26"/>
        <v>0</v>
      </c>
      <c r="M171" s="8">
        <f t="shared" si="27"/>
        <v>9192</v>
      </c>
      <c r="N171" s="8">
        <f t="shared" si="28"/>
        <v>441216</v>
      </c>
      <c r="O171" s="10" t="s">
        <v>345</v>
      </c>
      <c r="T171">
        <v>0</v>
      </c>
      <c r="AC171">
        <v>1</v>
      </c>
    </row>
    <row r="172" spans="1:29" ht="30" customHeight="1">
      <c r="A172" s="10" t="s">
        <v>26</v>
      </c>
      <c r="B172" s="10" t="s">
        <v>347</v>
      </c>
      <c r="C172" s="10" t="s">
        <v>346</v>
      </c>
      <c r="D172" s="10" t="s">
        <v>291</v>
      </c>
      <c r="E172" s="10" t="s">
        <v>289</v>
      </c>
      <c r="F172" s="12">
        <v>1</v>
      </c>
      <c r="G172" s="8">
        <f>일위대가목록!E40</f>
        <v>2943</v>
      </c>
      <c r="H172" s="8">
        <f t="shared" si="24"/>
        <v>2943</v>
      </c>
      <c r="I172" s="8">
        <f>일위대가목록!F40</f>
        <v>7489</v>
      </c>
      <c r="J172" s="8">
        <f t="shared" si="25"/>
        <v>7489</v>
      </c>
      <c r="K172" s="8">
        <f>일위대가목록!G40</f>
        <v>0</v>
      </c>
      <c r="L172" s="8">
        <f t="shared" si="26"/>
        <v>0</v>
      </c>
      <c r="M172" s="8">
        <f t="shared" si="27"/>
        <v>10432</v>
      </c>
      <c r="N172" s="8">
        <f t="shared" si="28"/>
        <v>10432</v>
      </c>
      <c r="O172" s="10" t="s">
        <v>347</v>
      </c>
      <c r="T172">
        <v>0</v>
      </c>
      <c r="AC172">
        <v>1</v>
      </c>
    </row>
    <row r="173" spans="1:29" ht="30" customHeight="1">
      <c r="A173" s="10" t="s">
        <v>26</v>
      </c>
      <c r="B173" s="10" t="s">
        <v>348</v>
      </c>
      <c r="C173" s="10" t="s">
        <v>346</v>
      </c>
      <c r="D173" s="10" t="s">
        <v>293</v>
      </c>
      <c r="E173" s="10" t="s">
        <v>289</v>
      </c>
      <c r="F173" s="12">
        <v>9</v>
      </c>
      <c r="G173" s="8">
        <f>일위대가목록!E41</f>
        <v>3861</v>
      </c>
      <c r="H173" s="8">
        <f t="shared" si="24"/>
        <v>34749</v>
      </c>
      <c r="I173" s="8">
        <f>일위대가목록!F41</f>
        <v>7489</v>
      </c>
      <c r="J173" s="8">
        <f t="shared" si="25"/>
        <v>67401</v>
      </c>
      <c r="K173" s="8">
        <f>일위대가목록!G41</f>
        <v>0</v>
      </c>
      <c r="L173" s="8">
        <f t="shared" si="26"/>
        <v>0</v>
      </c>
      <c r="M173" s="8">
        <f t="shared" si="27"/>
        <v>11350</v>
      </c>
      <c r="N173" s="8">
        <f t="shared" si="28"/>
        <v>102150</v>
      </c>
      <c r="O173" s="10" t="s">
        <v>348</v>
      </c>
      <c r="T173">
        <v>0</v>
      </c>
      <c r="AC173">
        <v>1</v>
      </c>
    </row>
    <row r="174" spans="1:29" ht="30" customHeight="1">
      <c r="A174" s="10" t="s">
        <v>26</v>
      </c>
      <c r="B174" s="10" t="s">
        <v>349</v>
      </c>
      <c r="C174" s="10" t="s">
        <v>350</v>
      </c>
      <c r="D174" s="10" t="s">
        <v>288</v>
      </c>
      <c r="E174" s="10" t="s">
        <v>289</v>
      </c>
      <c r="F174" s="12">
        <v>2</v>
      </c>
      <c r="G174" s="8">
        <f>일위대가목록!E44</f>
        <v>2107</v>
      </c>
      <c r="H174" s="8">
        <f t="shared" si="24"/>
        <v>4214</v>
      </c>
      <c r="I174" s="8">
        <f>일위대가목록!F44</f>
        <v>10200</v>
      </c>
      <c r="J174" s="8">
        <f t="shared" si="25"/>
        <v>20400</v>
      </c>
      <c r="K174" s="8">
        <f>일위대가목록!G44</f>
        <v>12</v>
      </c>
      <c r="L174" s="8">
        <f t="shared" si="26"/>
        <v>24</v>
      </c>
      <c r="M174" s="8">
        <f t="shared" si="27"/>
        <v>12319</v>
      </c>
      <c r="N174" s="8">
        <f t="shared" si="28"/>
        <v>24638</v>
      </c>
      <c r="O174" s="10" t="s">
        <v>349</v>
      </c>
      <c r="T174">
        <v>0</v>
      </c>
      <c r="AC174">
        <v>1</v>
      </c>
    </row>
    <row r="175" spans="1:29" ht="30" customHeight="1">
      <c r="A175" s="10" t="s">
        <v>26</v>
      </c>
      <c r="B175" s="10" t="s">
        <v>351</v>
      </c>
      <c r="C175" s="10" t="s">
        <v>350</v>
      </c>
      <c r="D175" s="10" t="s">
        <v>299</v>
      </c>
      <c r="E175" s="10" t="s">
        <v>289</v>
      </c>
      <c r="F175" s="12">
        <v>1</v>
      </c>
      <c r="G175" s="8">
        <f>일위대가목록!E46</f>
        <v>8433</v>
      </c>
      <c r="H175" s="8">
        <f t="shared" si="24"/>
        <v>8433</v>
      </c>
      <c r="I175" s="8">
        <f>일위대가목록!F46</f>
        <v>12369</v>
      </c>
      <c r="J175" s="8">
        <f t="shared" si="25"/>
        <v>12369</v>
      </c>
      <c r="K175" s="8">
        <f>일위대가목록!G46</f>
        <v>33</v>
      </c>
      <c r="L175" s="8">
        <f t="shared" si="26"/>
        <v>33</v>
      </c>
      <c r="M175" s="8">
        <f t="shared" si="27"/>
        <v>20835</v>
      </c>
      <c r="N175" s="8">
        <f t="shared" si="28"/>
        <v>20835</v>
      </c>
      <c r="O175" s="10" t="s">
        <v>351</v>
      </c>
      <c r="T175">
        <v>0</v>
      </c>
      <c r="AC175">
        <v>1</v>
      </c>
    </row>
    <row r="176" spans="1:29" ht="30" customHeight="1">
      <c r="A176" s="10" t="s">
        <v>26</v>
      </c>
      <c r="B176" s="10" t="s">
        <v>352</v>
      </c>
      <c r="C176" s="10" t="s">
        <v>350</v>
      </c>
      <c r="D176" s="10" t="s">
        <v>301</v>
      </c>
      <c r="E176" s="10" t="s">
        <v>289</v>
      </c>
      <c r="F176" s="12">
        <v>1</v>
      </c>
      <c r="G176" s="8">
        <f>일위대가목록!E47</f>
        <v>12316</v>
      </c>
      <c r="H176" s="8">
        <f t="shared" si="24"/>
        <v>12316</v>
      </c>
      <c r="I176" s="8">
        <f>일위대가목록!F47</f>
        <v>15058</v>
      </c>
      <c r="J176" s="8">
        <f t="shared" si="25"/>
        <v>15058</v>
      </c>
      <c r="K176" s="8">
        <f>일위대가목록!G47</f>
        <v>43</v>
      </c>
      <c r="L176" s="8">
        <f t="shared" si="26"/>
        <v>43</v>
      </c>
      <c r="M176" s="8">
        <f t="shared" si="27"/>
        <v>27417</v>
      </c>
      <c r="N176" s="8">
        <f t="shared" si="28"/>
        <v>27417</v>
      </c>
      <c r="O176" s="10" t="s">
        <v>352</v>
      </c>
      <c r="T176">
        <v>0</v>
      </c>
      <c r="AC176">
        <v>1</v>
      </c>
    </row>
    <row r="177" spans="1:29" ht="30" customHeight="1">
      <c r="A177" s="10" t="s">
        <v>26</v>
      </c>
      <c r="B177" s="10" t="s">
        <v>353</v>
      </c>
      <c r="C177" s="10" t="s">
        <v>354</v>
      </c>
      <c r="D177" s="10" t="s">
        <v>293</v>
      </c>
      <c r="E177" s="10" t="s">
        <v>289</v>
      </c>
      <c r="F177" s="12">
        <v>48</v>
      </c>
      <c r="G177" s="8">
        <f>일위대가목록!E84</f>
        <v>597</v>
      </c>
      <c r="H177" s="8">
        <f t="shared" si="24"/>
        <v>28656</v>
      </c>
      <c r="I177" s="8">
        <f>일위대가목록!F84</f>
        <v>19932</v>
      </c>
      <c r="J177" s="8">
        <f t="shared" si="25"/>
        <v>956736</v>
      </c>
      <c r="K177" s="8">
        <f>일위대가목록!G84</f>
        <v>146</v>
      </c>
      <c r="L177" s="8">
        <f t="shared" si="26"/>
        <v>7008</v>
      </c>
      <c r="M177" s="8">
        <f t="shared" si="27"/>
        <v>20675</v>
      </c>
      <c r="N177" s="8">
        <f t="shared" si="28"/>
        <v>992400</v>
      </c>
      <c r="O177" s="10" t="s">
        <v>353</v>
      </c>
      <c r="T177">
        <v>0</v>
      </c>
      <c r="AC177">
        <v>1</v>
      </c>
    </row>
    <row r="178" spans="1:29" ht="30" customHeight="1">
      <c r="A178" s="10" t="s">
        <v>26</v>
      </c>
      <c r="B178" s="10" t="s">
        <v>355</v>
      </c>
      <c r="C178" s="10" t="s">
        <v>354</v>
      </c>
      <c r="D178" s="10" t="s">
        <v>295</v>
      </c>
      <c r="E178" s="10" t="s">
        <v>289</v>
      </c>
      <c r="F178" s="12">
        <v>1</v>
      </c>
      <c r="G178" s="8">
        <f>일위대가목록!E85</f>
        <v>741</v>
      </c>
      <c r="H178" s="8">
        <f t="shared" si="24"/>
        <v>741</v>
      </c>
      <c r="I178" s="8">
        <f>일위대가목록!F85</f>
        <v>24707</v>
      </c>
      <c r="J178" s="8">
        <f t="shared" si="25"/>
        <v>24707</v>
      </c>
      <c r="K178" s="8">
        <f>일위대가목록!G85</f>
        <v>224</v>
      </c>
      <c r="L178" s="8">
        <f t="shared" si="26"/>
        <v>224</v>
      </c>
      <c r="M178" s="8">
        <f t="shared" si="27"/>
        <v>25672</v>
      </c>
      <c r="N178" s="8">
        <f t="shared" si="28"/>
        <v>25672</v>
      </c>
      <c r="O178" s="10" t="s">
        <v>355</v>
      </c>
      <c r="T178">
        <v>0</v>
      </c>
      <c r="AC178">
        <v>1</v>
      </c>
    </row>
    <row r="179" spans="1:29" ht="30" customHeight="1">
      <c r="A179" s="10" t="s">
        <v>26</v>
      </c>
      <c r="B179" s="10" t="s">
        <v>356</v>
      </c>
      <c r="C179" s="10" t="s">
        <v>354</v>
      </c>
      <c r="D179" s="10" t="s">
        <v>297</v>
      </c>
      <c r="E179" s="10" t="s">
        <v>289</v>
      </c>
      <c r="F179" s="12">
        <v>9</v>
      </c>
      <c r="G179" s="8">
        <f>일위대가목록!E86</f>
        <v>741</v>
      </c>
      <c r="H179" s="8">
        <f aca="true" t="shared" si="29" ref="H179:H185">TRUNC(F179*G179,0)</f>
        <v>6669</v>
      </c>
      <c r="I179" s="8">
        <f>일위대가목록!F86</f>
        <v>24707</v>
      </c>
      <c r="J179" s="8">
        <f aca="true" t="shared" si="30" ref="J179:J185">TRUNC(F179*I179,0)</f>
        <v>222363</v>
      </c>
      <c r="K179" s="8">
        <f>일위대가목록!G86</f>
        <v>224</v>
      </c>
      <c r="L179" s="8">
        <f aca="true" t="shared" si="31" ref="L179:L185">TRUNC(F179*K179,0)</f>
        <v>2016</v>
      </c>
      <c r="M179" s="8">
        <f aca="true" t="shared" si="32" ref="M179:M185">G179+I179+K179</f>
        <v>25672</v>
      </c>
      <c r="N179" s="8">
        <f aca="true" t="shared" si="33" ref="N179:N185">H179+J179+L179</f>
        <v>231048</v>
      </c>
      <c r="O179" s="10" t="s">
        <v>356</v>
      </c>
      <c r="T179">
        <v>0</v>
      </c>
      <c r="AC179">
        <v>1</v>
      </c>
    </row>
    <row r="180" spans="1:29" ht="30" customHeight="1">
      <c r="A180" s="10" t="s">
        <v>26</v>
      </c>
      <c r="B180" s="10" t="s">
        <v>357</v>
      </c>
      <c r="C180" s="10" t="s">
        <v>358</v>
      </c>
      <c r="D180" s="10" t="s">
        <v>293</v>
      </c>
      <c r="E180" s="10" t="s">
        <v>289</v>
      </c>
      <c r="F180" s="12">
        <v>2</v>
      </c>
      <c r="G180" s="8">
        <f>일위대가목록!E90</f>
        <v>766</v>
      </c>
      <c r="H180" s="8">
        <f t="shared" si="29"/>
        <v>1532</v>
      </c>
      <c r="I180" s="8">
        <f>일위대가목록!F90</f>
        <v>25538</v>
      </c>
      <c r="J180" s="8">
        <f t="shared" si="30"/>
        <v>51076</v>
      </c>
      <c r="K180" s="8">
        <f>일위대가목록!G90</f>
        <v>188</v>
      </c>
      <c r="L180" s="8">
        <f t="shared" si="31"/>
        <v>376</v>
      </c>
      <c r="M180" s="8">
        <f t="shared" si="32"/>
        <v>26492</v>
      </c>
      <c r="N180" s="8">
        <f t="shared" si="33"/>
        <v>52984</v>
      </c>
      <c r="O180" s="10" t="s">
        <v>357</v>
      </c>
      <c r="T180">
        <v>0</v>
      </c>
      <c r="AC180">
        <v>1</v>
      </c>
    </row>
    <row r="181" spans="1:29" ht="30" customHeight="1">
      <c r="A181" s="10" t="s">
        <v>26</v>
      </c>
      <c r="B181" s="10" t="s">
        <v>359</v>
      </c>
      <c r="C181" s="10" t="s">
        <v>358</v>
      </c>
      <c r="D181" s="10" t="s">
        <v>301</v>
      </c>
      <c r="E181" s="10" t="s">
        <v>289</v>
      </c>
      <c r="F181" s="12">
        <v>1</v>
      </c>
      <c r="G181" s="8">
        <f>일위대가목록!E91</f>
        <v>1127</v>
      </c>
      <c r="H181" s="8">
        <f t="shared" si="29"/>
        <v>1127</v>
      </c>
      <c r="I181" s="8">
        <f>일위대가목록!F91</f>
        <v>37580</v>
      </c>
      <c r="J181" s="8">
        <f t="shared" si="30"/>
        <v>37580</v>
      </c>
      <c r="K181" s="8">
        <f>일위대가목록!G91</f>
        <v>392</v>
      </c>
      <c r="L181" s="8">
        <f t="shared" si="31"/>
        <v>392</v>
      </c>
      <c r="M181" s="8">
        <f t="shared" si="32"/>
        <v>39099</v>
      </c>
      <c r="N181" s="8">
        <f t="shared" si="33"/>
        <v>39099</v>
      </c>
      <c r="O181" s="10" t="s">
        <v>359</v>
      </c>
      <c r="T181">
        <v>0</v>
      </c>
      <c r="AC181">
        <v>1</v>
      </c>
    </row>
    <row r="182" spans="1:29" ht="30" customHeight="1">
      <c r="A182" s="10" t="s">
        <v>26</v>
      </c>
      <c r="B182" s="10" t="s">
        <v>360</v>
      </c>
      <c r="C182" s="10" t="s">
        <v>358</v>
      </c>
      <c r="D182" s="10" t="s">
        <v>361</v>
      </c>
      <c r="E182" s="10" t="s">
        <v>289</v>
      </c>
      <c r="F182" s="12">
        <v>1</v>
      </c>
      <c r="G182" s="8">
        <f>일위대가목록!E92</f>
        <v>1127</v>
      </c>
      <c r="H182" s="8">
        <f t="shared" si="29"/>
        <v>1127</v>
      </c>
      <c r="I182" s="8">
        <f>일위대가목록!F92</f>
        <v>37580</v>
      </c>
      <c r="J182" s="8">
        <f t="shared" si="30"/>
        <v>37580</v>
      </c>
      <c r="K182" s="8">
        <f>일위대가목록!G92</f>
        <v>392</v>
      </c>
      <c r="L182" s="8">
        <f t="shared" si="31"/>
        <v>392</v>
      </c>
      <c r="M182" s="8">
        <f t="shared" si="32"/>
        <v>39099</v>
      </c>
      <c r="N182" s="8">
        <f t="shared" si="33"/>
        <v>39099</v>
      </c>
      <c r="O182" s="10" t="s">
        <v>360</v>
      </c>
      <c r="T182">
        <v>0</v>
      </c>
      <c r="AC182">
        <v>1</v>
      </c>
    </row>
    <row r="183" spans="1:29" ht="30" customHeight="1">
      <c r="A183" s="10" t="s">
        <v>26</v>
      </c>
      <c r="B183" s="10" t="s">
        <v>89</v>
      </c>
      <c r="C183" s="10" t="s">
        <v>90</v>
      </c>
      <c r="D183" s="10" t="s">
        <v>91</v>
      </c>
      <c r="E183" s="10" t="s">
        <v>92</v>
      </c>
      <c r="F183" s="12">
        <v>12</v>
      </c>
      <c r="G183" s="8">
        <v>0</v>
      </c>
      <c r="H183" s="8">
        <f t="shared" si="29"/>
        <v>0</v>
      </c>
      <c r="I183" s="8">
        <f>TRUNC(단가대비표!O226,0)</f>
        <v>94338</v>
      </c>
      <c r="J183" s="8">
        <f t="shared" si="30"/>
        <v>1132056</v>
      </c>
      <c r="K183" s="8">
        <v>0</v>
      </c>
      <c r="L183" s="8">
        <f t="shared" si="31"/>
        <v>0</v>
      </c>
      <c r="M183" s="8">
        <f t="shared" si="32"/>
        <v>94338</v>
      </c>
      <c r="N183" s="8">
        <f t="shared" si="33"/>
        <v>1132056</v>
      </c>
      <c r="O183" s="10" t="s">
        <v>77</v>
      </c>
      <c r="T183">
        <v>0</v>
      </c>
      <c r="W183">
        <v>3</v>
      </c>
      <c r="AC183">
        <v>1</v>
      </c>
    </row>
    <row r="184" spans="1:29" ht="30" customHeight="1">
      <c r="A184" s="10" t="s">
        <v>26</v>
      </c>
      <c r="B184" s="10" t="s">
        <v>124</v>
      </c>
      <c r="C184" s="10" t="s">
        <v>90</v>
      </c>
      <c r="D184" s="10" t="s">
        <v>125</v>
      </c>
      <c r="E184" s="10" t="s">
        <v>92</v>
      </c>
      <c r="F184" s="12">
        <v>27</v>
      </c>
      <c r="G184" s="8">
        <v>0</v>
      </c>
      <c r="H184" s="8">
        <f t="shared" si="29"/>
        <v>0</v>
      </c>
      <c r="I184" s="8">
        <f>TRUNC(단가대비표!O224,0)</f>
        <v>125901</v>
      </c>
      <c r="J184" s="8">
        <f t="shared" si="30"/>
        <v>3399327</v>
      </c>
      <c r="K184" s="8">
        <v>0</v>
      </c>
      <c r="L184" s="8">
        <f t="shared" si="31"/>
        <v>0</v>
      </c>
      <c r="M184" s="8">
        <f t="shared" si="32"/>
        <v>125901</v>
      </c>
      <c r="N184" s="8">
        <f t="shared" si="33"/>
        <v>3399327</v>
      </c>
      <c r="O184" s="10" t="s">
        <v>77</v>
      </c>
      <c r="T184">
        <v>0</v>
      </c>
      <c r="W184">
        <v>3</v>
      </c>
      <c r="AC184">
        <v>1</v>
      </c>
    </row>
    <row r="185" spans="1:29" ht="30" customHeight="1">
      <c r="A185" s="10" t="s">
        <v>26</v>
      </c>
      <c r="B185" s="10" t="s">
        <v>95</v>
      </c>
      <c r="C185" s="10" t="s">
        <v>96</v>
      </c>
      <c r="D185" s="10" t="s">
        <v>97</v>
      </c>
      <c r="E185" s="10" t="s">
        <v>98</v>
      </c>
      <c r="F185" s="12">
        <v>1</v>
      </c>
      <c r="G185" s="8">
        <f>ROUNDDOWN(SUMIF(W83:W185,RIGHTB(B185,1),J83:J185)*T185,0)</f>
        <v>135941</v>
      </c>
      <c r="H185" s="8">
        <f t="shared" si="29"/>
        <v>135941</v>
      </c>
      <c r="I185" s="8">
        <v>0</v>
      </c>
      <c r="J185" s="8">
        <f t="shared" si="30"/>
        <v>0</v>
      </c>
      <c r="K185" s="8">
        <v>0</v>
      </c>
      <c r="L185" s="8">
        <f t="shared" si="31"/>
        <v>0</v>
      </c>
      <c r="M185" s="8">
        <f t="shared" si="32"/>
        <v>135941</v>
      </c>
      <c r="N185" s="8">
        <f t="shared" si="33"/>
        <v>135941</v>
      </c>
      <c r="O185" s="10" t="s">
        <v>77</v>
      </c>
      <c r="P185">
        <v>185</v>
      </c>
      <c r="R185">
        <v>1</v>
      </c>
      <c r="S185">
        <v>0</v>
      </c>
      <c r="T185">
        <v>0.03</v>
      </c>
      <c r="AC185">
        <v>1</v>
      </c>
    </row>
    <row r="186" spans="1:15" ht="30" customHeight="1">
      <c r="A186" s="8"/>
      <c r="B186" s="8"/>
      <c r="C186" s="8"/>
      <c r="D186" s="8"/>
      <c r="E186" s="8"/>
      <c r="F186" s="12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30" customHeight="1">
      <c r="A187" s="8"/>
      <c r="B187" s="8"/>
      <c r="C187" s="8"/>
      <c r="D187" s="8"/>
      <c r="E187" s="8"/>
      <c r="F187" s="12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30" customHeight="1">
      <c r="A188" s="8"/>
      <c r="B188" s="8"/>
      <c r="C188" s="8"/>
      <c r="D188" s="8"/>
      <c r="E188" s="8"/>
      <c r="F188" s="12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30" customHeight="1">
      <c r="A189" s="8"/>
      <c r="B189" s="8"/>
      <c r="C189" s="8"/>
      <c r="D189" s="8"/>
      <c r="E189" s="8"/>
      <c r="F189" s="12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30" customHeight="1">
      <c r="A190" s="8"/>
      <c r="B190" s="8"/>
      <c r="C190" s="8"/>
      <c r="D190" s="8"/>
      <c r="E190" s="8"/>
      <c r="F190" s="12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30" customHeight="1">
      <c r="A191" s="8"/>
      <c r="B191" s="8"/>
      <c r="C191" s="8"/>
      <c r="D191" s="8"/>
      <c r="E191" s="8"/>
      <c r="F191" s="12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30" customHeight="1">
      <c r="A192" s="8"/>
      <c r="B192" s="8"/>
      <c r="C192" s="8"/>
      <c r="D192" s="8"/>
      <c r="E192" s="8"/>
      <c r="F192" s="12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30" customHeight="1">
      <c r="A193" s="8"/>
      <c r="B193" s="8"/>
      <c r="C193" s="8"/>
      <c r="D193" s="8"/>
      <c r="E193" s="8"/>
      <c r="F193" s="12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30" customHeight="1">
      <c r="A194" s="8"/>
      <c r="B194" s="8"/>
      <c r="C194" s="8"/>
      <c r="D194" s="8"/>
      <c r="E194" s="8"/>
      <c r="F194" s="12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30" customHeight="1">
      <c r="A195" s="8"/>
      <c r="B195" s="8"/>
      <c r="C195" s="8"/>
      <c r="D195" s="8"/>
      <c r="E195" s="8"/>
      <c r="F195" s="12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30" customHeight="1">
      <c r="A196" s="8"/>
      <c r="B196" s="8"/>
      <c r="C196" s="8"/>
      <c r="D196" s="8"/>
      <c r="E196" s="8"/>
      <c r="F196" s="12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30" customHeight="1">
      <c r="A197" s="8"/>
      <c r="B197" s="8"/>
      <c r="C197" s="8"/>
      <c r="D197" s="8"/>
      <c r="E197" s="8"/>
      <c r="F197" s="12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30" customHeight="1">
      <c r="A198" s="8"/>
      <c r="B198" s="8"/>
      <c r="C198" s="8"/>
      <c r="D198" s="8"/>
      <c r="E198" s="8"/>
      <c r="F198" s="12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30" customHeight="1">
      <c r="A199" s="8"/>
      <c r="B199" s="8"/>
      <c r="C199" s="8"/>
      <c r="D199" s="8"/>
      <c r="E199" s="8"/>
      <c r="F199" s="12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30" customHeight="1">
      <c r="A200" s="8"/>
      <c r="B200" s="8"/>
      <c r="C200" s="8"/>
      <c r="D200" s="8"/>
      <c r="E200" s="8"/>
      <c r="F200" s="12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30" customHeight="1">
      <c r="A201" s="8"/>
      <c r="B201" s="8"/>
      <c r="C201" s="8"/>
      <c r="D201" s="8"/>
      <c r="E201" s="8"/>
      <c r="F201" s="12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30" customHeight="1">
      <c r="A202" s="8"/>
      <c r="B202" s="8"/>
      <c r="C202" s="8"/>
      <c r="D202" s="8"/>
      <c r="E202" s="8"/>
      <c r="F202" s="12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30" customHeight="1">
      <c r="A203" s="8"/>
      <c r="B203" s="8"/>
      <c r="C203" s="8"/>
      <c r="D203" s="8"/>
      <c r="E203" s="8"/>
      <c r="F203" s="12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30" customHeight="1">
      <c r="A204" s="8"/>
      <c r="B204" s="8"/>
      <c r="C204" s="8"/>
      <c r="D204" s="8"/>
      <c r="E204" s="8"/>
      <c r="F204" s="12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30" customHeight="1">
      <c r="A205" s="8"/>
      <c r="B205" s="8"/>
      <c r="C205" s="8"/>
      <c r="D205" s="8"/>
      <c r="E205" s="8"/>
      <c r="F205" s="12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30" customHeight="1">
      <c r="A206" s="8"/>
      <c r="B206" s="8"/>
      <c r="C206" s="8"/>
      <c r="D206" s="8"/>
      <c r="E206" s="8"/>
      <c r="F206" s="12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30" customHeight="1">
      <c r="A207" s="8"/>
      <c r="B207" s="8"/>
      <c r="C207" s="8"/>
      <c r="D207" s="8"/>
      <c r="E207" s="8"/>
      <c r="F207" s="12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30" customHeight="1">
      <c r="A208" s="8"/>
      <c r="B208" s="8"/>
      <c r="C208" s="8"/>
      <c r="D208" s="8"/>
      <c r="E208" s="8"/>
      <c r="F208" s="12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30" customHeight="1">
      <c r="A209" s="8"/>
      <c r="B209" s="8"/>
      <c r="C209" s="8"/>
      <c r="D209" s="8"/>
      <c r="E209" s="8"/>
      <c r="F209" s="12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30" customHeight="1">
      <c r="A210" s="8"/>
      <c r="B210" s="8"/>
      <c r="C210" s="8"/>
      <c r="D210" s="8"/>
      <c r="E210" s="8"/>
      <c r="F210" s="12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30" customHeight="1">
      <c r="A211" s="8"/>
      <c r="B211" s="8"/>
      <c r="C211" s="8" t="s">
        <v>99</v>
      </c>
      <c r="D211" s="8"/>
      <c r="E211" s="8"/>
      <c r="F211" s="12"/>
      <c r="G211" s="8"/>
      <c r="H211" s="8">
        <f>SUMIF(AC83:AC210,1,H83:H210)</f>
        <v>11608112</v>
      </c>
      <c r="I211" s="8"/>
      <c r="J211" s="8">
        <f>SUMIF(AC83:AC210,1,J83:J210)</f>
        <v>22335079</v>
      </c>
      <c r="K211" s="8"/>
      <c r="L211" s="8">
        <f>SUMIF(AC83:AC210,1,L83:L210)</f>
        <v>10508</v>
      </c>
      <c r="M211" s="8"/>
      <c r="N211" s="8">
        <f>H211+J211+L211</f>
        <v>33953699</v>
      </c>
      <c r="O211" s="8"/>
    </row>
    <row r="212" spans="1:15" ht="30" customHeight="1">
      <c r="A212" s="8"/>
      <c r="B212" s="8"/>
      <c r="C212" s="9" t="s">
        <v>27</v>
      </c>
      <c r="D212" s="9"/>
      <c r="E212" s="9"/>
      <c r="F212" s="11"/>
      <c r="G212" s="9"/>
      <c r="H212" s="9"/>
      <c r="I212" s="9"/>
      <c r="J212" s="9"/>
      <c r="K212" s="9"/>
      <c r="L212" s="9"/>
      <c r="M212" s="9"/>
      <c r="N212" s="9"/>
      <c r="O212" s="9"/>
    </row>
    <row r="213" spans="1:29" ht="30" customHeight="1">
      <c r="A213" s="10" t="s">
        <v>28</v>
      </c>
      <c r="B213" s="10" t="s">
        <v>362</v>
      </c>
      <c r="C213" s="10" t="s">
        <v>363</v>
      </c>
      <c r="D213" s="10" t="s">
        <v>364</v>
      </c>
      <c r="E213" s="10" t="s">
        <v>103</v>
      </c>
      <c r="F213" s="12">
        <v>3</v>
      </c>
      <c r="G213" s="8">
        <f>TRUNC(단가대비표!O42,0)</f>
        <v>1597</v>
      </c>
      <c r="H213" s="8">
        <f aca="true" t="shared" si="34" ref="H213:H244">TRUNC(F213*G213,0)</f>
        <v>4791</v>
      </c>
      <c r="I213" s="8">
        <v>0</v>
      </c>
      <c r="J213" s="8">
        <f aca="true" t="shared" si="35" ref="J213:J244">TRUNC(F213*I213,0)</f>
        <v>0</v>
      </c>
      <c r="K213" s="8">
        <v>0</v>
      </c>
      <c r="L213" s="8">
        <f aca="true" t="shared" si="36" ref="L213:L244">TRUNC(F213*K213,0)</f>
        <v>0</v>
      </c>
      <c r="M213" s="8">
        <f aca="true" t="shared" si="37" ref="M213:M244">G213+I213+K213</f>
        <v>1597</v>
      </c>
      <c r="N213" s="8">
        <f aca="true" t="shared" si="38" ref="N213:N244">H213+J213+L213</f>
        <v>4791</v>
      </c>
      <c r="O213" s="10" t="s">
        <v>77</v>
      </c>
      <c r="T213">
        <v>0</v>
      </c>
      <c r="U213">
        <v>1</v>
      </c>
      <c r="AC213">
        <v>1</v>
      </c>
    </row>
    <row r="214" spans="1:29" ht="30" customHeight="1">
      <c r="A214" s="10" t="s">
        <v>28</v>
      </c>
      <c r="B214" s="10" t="s">
        <v>365</v>
      </c>
      <c r="C214" s="10" t="s">
        <v>363</v>
      </c>
      <c r="D214" s="10" t="s">
        <v>366</v>
      </c>
      <c r="E214" s="10" t="s">
        <v>103</v>
      </c>
      <c r="F214" s="12">
        <v>8</v>
      </c>
      <c r="G214" s="8">
        <f>TRUNC(단가대비표!O43,0)</f>
        <v>2249</v>
      </c>
      <c r="H214" s="8">
        <f t="shared" si="34"/>
        <v>17992</v>
      </c>
      <c r="I214" s="8">
        <v>0</v>
      </c>
      <c r="J214" s="8">
        <f t="shared" si="35"/>
        <v>0</v>
      </c>
      <c r="K214" s="8">
        <v>0</v>
      </c>
      <c r="L214" s="8">
        <f t="shared" si="36"/>
        <v>0</v>
      </c>
      <c r="M214" s="8">
        <f t="shared" si="37"/>
        <v>2249</v>
      </c>
      <c r="N214" s="8">
        <f t="shared" si="38"/>
        <v>17992</v>
      </c>
      <c r="O214" s="10" t="s">
        <v>77</v>
      </c>
      <c r="T214">
        <v>0</v>
      </c>
      <c r="U214">
        <v>1</v>
      </c>
      <c r="AC214">
        <v>1</v>
      </c>
    </row>
    <row r="215" spans="1:29" ht="30" customHeight="1">
      <c r="A215" s="10" t="s">
        <v>28</v>
      </c>
      <c r="B215" s="10" t="s">
        <v>367</v>
      </c>
      <c r="C215" s="10" t="s">
        <v>101</v>
      </c>
      <c r="D215" s="10" t="s">
        <v>368</v>
      </c>
      <c r="E215" s="10" t="s">
        <v>103</v>
      </c>
      <c r="F215" s="12">
        <v>91</v>
      </c>
      <c r="G215" s="8">
        <f>TRUNC(단가대비표!O54,0)</f>
        <v>2572</v>
      </c>
      <c r="H215" s="8">
        <f t="shared" si="34"/>
        <v>234052</v>
      </c>
      <c r="I215" s="8">
        <v>0</v>
      </c>
      <c r="J215" s="8">
        <f t="shared" si="35"/>
        <v>0</v>
      </c>
      <c r="K215" s="8">
        <v>0</v>
      </c>
      <c r="L215" s="8">
        <f t="shared" si="36"/>
        <v>0</v>
      </c>
      <c r="M215" s="8">
        <f t="shared" si="37"/>
        <v>2572</v>
      </c>
      <c r="N215" s="8">
        <f t="shared" si="38"/>
        <v>234052</v>
      </c>
      <c r="O215" s="10" t="s">
        <v>77</v>
      </c>
      <c r="T215">
        <v>0</v>
      </c>
      <c r="U215">
        <v>1</v>
      </c>
      <c r="AC215">
        <v>1</v>
      </c>
    </row>
    <row r="216" spans="1:29" ht="30" customHeight="1">
      <c r="A216" s="10" t="s">
        <v>28</v>
      </c>
      <c r="B216" s="10" t="s">
        <v>369</v>
      </c>
      <c r="C216" s="10" t="s">
        <v>101</v>
      </c>
      <c r="D216" s="10" t="s">
        <v>370</v>
      </c>
      <c r="E216" s="10" t="s">
        <v>103</v>
      </c>
      <c r="F216" s="12">
        <v>201</v>
      </c>
      <c r="G216" s="8">
        <f>TRUNC(단가대비표!O55,0)</f>
        <v>5110</v>
      </c>
      <c r="H216" s="8">
        <f t="shared" si="34"/>
        <v>1027110</v>
      </c>
      <c r="I216" s="8">
        <v>0</v>
      </c>
      <c r="J216" s="8">
        <f t="shared" si="35"/>
        <v>0</v>
      </c>
      <c r="K216" s="8">
        <v>0</v>
      </c>
      <c r="L216" s="8">
        <f t="shared" si="36"/>
        <v>0</v>
      </c>
      <c r="M216" s="8">
        <f t="shared" si="37"/>
        <v>5110</v>
      </c>
      <c r="N216" s="8">
        <f t="shared" si="38"/>
        <v>1027110</v>
      </c>
      <c r="O216" s="10" t="s">
        <v>77</v>
      </c>
      <c r="T216">
        <v>0</v>
      </c>
      <c r="U216">
        <v>1</v>
      </c>
      <c r="AC216">
        <v>1</v>
      </c>
    </row>
    <row r="217" spans="1:29" ht="30" customHeight="1">
      <c r="A217" s="10" t="s">
        <v>28</v>
      </c>
      <c r="B217" s="10" t="s">
        <v>100</v>
      </c>
      <c r="C217" s="10" t="s">
        <v>101</v>
      </c>
      <c r="D217" s="10" t="s">
        <v>102</v>
      </c>
      <c r="E217" s="10" t="s">
        <v>103</v>
      </c>
      <c r="F217" s="12">
        <v>111</v>
      </c>
      <c r="G217" s="8">
        <f>TRUNC(단가대비표!O56,0)</f>
        <v>7787</v>
      </c>
      <c r="H217" s="8">
        <f t="shared" si="34"/>
        <v>864357</v>
      </c>
      <c r="I217" s="8">
        <v>0</v>
      </c>
      <c r="J217" s="8">
        <f t="shared" si="35"/>
        <v>0</v>
      </c>
      <c r="K217" s="8">
        <v>0</v>
      </c>
      <c r="L217" s="8">
        <f t="shared" si="36"/>
        <v>0</v>
      </c>
      <c r="M217" s="8">
        <f t="shared" si="37"/>
        <v>7787</v>
      </c>
      <c r="N217" s="8">
        <f t="shared" si="38"/>
        <v>864357</v>
      </c>
      <c r="O217" s="10" t="s">
        <v>77</v>
      </c>
      <c r="T217">
        <v>0</v>
      </c>
      <c r="U217">
        <v>1</v>
      </c>
      <c r="AC217">
        <v>1</v>
      </c>
    </row>
    <row r="218" spans="1:29" ht="30" customHeight="1">
      <c r="A218" s="10" t="s">
        <v>28</v>
      </c>
      <c r="B218" s="10" t="s">
        <v>104</v>
      </c>
      <c r="C218" s="10" t="s">
        <v>101</v>
      </c>
      <c r="D218" s="10" t="s">
        <v>105</v>
      </c>
      <c r="E218" s="10" t="s">
        <v>103</v>
      </c>
      <c r="F218" s="12">
        <v>2</v>
      </c>
      <c r="G218" s="8">
        <f>TRUNC(단가대비표!O57,0)</f>
        <v>10365</v>
      </c>
      <c r="H218" s="8">
        <f t="shared" si="34"/>
        <v>20730</v>
      </c>
      <c r="I218" s="8">
        <v>0</v>
      </c>
      <c r="J218" s="8">
        <f t="shared" si="35"/>
        <v>0</v>
      </c>
      <c r="K218" s="8">
        <v>0</v>
      </c>
      <c r="L218" s="8">
        <f t="shared" si="36"/>
        <v>0</v>
      </c>
      <c r="M218" s="8">
        <f t="shared" si="37"/>
        <v>10365</v>
      </c>
      <c r="N218" s="8">
        <f t="shared" si="38"/>
        <v>20730</v>
      </c>
      <c r="O218" s="10" t="s">
        <v>77</v>
      </c>
      <c r="T218">
        <v>0</v>
      </c>
      <c r="U218">
        <v>1</v>
      </c>
      <c r="AC218">
        <v>1</v>
      </c>
    </row>
    <row r="219" spans="1:29" ht="30" customHeight="1">
      <c r="A219" s="10" t="s">
        <v>28</v>
      </c>
      <c r="B219" s="10" t="s">
        <v>371</v>
      </c>
      <c r="C219" s="10" t="s">
        <v>101</v>
      </c>
      <c r="D219" s="10" t="s">
        <v>372</v>
      </c>
      <c r="E219" s="10" t="s">
        <v>103</v>
      </c>
      <c r="F219" s="12">
        <v>22</v>
      </c>
      <c r="G219" s="8">
        <f>TRUNC(단가대비표!O58,0)</f>
        <v>9177</v>
      </c>
      <c r="H219" s="8">
        <f t="shared" si="34"/>
        <v>201894</v>
      </c>
      <c r="I219" s="8">
        <v>0</v>
      </c>
      <c r="J219" s="8">
        <f t="shared" si="35"/>
        <v>0</v>
      </c>
      <c r="K219" s="8">
        <v>0</v>
      </c>
      <c r="L219" s="8">
        <f t="shared" si="36"/>
        <v>0</v>
      </c>
      <c r="M219" s="8">
        <f t="shared" si="37"/>
        <v>9177</v>
      </c>
      <c r="N219" s="8">
        <f t="shared" si="38"/>
        <v>201894</v>
      </c>
      <c r="O219" s="10" t="s">
        <v>77</v>
      </c>
      <c r="R219">
        <v>0</v>
      </c>
      <c r="S219">
        <v>0</v>
      </c>
      <c r="T219">
        <v>0</v>
      </c>
      <c r="U219">
        <v>1</v>
      </c>
      <c r="AC219">
        <v>1</v>
      </c>
    </row>
    <row r="220" spans="1:29" ht="30" customHeight="1">
      <c r="A220" s="10" t="s">
        <v>28</v>
      </c>
      <c r="B220" s="10" t="s">
        <v>373</v>
      </c>
      <c r="C220" s="10" t="s">
        <v>101</v>
      </c>
      <c r="D220" s="10" t="s">
        <v>374</v>
      </c>
      <c r="E220" s="10" t="s">
        <v>103</v>
      </c>
      <c r="F220" s="12">
        <v>79</v>
      </c>
      <c r="G220" s="8">
        <f>TRUNC(단가대비표!O59,0)</f>
        <v>15210</v>
      </c>
      <c r="H220" s="8">
        <f t="shared" si="34"/>
        <v>1201590</v>
      </c>
      <c r="I220" s="8">
        <v>0</v>
      </c>
      <c r="J220" s="8">
        <f t="shared" si="35"/>
        <v>0</v>
      </c>
      <c r="K220" s="8">
        <v>0</v>
      </c>
      <c r="L220" s="8">
        <f t="shared" si="36"/>
        <v>0</v>
      </c>
      <c r="M220" s="8">
        <f t="shared" si="37"/>
        <v>15210</v>
      </c>
      <c r="N220" s="8">
        <f t="shared" si="38"/>
        <v>1201590</v>
      </c>
      <c r="O220" s="10" t="s">
        <v>77</v>
      </c>
      <c r="R220">
        <v>0</v>
      </c>
      <c r="S220">
        <v>0</v>
      </c>
      <c r="T220">
        <v>0</v>
      </c>
      <c r="U220">
        <v>1</v>
      </c>
      <c r="AC220">
        <v>1</v>
      </c>
    </row>
    <row r="221" spans="1:29" ht="30" customHeight="1">
      <c r="A221" s="10" t="s">
        <v>28</v>
      </c>
      <c r="B221" s="10" t="s">
        <v>106</v>
      </c>
      <c r="C221" s="10" t="s">
        <v>107</v>
      </c>
      <c r="D221" s="10" t="s">
        <v>108</v>
      </c>
      <c r="E221" s="10" t="s">
        <v>98</v>
      </c>
      <c r="F221" s="12">
        <v>1</v>
      </c>
      <c r="G221" s="8">
        <f>ROUNDDOWN(SUMIF(U213:U291,RIGHTB(B221,1),H213:H291)*T221,0)</f>
        <v>107175</v>
      </c>
      <c r="H221" s="8">
        <f t="shared" si="34"/>
        <v>107175</v>
      </c>
      <c r="I221" s="8">
        <v>0</v>
      </c>
      <c r="J221" s="8">
        <f t="shared" si="35"/>
        <v>0</v>
      </c>
      <c r="K221" s="8">
        <v>0</v>
      </c>
      <c r="L221" s="8">
        <f t="shared" si="36"/>
        <v>0</v>
      </c>
      <c r="M221" s="8">
        <f t="shared" si="37"/>
        <v>107175</v>
      </c>
      <c r="N221" s="8">
        <f t="shared" si="38"/>
        <v>107175</v>
      </c>
      <c r="O221" s="10" t="s">
        <v>77</v>
      </c>
      <c r="P221">
        <v>221</v>
      </c>
      <c r="R221">
        <v>0</v>
      </c>
      <c r="S221">
        <v>0</v>
      </c>
      <c r="T221">
        <v>0.03</v>
      </c>
      <c r="AC221">
        <v>1</v>
      </c>
    </row>
    <row r="222" spans="1:29" ht="30" customHeight="1">
      <c r="A222" s="10" t="s">
        <v>28</v>
      </c>
      <c r="B222" s="10" t="s">
        <v>375</v>
      </c>
      <c r="C222" s="10" t="s">
        <v>376</v>
      </c>
      <c r="D222" s="10" t="s">
        <v>377</v>
      </c>
      <c r="E222" s="10" t="s">
        <v>112</v>
      </c>
      <c r="F222" s="12">
        <v>4</v>
      </c>
      <c r="G222" s="8">
        <f>TRUNC(단가대비표!O150,0)</f>
        <v>626</v>
      </c>
      <c r="H222" s="8">
        <f t="shared" si="34"/>
        <v>2504</v>
      </c>
      <c r="I222" s="8">
        <v>0</v>
      </c>
      <c r="J222" s="8">
        <f t="shared" si="35"/>
        <v>0</v>
      </c>
      <c r="K222" s="8">
        <v>0</v>
      </c>
      <c r="L222" s="8">
        <f t="shared" si="36"/>
        <v>0</v>
      </c>
      <c r="M222" s="8">
        <f t="shared" si="37"/>
        <v>626</v>
      </c>
      <c r="N222" s="8">
        <f t="shared" si="38"/>
        <v>2504</v>
      </c>
      <c r="O222" s="10" t="s">
        <v>77</v>
      </c>
      <c r="T222">
        <v>0</v>
      </c>
      <c r="AC222">
        <v>1</v>
      </c>
    </row>
    <row r="223" spans="1:29" ht="30" customHeight="1">
      <c r="A223" s="10" t="s">
        <v>28</v>
      </c>
      <c r="B223" s="10" t="s">
        <v>378</v>
      </c>
      <c r="C223" s="10" t="s">
        <v>376</v>
      </c>
      <c r="D223" s="10" t="s">
        <v>379</v>
      </c>
      <c r="E223" s="10" t="s">
        <v>112</v>
      </c>
      <c r="F223" s="12">
        <v>5</v>
      </c>
      <c r="G223" s="8">
        <f>TRUNC(단가대비표!O151,0)</f>
        <v>1001</v>
      </c>
      <c r="H223" s="8">
        <f t="shared" si="34"/>
        <v>5005</v>
      </c>
      <c r="I223" s="8">
        <v>0</v>
      </c>
      <c r="J223" s="8">
        <f t="shared" si="35"/>
        <v>0</v>
      </c>
      <c r="K223" s="8">
        <v>0</v>
      </c>
      <c r="L223" s="8">
        <f t="shared" si="36"/>
        <v>0</v>
      </c>
      <c r="M223" s="8">
        <f t="shared" si="37"/>
        <v>1001</v>
      </c>
      <c r="N223" s="8">
        <f t="shared" si="38"/>
        <v>5005</v>
      </c>
      <c r="O223" s="10" t="s">
        <v>77</v>
      </c>
      <c r="T223">
        <v>0</v>
      </c>
      <c r="AC223">
        <v>1</v>
      </c>
    </row>
    <row r="224" spans="1:29" ht="30" customHeight="1">
      <c r="A224" s="10" t="s">
        <v>28</v>
      </c>
      <c r="B224" s="10" t="s">
        <v>380</v>
      </c>
      <c r="C224" s="10" t="s">
        <v>376</v>
      </c>
      <c r="D224" s="10" t="s">
        <v>381</v>
      </c>
      <c r="E224" s="10" t="s">
        <v>112</v>
      </c>
      <c r="F224" s="12">
        <v>1</v>
      </c>
      <c r="G224" s="8">
        <f>TRUNC(단가대비표!O153,0)</f>
        <v>1382</v>
      </c>
      <c r="H224" s="8">
        <f t="shared" si="34"/>
        <v>1382</v>
      </c>
      <c r="I224" s="8">
        <v>0</v>
      </c>
      <c r="J224" s="8">
        <f t="shared" si="35"/>
        <v>0</v>
      </c>
      <c r="K224" s="8">
        <v>0</v>
      </c>
      <c r="L224" s="8">
        <f t="shared" si="36"/>
        <v>0</v>
      </c>
      <c r="M224" s="8">
        <f t="shared" si="37"/>
        <v>1382</v>
      </c>
      <c r="N224" s="8">
        <f t="shared" si="38"/>
        <v>1382</v>
      </c>
      <c r="O224" s="10" t="s">
        <v>77</v>
      </c>
      <c r="T224">
        <v>0</v>
      </c>
      <c r="AC224">
        <v>1</v>
      </c>
    </row>
    <row r="225" spans="1:29" ht="30" customHeight="1">
      <c r="A225" s="10" t="s">
        <v>28</v>
      </c>
      <c r="B225" s="10" t="s">
        <v>382</v>
      </c>
      <c r="C225" s="10" t="s">
        <v>376</v>
      </c>
      <c r="D225" s="10" t="s">
        <v>383</v>
      </c>
      <c r="E225" s="10" t="s">
        <v>112</v>
      </c>
      <c r="F225" s="12">
        <v>1</v>
      </c>
      <c r="G225" s="8">
        <f>TRUNC(단가대비표!O156,0)</f>
        <v>2282</v>
      </c>
      <c r="H225" s="8">
        <f t="shared" si="34"/>
        <v>2282</v>
      </c>
      <c r="I225" s="8">
        <v>0</v>
      </c>
      <c r="J225" s="8">
        <f t="shared" si="35"/>
        <v>0</v>
      </c>
      <c r="K225" s="8">
        <v>0</v>
      </c>
      <c r="L225" s="8">
        <f t="shared" si="36"/>
        <v>0</v>
      </c>
      <c r="M225" s="8">
        <f t="shared" si="37"/>
        <v>2282</v>
      </c>
      <c r="N225" s="8">
        <f t="shared" si="38"/>
        <v>2282</v>
      </c>
      <c r="O225" s="10" t="s">
        <v>77</v>
      </c>
      <c r="T225">
        <v>0</v>
      </c>
      <c r="AC225">
        <v>1</v>
      </c>
    </row>
    <row r="226" spans="1:29" ht="30" customHeight="1">
      <c r="A226" s="10" t="s">
        <v>28</v>
      </c>
      <c r="B226" s="10" t="s">
        <v>384</v>
      </c>
      <c r="C226" s="10" t="s">
        <v>376</v>
      </c>
      <c r="D226" s="10" t="s">
        <v>385</v>
      </c>
      <c r="E226" s="10" t="s">
        <v>112</v>
      </c>
      <c r="F226" s="12">
        <v>1</v>
      </c>
      <c r="G226" s="8">
        <f>TRUNC(단가대비표!O154,0)</f>
        <v>655</v>
      </c>
      <c r="H226" s="8">
        <f t="shared" si="34"/>
        <v>655</v>
      </c>
      <c r="I226" s="8">
        <v>0</v>
      </c>
      <c r="J226" s="8">
        <f t="shared" si="35"/>
        <v>0</v>
      </c>
      <c r="K226" s="8">
        <v>0</v>
      </c>
      <c r="L226" s="8">
        <f t="shared" si="36"/>
        <v>0</v>
      </c>
      <c r="M226" s="8">
        <f t="shared" si="37"/>
        <v>655</v>
      </c>
      <c r="N226" s="8">
        <f t="shared" si="38"/>
        <v>655</v>
      </c>
      <c r="O226" s="10" t="s">
        <v>77</v>
      </c>
      <c r="T226">
        <v>0</v>
      </c>
      <c r="AC226">
        <v>1</v>
      </c>
    </row>
    <row r="227" spans="1:29" ht="30" customHeight="1">
      <c r="A227" s="10" t="s">
        <v>28</v>
      </c>
      <c r="B227" s="10" t="s">
        <v>386</v>
      </c>
      <c r="C227" s="10" t="s">
        <v>110</v>
      </c>
      <c r="D227" s="10" t="s">
        <v>387</v>
      </c>
      <c r="E227" s="10" t="s">
        <v>112</v>
      </c>
      <c r="F227" s="12">
        <v>72</v>
      </c>
      <c r="G227" s="8">
        <f>TRUNC(단가대비표!O108,0)</f>
        <v>1760</v>
      </c>
      <c r="H227" s="8">
        <f t="shared" si="34"/>
        <v>126720</v>
      </c>
      <c r="I227" s="8">
        <v>0</v>
      </c>
      <c r="J227" s="8">
        <f t="shared" si="35"/>
        <v>0</v>
      </c>
      <c r="K227" s="8">
        <v>0</v>
      </c>
      <c r="L227" s="8">
        <f t="shared" si="36"/>
        <v>0</v>
      </c>
      <c r="M227" s="8">
        <f t="shared" si="37"/>
        <v>1760</v>
      </c>
      <c r="N227" s="8">
        <f t="shared" si="38"/>
        <v>126720</v>
      </c>
      <c r="O227" s="10" t="s">
        <v>77</v>
      </c>
      <c r="T227">
        <v>0</v>
      </c>
      <c r="AC227">
        <v>1</v>
      </c>
    </row>
    <row r="228" spans="1:29" ht="30" customHeight="1">
      <c r="A228" s="10" t="s">
        <v>28</v>
      </c>
      <c r="B228" s="10" t="s">
        <v>388</v>
      </c>
      <c r="C228" s="10" t="s">
        <v>110</v>
      </c>
      <c r="D228" s="10" t="s">
        <v>389</v>
      </c>
      <c r="E228" s="10" t="s">
        <v>112</v>
      </c>
      <c r="F228" s="12">
        <v>1</v>
      </c>
      <c r="G228" s="8">
        <f>TRUNC(단가대비표!O109,0)</f>
        <v>3520</v>
      </c>
      <c r="H228" s="8">
        <f t="shared" si="34"/>
        <v>3520</v>
      </c>
      <c r="I228" s="8">
        <v>0</v>
      </c>
      <c r="J228" s="8">
        <f t="shared" si="35"/>
        <v>0</v>
      </c>
      <c r="K228" s="8">
        <v>0</v>
      </c>
      <c r="L228" s="8">
        <f t="shared" si="36"/>
        <v>0</v>
      </c>
      <c r="M228" s="8">
        <f t="shared" si="37"/>
        <v>3520</v>
      </c>
      <c r="N228" s="8">
        <f t="shared" si="38"/>
        <v>3520</v>
      </c>
      <c r="O228" s="10" t="s">
        <v>77</v>
      </c>
      <c r="T228">
        <v>0</v>
      </c>
      <c r="AC228">
        <v>1</v>
      </c>
    </row>
    <row r="229" spans="1:29" ht="30" customHeight="1">
      <c r="A229" s="10" t="s">
        <v>28</v>
      </c>
      <c r="B229" s="10" t="s">
        <v>390</v>
      </c>
      <c r="C229" s="10" t="s">
        <v>110</v>
      </c>
      <c r="D229" s="10" t="s">
        <v>391</v>
      </c>
      <c r="E229" s="10" t="s">
        <v>112</v>
      </c>
      <c r="F229" s="12">
        <v>18</v>
      </c>
      <c r="G229" s="8">
        <f>TRUNC(단가대비표!O110,0)</f>
        <v>6360</v>
      </c>
      <c r="H229" s="8">
        <f t="shared" si="34"/>
        <v>114480</v>
      </c>
      <c r="I229" s="8">
        <v>0</v>
      </c>
      <c r="J229" s="8">
        <f t="shared" si="35"/>
        <v>0</v>
      </c>
      <c r="K229" s="8">
        <v>0</v>
      </c>
      <c r="L229" s="8">
        <f t="shared" si="36"/>
        <v>0</v>
      </c>
      <c r="M229" s="8">
        <f t="shared" si="37"/>
        <v>6360</v>
      </c>
      <c r="N229" s="8">
        <f t="shared" si="38"/>
        <v>114480</v>
      </c>
      <c r="O229" s="10" t="s">
        <v>77</v>
      </c>
      <c r="T229">
        <v>0</v>
      </c>
      <c r="AC229">
        <v>1</v>
      </c>
    </row>
    <row r="230" spans="1:29" ht="30" customHeight="1">
      <c r="A230" s="10" t="s">
        <v>28</v>
      </c>
      <c r="B230" s="10" t="s">
        <v>392</v>
      </c>
      <c r="C230" s="10" t="s">
        <v>110</v>
      </c>
      <c r="D230" s="10" t="s">
        <v>393</v>
      </c>
      <c r="E230" s="10" t="s">
        <v>112</v>
      </c>
      <c r="F230" s="12">
        <v>27</v>
      </c>
      <c r="G230" s="8">
        <f>TRUNC(단가대비표!O111,0)</f>
        <v>1560</v>
      </c>
      <c r="H230" s="8">
        <f t="shared" si="34"/>
        <v>42120</v>
      </c>
      <c r="I230" s="8">
        <v>0</v>
      </c>
      <c r="J230" s="8">
        <f t="shared" si="35"/>
        <v>0</v>
      </c>
      <c r="K230" s="8">
        <v>0</v>
      </c>
      <c r="L230" s="8">
        <f t="shared" si="36"/>
        <v>0</v>
      </c>
      <c r="M230" s="8">
        <f t="shared" si="37"/>
        <v>1560</v>
      </c>
      <c r="N230" s="8">
        <f t="shared" si="38"/>
        <v>42120</v>
      </c>
      <c r="O230" s="10" t="s">
        <v>77</v>
      </c>
      <c r="T230">
        <v>0</v>
      </c>
      <c r="AC230">
        <v>1</v>
      </c>
    </row>
    <row r="231" spans="1:29" ht="30" customHeight="1">
      <c r="A231" s="10" t="s">
        <v>28</v>
      </c>
      <c r="B231" s="10" t="s">
        <v>394</v>
      </c>
      <c r="C231" s="10" t="s">
        <v>110</v>
      </c>
      <c r="D231" s="10" t="s">
        <v>395</v>
      </c>
      <c r="E231" s="10" t="s">
        <v>112</v>
      </c>
      <c r="F231" s="12">
        <v>86</v>
      </c>
      <c r="G231" s="8">
        <f>TRUNC(단가대비표!O112,0)</f>
        <v>2840</v>
      </c>
      <c r="H231" s="8">
        <f t="shared" si="34"/>
        <v>244240</v>
      </c>
      <c r="I231" s="8">
        <v>0</v>
      </c>
      <c r="J231" s="8">
        <f t="shared" si="35"/>
        <v>0</v>
      </c>
      <c r="K231" s="8">
        <v>0</v>
      </c>
      <c r="L231" s="8">
        <f t="shared" si="36"/>
        <v>0</v>
      </c>
      <c r="M231" s="8">
        <f t="shared" si="37"/>
        <v>2840</v>
      </c>
      <c r="N231" s="8">
        <f t="shared" si="38"/>
        <v>244240</v>
      </c>
      <c r="O231" s="10" t="s">
        <v>77</v>
      </c>
      <c r="T231">
        <v>0</v>
      </c>
      <c r="AC231">
        <v>1</v>
      </c>
    </row>
    <row r="232" spans="1:29" ht="30" customHeight="1">
      <c r="A232" s="10" t="s">
        <v>28</v>
      </c>
      <c r="B232" s="10" t="s">
        <v>396</v>
      </c>
      <c r="C232" s="10" t="s">
        <v>110</v>
      </c>
      <c r="D232" s="10" t="s">
        <v>397</v>
      </c>
      <c r="E232" s="10" t="s">
        <v>112</v>
      </c>
      <c r="F232" s="12">
        <v>28</v>
      </c>
      <c r="G232" s="8">
        <f>TRUNC(단가대비표!O113,0)</f>
        <v>4650</v>
      </c>
      <c r="H232" s="8">
        <f t="shared" si="34"/>
        <v>130200</v>
      </c>
      <c r="I232" s="8">
        <v>0</v>
      </c>
      <c r="J232" s="8">
        <f t="shared" si="35"/>
        <v>0</v>
      </c>
      <c r="K232" s="8">
        <v>0</v>
      </c>
      <c r="L232" s="8">
        <f t="shared" si="36"/>
        <v>0</v>
      </c>
      <c r="M232" s="8">
        <f t="shared" si="37"/>
        <v>4650</v>
      </c>
      <c r="N232" s="8">
        <f t="shared" si="38"/>
        <v>130200</v>
      </c>
      <c r="O232" s="10" t="s">
        <v>77</v>
      </c>
      <c r="T232">
        <v>0</v>
      </c>
      <c r="AC232">
        <v>1</v>
      </c>
    </row>
    <row r="233" spans="1:29" ht="30" customHeight="1">
      <c r="A233" s="10" t="s">
        <v>28</v>
      </c>
      <c r="B233" s="10" t="s">
        <v>398</v>
      </c>
      <c r="C233" s="10" t="s">
        <v>110</v>
      </c>
      <c r="D233" s="10" t="s">
        <v>399</v>
      </c>
      <c r="E233" s="10" t="s">
        <v>112</v>
      </c>
      <c r="F233" s="12">
        <v>2</v>
      </c>
      <c r="G233" s="8">
        <f>TRUNC(단가대비표!O114,0)</f>
        <v>8430</v>
      </c>
      <c r="H233" s="8">
        <f t="shared" si="34"/>
        <v>16860</v>
      </c>
      <c r="I233" s="8">
        <v>0</v>
      </c>
      <c r="J233" s="8">
        <f t="shared" si="35"/>
        <v>0</v>
      </c>
      <c r="K233" s="8">
        <v>0</v>
      </c>
      <c r="L233" s="8">
        <f t="shared" si="36"/>
        <v>0</v>
      </c>
      <c r="M233" s="8">
        <f t="shared" si="37"/>
        <v>8430</v>
      </c>
      <c r="N233" s="8">
        <f t="shared" si="38"/>
        <v>16860</v>
      </c>
      <c r="O233" s="10" t="s">
        <v>77</v>
      </c>
      <c r="T233">
        <v>0</v>
      </c>
      <c r="AC233">
        <v>1</v>
      </c>
    </row>
    <row r="234" spans="1:29" ht="30" customHeight="1">
      <c r="A234" s="10" t="s">
        <v>28</v>
      </c>
      <c r="B234" s="10" t="s">
        <v>400</v>
      </c>
      <c r="C234" s="10" t="s">
        <v>110</v>
      </c>
      <c r="D234" s="10" t="s">
        <v>401</v>
      </c>
      <c r="E234" s="10" t="s">
        <v>112</v>
      </c>
      <c r="F234" s="12">
        <v>1</v>
      </c>
      <c r="G234" s="8">
        <f>TRUNC(단가대비표!O115,0)</f>
        <v>2800</v>
      </c>
      <c r="H234" s="8">
        <f t="shared" si="34"/>
        <v>2800</v>
      </c>
      <c r="I234" s="8">
        <v>0</v>
      </c>
      <c r="J234" s="8">
        <f t="shared" si="35"/>
        <v>0</v>
      </c>
      <c r="K234" s="8">
        <v>0</v>
      </c>
      <c r="L234" s="8">
        <f t="shared" si="36"/>
        <v>0</v>
      </c>
      <c r="M234" s="8">
        <f t="shared" si="37"/>
        <v>2800</v>
      </c>
      <c r="N234" s="8">
        <f t="shared" si="38"/>
        <v>2800</v>
      </c>
      <c r="O234" s="10" t="s">
        <v>77</v>
      </c>
      <c r="T234">
        <v>0</v>
      </c>
      <c r="AC234">
        <v>1</v>
      </c>
    </row>
    <row r="235" spans="1:29" ht="30" customHeight="1">
      <c r="A235" s="10" t="s">
        <v>28</v>
      </c>
      <c r="B235" s="10" t="s">
        <v>402</v>
      </c>
      <c r="C235" s="10" t="s">
        <v>110</v>
      </c>
      <c r="D235" s="10" t="s">
        <v>403</v>
      </c>
      <c r="E235" s="10" t="s">
        <v>112</v>
      </c>
      <c r="F235" s="12">
        <v>27</v>
      </c>
      <c r="G235" s="8">
        <f>TRUNC(단가대비표!O116,0)</f>
        <v>5090</v>
      </c>
      <c r="H235" s="8">
        <f t="shared" si="34"/>
        <v>137430</v>
      </c>
      <c r="I235" s="8">
        <v>0</v>
      </c>
      <c r="J235" s="8">
        <f t="shared" si="35"/>
        <v>0</v>
      </c>
      <c r="K235" s="8">
        <v>0</v>
      </c>
      <c r="L235" s="8">
        <f t="shared" si="36"/>
        <v>0</v>
      </c>
      <c r="M235" s="8">
        <f t="shared" si="37"/>
        <v>5090</v>
      </c>
      <c r="N235" s="8">
        <f t="shared" si="38"/>
        <v>137430</v>
      </c>
      <c r="O235" s="10" t="s">
        <v>77</v>
      </c>
      <c r="T235">
        <v>0</v>
      </c>
      <c r="AC235">
        <v>1</v>
      </c>
    </row>
    <row r="236" spans="1:29" ht="30" customHeight="1">
      <c r="A236" s="10" t="s">
        <v>28</v>
      </c>
      <c r="B236" s="10" t="s">
        <v>404</v>
      </c>
      <c r="C236" s="10" t="s">
        <v>110</v>
      </c>
      <c r="D236" s="10" t="s">
        <v>405</v>
      </c>
      <c r="E236" s="10" t="s">
        <v>112</v>
      </c>
      <c r="F236" s="12">
        <v>46</v>
      </c>
      <c r="G236" s="8">
        <f>TRUNC(단가대비표!O117,0)</f>
        <v>4720</v>
      </c>
      <c r="H236" s="8">
        <f t="shared" si="34"/>
        <v>217120</v>
      </c>
      <c r="I236" s="8">
        <v>0</v>
      </c>
      <c r="J236" s="8">
        <f t="shared" si="35"/>
        <v>0</v>
      </c>
      <c r="K236" s="8">
        <v>0</v>
      </c>
      <c r="L236" s="8">
        <f t="shared" si="36"/>
        <v>0</v>
      </c>
      <c r="M236" s="8">
        <f t="shared" si="37"/>
        <v>4720</v>
      </c>
      <c r="N236" s="8">
        <f t="shared" si="38"/>
        <v>217120</v>
      </c>
      <c r="O236" s="10" t="s">
        <v>77</v>
      </c>
      <c r="T236">
        <v>0</v>
      </c>
      <c r="AC236">
        <v>1</v>
      </c>
    </row>
    <row r="237" spans="1:29" ht="30" customHeight="1">
      <c r="A237" s="10" t="s">
        <v>28</v>
      </c>
      <c r="B237" s="10" t="s">
        <v>406</v>
      </c>
      <c r="C237" s="10" t="s">
        <v>110</v>
      </c>
      <c r="D237" s="10" t="s">
        <v>407</v>
      </c>
      <c r="E237" s="10" t="s">
        <v>112</v>
      </c>
      <c r="F237" s="12">
        <v>4</v>
      </c>
      <c r="G237" s="8">
        <f>TRUNC(단가대비표!O118,0)</f>
        <v>6010</v>
      </c>
      <c r="H237" s="8">
        <f t="shared" si="34"/>
        <v>24040</v>
      </c>
      <c r="I237" s="8">
        <v>0</v>
      </c>
      <c r="J237" s="8">
        <f t="shared" si="35"/>
        <v>0</v>
      </c>
      <c r="K237" s="8">
        <v>0</v>
      </c>
      <c r="L237" s="8">
        <f t="shared" si="36"/>
        <v>0</v>
      </c>
      <c r="M237" s="8">
        <f t="shared" si="37"/>
        <v>6010</v>
      </c>
      <c r="N237" s="8">
        <f t="shared" si="38"/>
        <v>24040</v>
      </c>
      <c r="O237" s="10" t="s">
        <v>77</v>
      </c>
      <c r="T237">
        <v>0</v>
      </c>
      <c r="AC237">
        <v>1</v>
      </c>
    </row>
    <row r="238" spans="1:29" ht="30" customHeight="1">
      <c r="A238" s="10" t="s">
        <v>28</v>
      </c>
      <c r="B238" s="10" t="s">
        <v>408</v>
      </c>
      <c r="C238" s="10" t="s">
        <v>110</v>
      </c>
      <c r="D238" s="10" t="s">
        <v>409</v>
      </c>
      <c r="E238" s="10" t="s">
        <v>112</v>
      </c>
      <c r="F238" s="12">
        <v>1</v>
      </c>
      <c r="G238" s="8">
        <f>TRUNC(단가대비표!O119,0)</f>
        <v>6790</v>
      </c>
      <c r="H238" s="8">
        <f t="shared" si="34"/>
        <v>6790</v>
      </c>
      <c r="I238" s="8">
        <v>0</v>
      </c>
      <c r="J238" s="8">
        <f t="shared" si="35"/>
        <v>0</v>
      </c>
      <c r="K238" s="8">
        <v>0</v>
      </c>
      <c r="L238" s="8">
        <f t="shared" si="36"/>
        <v>0</v>
      </c>
      <c r="M238" s="8">
        <f t="shared" si="37"/>
        <v>6790</v>
      </c>
      <c r="N238" s="8">
        <f t="shared" si="38"/>
        <v>6790</v>
      </c>
      <c r="O238" s="10" t="s">
        <v>77</v>
      </c>
      <c r="T238">
        <v>0</v>
      </c>
      <c r="AC238">
        <v>1</v>
      </c>
    </row>
    <row r="239" spans="1:29" ht="30" customHeight="1">
      <c r="A239" s="10" t="s">
        <v>28</v>
      </c>
      <c r="B239" s="10" t="s">
        <v>410</v>
      </c>
      <c r="C239" s="10" t="s">
        <v>110</v>
      </c>
      <c r="D239" s="10" t="s">
        <v>411</v>
      </c>
      <c r="E239" s="10" t="s">
        <v>112</v>
      </c>
      <c r="F239" s="12">
        <v>25</v>
      </c>
      <c r="G239" s="8">
        <f>TRUNC(단가대비표!O120,0)</f>
        <v>8010</v>
      </c>
      <c r="H239" s="8">
        <f t="shared" si="34"/>
        <v>200250</v>
      </c>
      <c r="I239" s="8">
        <v>0</v>
      </c>
      <c r="J239" s="8">
        <f t="shared" si="35"/>
        <v>0</v>
      </c>
      <c r="K239" s="8">
        <v>0</v>
      </c>
      <c r="L239" s="8">
        <f t="shared" si="36"/>
        <v>0</v>
      </c>
      <c r="M239" s="8">
        <f t="shared" si="37"/>
        <v>8010</v>
      </c>
      <c r="N239" s="8">
        <f t="shared" si="38"/>
        <v>200250</v>
      </c>
      <c r="O239" s="10" t="s">
        <v>77</v>
      </c>
      <c r="T239">
        <v>0</v>
      </c>
      <c r="AC239">
        <v>1</v>
      </c>
    </row>
    <row r="240" spans="1:29" ht="30" customHeight="1">
      <c r="A240" s="10" t="s">
        <v>28</v>
      </c>
      <c r="B240" s="10" t="s">
        <v>412</v>
      </c>
      <c r="C240" s="10" t="s">
        <v>110</v>
      </c>
      <c r="D240" s="10" t="s">
        <v>413</v>
      </c>
      <c r="E240" s="10" t="s">
        <v>112</v>
      </c>
      <c r="F240" s="12">
        <v>2</v>
      </c>
      <c r="G240" s="8">
        <f>TRUNC(단가대비표!O121,0)</f>
        <v>12550</v>
      </c>
      <c r="H240" s="8">
        <f t="shared" si="34"/>
        <v>25100</v>
      </c>
      <c r="I240" s="8">
        <v>0</v>
      </c>
      <c r="J240" s="8">
        <f t="shared" si="35"/>
        <v>0</v>
      </c>
      <c r="K240" s="8">
        <v>0</v>
      </c>
      <c r="L240" s="8">
        <f t="shared" si="36"/>
        <v>0</v>
      </c>
      <c r="M240" s="8">
        <f t="shared" si="37"/>
        <v>12550</v>
      </c>
      <c r="N240" s="8">
        <f t="shared" si="38"/>
        <v>25100</v>
      </c>
      <c r="O240" s="10" t="s">
        <v>77</v>
      </c>
      <c r="T240">
        <v>0</v>
      </c>
      <c r="AC240">
        <v>1</v>
      </c>
    </row>
    <row r="241" spans="1:29" ht="30" customHeight="1">
      <c r="A241" s="10" t="s">
        <v>28</v>
      </c>
      <c r="B241" s="10" t="s">
        <v>414</v>
      </c>
      <c r="C241" s="10" t="s">
        <v>110</v>
      </c>
      <c r="D241" s="10" t="s">
        <v>415</v>
      </c>
      <c r="E241" s="10" t="s">
        <v>112</v>
      </c>
      <c r="F241" s="12">
        <v>1</v>
      </c>
      <c r="G241" s="8">
        <f>TRUNC(단가대비표!O131,0)</f>
        <v>14100</v>
      </c>
      <c r="H241" s="8">
        <f t="shared" si="34"/>
        <v>14100</v>
      </c>
      <c r="I241" s="8">
        <v>0</v>
      </c>
      <c r="J241" s="8">
        <f t="shared" si="35"/>
        <v>0</v>
      </c>
      <c r="K241" s="8">
        <v>0</v>
      </c>
      <c r="L241" s="8">
        <f t="shared" si="36"/>
        <v>0</v>
      </c>
      <c r="M241" s="8">
        <f t="shared" si="37"/>
        <v>14100</v>
      </c>
      <c r="N241" s="8">
        <f t="shared" si="38"/>
        <v>14100</v>
      </c>
      <c r="O241" s="10" t="s">
        <v>77</v>
      </c>
      <c r="T241">
        <v>0</v>
      </c>
      <c r="AC241">
        <v>1</v>
      </c>
    </row>
    <row r="242" spans="1:29" ht="30" customHeight="1">
      <c r="A242" s="10" t="s">
        <v>28</v>
      </c>
      <c r="B242" s="10" t="s">
        <v>416</v>
      </c>
      <c r="C242" s="10" t="s">
        <v>110</v>
      </c>
      <c r="D242" s="10" t="s">
        <v>417</v>
      </c>
      <c r="E242" s="10" t="s">
        <v>112</v>
      </c>
      <c r="F242" s="12">
        <v>2</v>
      </c>
      <c r="G242" s="8">
        <f>TRUNC(단가대비표!O122,0)</f>
        <v>5090</v>
      </c>
      <c r="H242" s="8">
        <f t="shared" si="34"/>
        <v>10180</v>
      </c>
      <c r="I242" s="8">
        <v>0</v>
      </c>
      <c r="J242" s="8">
        <f t="shared" si="35"/>
        <v>0</v>
      </c>
      <c r="K242" s="8">
        <v>0</v>
      </c>
      <c r="L242" s="8">
        <f t="shared" si="36"/>
        <v>0</v>
      </c>
      <c r="M242" s="8">
        <f t="shared" si="37"/>
        <v>5090</v>
      </c>
      <c r="N242" s="8">
        <f t="shared" si="38"/>
        <v>10180</v>
      </c>
      <c r="O242" s="10" t="s">
        <v>77</v>
      </c>
      <c r="T242">
        <v>0</v>
      </c>
      <c r="AC242">
        <v>1</v>
      </c>
    </row>
    <row r="243" spans="1:29" ht="30" customHeight="1">
      <c r="A243" s="10" t="s">
        <v>28</v>
      </c>
      <c r="B243" s="10" t="s">
        <v>418</v>
      </c>
      <c r="C243" s="10" t="s">
        <v>110</v>
      </c>
      <c r="D243" s="10" t="s">
        <v>419</v>
      </c>
      <c r="E243" s="10" t="s">
        <v>112</v>
      </c>
      <c r="F243" s="12">
        <v>2</v>
      </c>
      <c r="G243" s="8">
        <f>TRUNC(단가대비표!O123,0)</f>
        <v>6420</v>
      </c>
      <c r="H243" s="8">
        <f t="shared" si="34"/>
        <v>12840</v>
      </c>
      <c r="I243" s="8">
        <v>0</v>
      </c>
      <c r="J243" s="8">
        <f t="shared" si="35"/>
        <v>0</v>
      </c>
      <c r="K243" s="8">
        <v>0</v>
      </c>
      <c r="L243" s="8">
        <f t="shared" si="36"/>
        <v>0</v>
      </c>
      <c r="M243" s="8">
        <f t="shared" si="37"/>
        <v>6420</v>
      </c>
      <c r="N243" s="8">
        <f t="shared" si="38"/>
        <v>12840</v>
      </c>
      <c r="O243" s="10" t="s">
        <v>77</v>
      </c>
      <c r="T243">
        <v>0</v>
      </c>
      <c r="AC243">
        <v>1</v>
      </c>
    </row>
    <row r="244" spans="1:29" ht="30" customHeight="1">
      <c r="A244" s="10" t="s">
        <v>28</v>
      </c>
      <c r="B244" s="10" t="s">
        <v>420</v>
      </c>
      <c r="C244" s="10" t="s">
        <v>110</v>
      </c>
      <c r="D244" s="10" t="s">
        <v>421</v>
      </c>
      <c r="E244" s="10" t="s">
        <v>112</v>
      </c>
      <c r="F244" s="12">
        <v>4</v>
      </c>
      <c r="G244" s="8">
        <f>TRUNC(단가대비표!O124,0)</f>
        <v>5520</v>
      </c>
      <c r="H244" s="8">
        <f t="shared" si="34"/>
        <v>22080</v>
      </c>
      <c r="I244" s="8">
        <v>0</v>
      </c>
      <c r="J244" s="8">
        <f t="shared" si="35"/>
        <v>0</v>
      </c>
      <c r="K244" s="8">
        <v>0</v>
      </c>
      <c r="L244" s="8">
        <f t="shared" si="36"/>
        <v>0</v>
      </c>
      <c r="M244" s="8">
        <f t="shared" si="37"/>
        <v>5520</v>
      </c>
      <c r="N244" s="8">
        <f t="shared" si="38"/>
        <v>22080</v>
      </c>
      <c r="O244" s="10" t="s">
        <v>77</v>
      </c>
      <c r="T244">
        <v>0</v>
      </c>
      <c r="AC244">
        <v>1</v>
      </c>
    </row>
    <row r="245" spans="1:29" ht="30" customHeight="1">
      <c r="A245" s="10" t="s">
        <v>28</v>
      </c>
      <c r="B245" s="10" t="s">
        <v>422</v>
      </c>
      <c r="C245" s="10" t="s">
        <v>110</v>
      </c>
      <c r="D245" s="10" t="s">
        <v>423</v>
      </c>
      <c r="E245" s="10" t="s">
        <v>112</v>
      </c>
      <c r="F245" s="12">
        <v>2</v>
      </c>
      <c r="G245" s="8">
        <f>TRUNC(단가대비표!O125,0)</f>
        <v>8070</v>
      </c>
      <c r="H245" s="8">
        <f aca="true" t="shared" si="39" ref="H245:H276">TRUNC(F245*G245,0)</f>
        <v>16140</v>
      </c>
      <c r="I245" s="8">
        <v>0</v>
      </c>
      <c r="J245" s="8">
        <f aca="true" t="shared" si="40" ref="J245:J276">TRUNC(F245*I245,0)</f>
        <v>0</v>
      </c>
      <c r="K245" s="8">
        <v>0</v>
      </c>
      <c r="L245" s="8">
        <f aca="true" t="shared" si="41" ref="L245:L276">TRUNC(F245*K245,0)</f>
        <v>0</v>
      </c>
      <c r="M245" s="8">
        <f aca="true" t="shared" si="42" ref="M245:M276">G245+I245+K245</f>
        <v>8070</v>
      </c>
      <c r="N245" s="8">
        <f aca="true" t="shared" si="43" ref="N245:N276">H245+J245+L245</f>
        <v>16140</v>
      </c>
      <c r="O245" s="10" t="s">
        <v>77</v>
      </c>
      <c r="T245">
        <v>0</v>
      </c>
      <c r="AC245">
        <v>1</v>
      </c>
    </row>
    <row r="246" spans="1:29" ht="30" customHeight="1">
      <c r="A246" s="10" t="s">
        <v>28</v>
      </c>
      <c r="B246" s="10" t="s">
        <v>424</v>
      </c>
      <c r="C246" s="10" t="s">
        <v>110</v>
      </c>
      <c r="D246" s="10" t="s">
        <v>425</v>
      </c>
      <c r="E246" s="10" t="s">
        <v>112</v>
      </c>
      <c r="F246" s="12">
        <v>11</v>
      </c>
      <c r="G246" s="8">
        <f>TRUNC(단가대비표!O126,0)</f>
        <v>3420</v>
      </c>
      <c r="H246" s="8">
        <f t="shared" si="39"/>
        <v>37620</v>
      </c>
      <c r="I246" s="8">
        <v>0</v>
      </c>
      <c r="J246" s="8">
        <f t="shared" si="40"/>
        <v>0</v>
      </c>
      <c r="K246" s="8">
        <v>0</v>
      </c>
      <c r="L246" s="8">
        <f t="shared" si="41"/>
        <v>0</v>
      </c>
      <c r="M246" s="8">
        <f t="shared" si="42"/>
        <v>3420</v>
      </c>
      <c r="N246" s="8">
        <f t="shared" si="43"/>
        <v>37620</v>
      </c>
      <c r="O246" s="10" t="s">
        <v>77</v>
      </c>
      <c r="T246">
        <v>0</v>
      </c>
      <c r="AC246">
        <v>1</v>
      </c>
    </row>
    <row r="247" spans="1:29" ht="30" customHeight="1">
      <c r="A247" s="10" t="s">
        <v>28</v>
      </c>
      <c r="B247" s="10" t="s">
        <v>109</v>
      </c>
      <c r="C247" s="10" t="s">
        <v>110</v>
      </c>
      <c r="D247" s="10" t="s">
        <v>111</v>
      </c>
      <c r="E247" s="10" t="s">
        <v>112</v>
      </c>
      <c r="F247" s="12">
        <v>2</v>
      </c>
      <c r="G247" s="8">
        <f>TRUNC(단가대비표!O127,0)</f>
        <v>4630</v>
      </c>
      <c r="H247" s="8">
        <f t="shared" si="39"/>
        <v>9260</v>
      </c>
      <c r="I247" s="8">
        <v>0</v>
      </c>
      <c r="J247" s="8">
        <f t="shared" si="40"/>
        <v>0</v>
      </c>
      <c r="K247" s="8">
        <v>0</v>
      </c>
      <c r="L247" s="8">
        <f t="shared" si="41"/>
        <v>0</v>
      </c>
      <c r="M247" s="8">
        <f t="shared" si="42"/>
        <v>4630</v>
      </c>
      <c r="N247" s="8">
        <f t="shared" si="43"/>
        <v>9260</v>
      </c>
      <c r="O247" s="10" t="s">
        <v>77</v>
      </c>
      <c r="T247">
        <v>0</v>
      </c>
      <c r="AC247">
        <v>1</v>
      </c>
    </row>
    <row r="248" spans="1:29" ht="30" customHeight="1">
      <c r="A248" s="10" t="s">
        <v>28</v>
      </c>
      <c r="B248" s="10" t="s">
        <v>426</v>
      </c>
      <c r="C248" s="10" t="s">
        <v>110</v>
      </c>
      <c r="D248" s="10" t="s">
        <v>427</v>
      </c>
      <c r="E248" s="10" t="s">
        <v>112</v>
      </c>
      <c r="F248" s="12">
        <v>2</v>
      </c>
      <c r="G248" s="8">
        <f>TRUNC(단가대비표!O129,0)</f>
        <v>3540</v>
      </c>
      <c r="H248" s="8">
        <f t="shared" si="39"/>
        <v>7080</v>
      </c>
      <c r="I248" s="8">
        <v>0</v>
      </c>
      <c r="J248" s="8">
        <f t="shared" si="40"/>
        <v>0</v>
      </c>
      <c r="K248" s="8">
        <v>0</v>
      </c>
      <c r="L248" s="8">
        <f t="shared" si="41"/>
        <v>0</v>
      </c>
      <c r="M248" s="8">
        <f t="shared" si="42"/>
        <v>3540</v>
      </c>
      <c r="N248" s="8">
        <f t="shared" si="43"/>
        <v>7080</v>
      </c>
      <c r="O248" s="10" t="s">
        <v>77</v>
      </c>
      <c r="T248">
        <v>0</v>
      </c>
      <c r="AC248">
        <v>1</v>
      </c>
    </row>
    <row r="249" spans="1:29" ht="30" customHeight="1">
      <c r="A249" s="10" t="s">
        <v>28</v>
      </c>
      <c r="B249" s="10" t="s">
        <v>428</v>
      </c>
      <c r="C249" s="10" t="s">
        <v>110</v>
      </c>
      <c r="D249" s="10" t="s">
        <v>429</v>
      </c>
      <c r="E249" s="10" t="s">
        <v>112</v>
      </c>
      <c r="F249" s="12">
        <v>26</v>
      </c>
      <c r="G249" s="8">
        <f>TRUNC(단가대비표!O130,0)</f>
        <v>8880</v>
      </c>
      <c r="H249" s="8">
        <f t="shared" si="39"/>
        <v>230880</v>
      </c>
      <c r="I249" s="8">
        <v>0</v>
      </c>
      <c r="J249" s="8">
        <f t="shared" si="40"/>
        <v>0</v>
      </c>
      <c r="K249" s="8">
        <v>0</v>
      </c>
      <c r="L249" s="8">
        <f t="shared" si="41"/>
        <v>0</v>
      </c>
      <c r="M249" s="8">
        <f t="shared" si="42"/>
        <v>8880</v>
      </c>
      <c r="N249" s="8">
        <f t="shared" si="43"/>
        <v>230880</v>
      </c>
      <c r="O249" s="10" t="s">
        <v>77</v>
      </c>
      <c r="T249">
        <v>0</v>
      </c>
      <c r="AC249">
        <v>1</v>
      </c>
    </row>
    <row r="250" spans="1:29" ht="30" customHeight="1">
      <c r="A250" s="10" t="s">
        <v>28</v>
      </c>
      <c r="B250" s="10" t="s">
        <v>430</v>
      </c>
      <c r="C250" s="10" t="s">
        <v>110</v>
      </c>
      <c r="D250" s="10" t="s">
        <v>431</v>
      </c>
      <c r="E250" s="10" t="s">
        <v>112</v>
      </c>
      <c r="F250" s="12">
        <v>1</v>
      </c>
      <c r="G250" s="8">
        <f>TRUNC(단가대비표!O132,0)</f>
        <v>590</v>
      </c>
      <c r="H250" s="8">
        <f t="shared" si="39"/>
        <v>590</v>
      </c>
      <c r="I250" s="8">
        <v>0</v>
      </c>
      <c r="J250" s="8">
        <f t="shared" si="40"/>
        <v>0</v>
      </c>
      <c r="K250" s="8">
        <v>0</v>
      </c>
      <c r="L250" s="8">
        <f t="shared" si="41"/>
        <v>0</v>
      </c>
      <c r="M250" s="8">
        <f t="shared" si="42"/>
        <v>590</v>
      </c>
      <c r="N250" s="8">
        <f t="shared" si="43"/>
        <v>590</v>
      </c>
      <c r="O250" s="10" t="s">
        <v>77</v>
      </c>
      <c r="T250">
        <v>0</v>
      </c>
      <c r="AC250">
        <v>1</v>
      </c>
    </row>
    <row r="251" spans="1:29" ht="30" customHeight="1">
      <c r="A251" s="10" t="s">
        <v>28</v>
      </c>
      <c r="B251" s="10" t="s">
        <v>432</v>
      </c>
      <c r="C251" s="10" t="s">
        <v>110</v>
      </c>
      <c r="D251" s="10" t="s">
        <v>433</v>
      </c>
      <c r="E251" s="10" t="s">
        <v>112</v>
      </c>
      <c r="F251" s="12">
        <v>26</v>
      </c>
      <c r="G251" s="8">
        <f>TRUNC(단가대비표!O133,0)</f>
        <v>950</v>
      </c>
      <c r="H251" s="8">
        <f t="shared" si="39"/>
        <v>24700</v>
      </c>
      <c r="I251" s="8">
        <v>0</v>
      </c>
      <c r="J251" s="8">
        <f t="shared" si="40"/>
        <v>0</v>
      </c>
      <c r="K251" s="8">
        <v>0</v>
      </c>
      <c r="L251" s="8">
        <f t="shared" si="41"/>
        <v>0</v>
      </c>
      <c r="M251" s="8">
        <f t="shared" si="42"/>
        <v>950</v>
      </c>
      <c r="N251" s="8">
        <f t="shared" si="43"/>
        <v>24700</v>
      </c>
      <c r="O251" s="10" t="s">
        <v>77</v>
      </c>
      <c r="T251">
        <v>0</v>
      </c>
      <c r="AC251">
        <v>1</v>
      </c>
    </row>
    <row r="252" spans="1:29" ht="30" customHeight="1">
      <c r="A252" s="10" t="s">
        <v>28</v>
      </c>
      <c r="B252" s="10" t="s">
        <v>434</v>
      </c>
      <c r="C252" s="10" t="s">
        <v>110</v>
      </c>
      <c r="D252" s="10" t="s">
        <v>435</v>
      </c>
      <c r="E252" s="10" t="s">
        <v>112</v>
      </c>
      <c r="F252" s="12">
        <v>13</v>
      </c>
      <c r="G252" s="8">
        <f>TRUNC(단가대비표!O134,0)</f>
        <v>1330</v>
      </c>
      <c r="H252" s="8">
        <f t="shared" si="39"/>
        <v>17290</v>
      </c>
      <c r="I252" s="8">
        <v>0</v>
      </c>
      <c r="J252" s="8">
        <f t="shared" si="40"/>
        <v>0</v>
      </c>
      <c r="K252" s="8">
        <v>0</v>
      </c>
      <c r="L252" s="8">
        <f t="shared" si="41"/>
        <v>0</v>
      </c>
      <c r="M252" s="8">
        <f t="shared" si="42"/>
        <v>1330</v>
      </c>
      <c r="N252" s="8">
        <f t="shared" si="43"/>
        <v>17290</v>
      </c>
      <c r="O252" s="10" t="s">
        <v>77</v>
      </c>
      <c r="T252">
        <v>0</v>
      </c>
      <c r="AC252">
        <v>1</v>
      </c>
    </row>
    <row r="253" spans="1:29" ht="30" customHeight="1">
      <c r="A253" s="10" t="s">
        <v>28</v>
      </c>
      <c r="B253" s="10" t="s">
        <v>436</v>
      </c>
      <c r="C253" s="10" t="s">
        <v>110</v>
      </c>
      <c r="D253" s="10" t="s">
        <v>437</v>
      </c>
      <c r="E253" s="10" t="s">
        <v>112</v>
      </c>
      <c r="F253" s="12">
        <v>1</v>
      </c>
      <c r="G253" s="8">
        <f>TRUNC(단가대비표!O135,0)</f>
        <v>2290</v>
      </c>
      <c r="H253" s="8">
        <f t="shared" si="39"/>
        <v>2290</v>
      </c>
      <c r="I253" s="8">
        <v>0</v>
      </c>
      <c r="J253" s="8">
        <f t="shared" si="40"/>
        <v>0</v>
      </c>
      <c r="K253" s="8">
        <v>0</v>
      </c>
      <c r="L253" s="8">
        <f t="shared" si="41"/>
        <v>0</v>
      </c>
      <c r="M253" s="8">
        <f t="shared" si="42"/>
        <v>2290</v>
      </c>
      <c r="N253" s="8">
        <f t="shared" si="43"/>
        <v>2290</v>
      </c>
      <c r="O253" s="10" t="s">
        <v>77</v>
      </c>
      <c r="T253">
        <v>0</v>
      </c>
      <c r="AC253">
        <v>1</v>
      </c>
    </row>
    <row r="254" spans="1:29" ht="30" customHeight="1">
      <c r="A254" s="10" t="s">
        <v>28</v>
      </c>
      <c r="B254" s="10" t="s">
        <v>438</v>
      </c>
      <c r="C254" s="10" t="s">
        <v>110</v>
      </c>
      <c r="D254" s="10" t="s">
        <v>439</v>
      </c>
      <c r="E254" s="10" t="s">
        <v>112</v>
      </c>
      <c r="F254" s="12">
        <v>40</v>
      </c>
      <c r="G254" s="8">
        <f>TRUNC(단가대비표!O107,0)</f>
        <v>15340</v>
      </c>
      <c r="H254" s="8">
        <f t="shared" si="39"/>
        <v>613600</v>
      </c>
      <c r="I254" s="8">
        <v>0</v>
      </c>
      <c r="J254" s="8">
        <f t="shared" si="40"/>
        <v>0</v>
      </c>
      <c r="K254" s="8">
        <v>0</v>
      </c>
      <c r="L254" s="8">
        <f t="shared" si="41"/>
        <v>0</v>
      </c>
      <c r="M254" s="8">
        <f t="shared" si="42"/>
        <v>15340</v>
      </c>
      <c r="N254" s="8">
        <f t="shared" si="43"/>
        <v>613600</v>
      </c>
      <c r="O254" s="10" t="s">
        <v>77</v>
      </c>
      <c r="T254">
        <v>0</v>
      </c>
      <c r="AC254">
        <v>1</v>
      </c>
    </row>
    <row r="255" spans="1:29" ht="30" customHeight="1">
      <c r="A255" s="10" t="s">
        <v>28</v>
      </c>
      <c r="B255" s="10" t="s">
        <v>440</v>
      </c>
      <c r="C255" s="10" t="s">
        <v>110</v>
      </c>
      <c r="D255" s="10" t="s">
        <v>441</v>
      </c>
      <c r="E255" s="10" t="s">
        <v>112</v>
      </c>
      <c r="F255" s="12">
        <v>11</v>
      </c>
      <c r="G255" s="8">
        <f>TRUNC(단가대비표!O136,0)</f>
        <v>6710</v>
      </c>
      <c r="H255" s="8">
        <f t="shared" si="39"/>
        <v>73810</v>
      </c>
      <c r="I255" s="8">
        <v>0</v>
      </c>
      <c r="J255" s="8">
        <f t="shared" si="40"/>
        <v>0</v>
      </c>
      <c r="K255" s="8">
        <v>0</v>
      </c>
      <c r="L255" s="8">
        <f t="shared" si="41"/>
        <v>0</v>
      </c>
      <c r="M255" s="8">
        <f t="shared" si="42"/>
        <v>6710</v>
      </c>
      <c r="N255" s="8">
        <f t="shared" si="43"/>
        <v>73810</v>
      </c>
      <c r="O255" s="10" t="s">
        <v>77</v>
      </c>
      <c r="T255">
        <v>0</v>
      </c>
      <c r="AC255">
        <v>1</v>
      </c>
    </row>
    <row r="256" spans="1:29" ht="30" customHeight="1">
      <c r="A256" s="10" t="s">
        <v>28</v>
      </c>
      <c r="B256" s="10" t="s">
        <v>442</v>
      </c>
      <c r="C256" s="10" t="s">
        <v>443</v>
      </c>
      <c r="D256" s="10" t="s">
        <v>444</v>
      </c>
      <c r="E256" s="10" t="s">
        <v>112</v>
      </c>
      <c r="F256" s="12">
        <v>26</v>
      </c>
      <c r="G256" s="8">
        <f>TRUNC(단가대비표!O60,0)</f>
        <v>15320</v>
      </c>
      <c r="H256" s="8">
        <f t="shared" si="39"/>
        <v>398320</v>
      </c>
      <c r="I256" s="8">
        <v>0</v>
      </c>
      <c r="J256" s="8">
        <f t="shared" si="40"/>
        <v>0</v>
      </c>
      <c r="K256" s="8">
        <v>0</v>
      </c>
      <c r="L256" s="8">
        <f t="shared" si="41"/>
        <v>0</v>
      </c>
      <c r="M256" s="8">
        <f t="shared" si="42"/>
        <v>15320</v>
      </c>
      <c r="N256" s="8">
        <f t="shared" si="43"/>
        <v>398320</v>
      </c>
      <c r="O256" s="10" t="s">
        <v>77</v>
      </c>
      <c r="T256">
        <v>0</v>
      </c>
      <c r="AC256">
        <v>1</v>
      </c>
    </row>
    <row r="257" spans="1:29" ht="30" customHeight="1">
      <c r="A257" s="10" t="s">
        <v>28</v>
      </c>
      <c r="B257" s="10" t="s">
        <v>445</v>
      </c>
      <c r="C257" s="10" t="s">
        <v>110</v>
      </c>
      <c r="D257" s="10" t="s">
        <v>446</v>
      </c>
      <c r="E257" s="10" t="s">
        <v>112</v>
      </c>
      <c r="F257" s="12">
        <v>2</v>
      </c>
      <c r="G257" s="8">
        <f>TRUNC(단가대비표!O137,0)</f>
        <v>3218</v>
      </c>
      <c r="H257" s="8">
        <f t="shared" si="39"/>
        <v>6436</v>
      </c>
      <c r="I257" s="8">
        <v>0</v>
      </c>
      <c r="J257" s="8">
        <f t="shared" si="40"/>
        <v>0</v>
      </c>
      <c r="K257" s="8">
        <v>0</v>
      </c>
      <c r="L257" s="8">
        <f t="shared" si="41"/>
        <v>0</v>
      </c>
      <c r="M257" s="8">
        <f t="shared" si="42"/>
        <v>3218</v>
      </c>
      <c r="N257" s="8">
        <f t="shared" si="43"/>
        <v>6436</v>
      </c>
      <c r="O257" s="10" t="s">
        <v>77</v>
      </c>
      <c r="T257">
        <v>0</v>
      </c>
      <c r="AC257">
        <v>1</v>
      </c>
    </row>
    <row r="258" spans="1:29" ht="30" customHeight="1">
      <c r="A258" s="10" t="s">
        <v>28</v>
      </c>
      <c r="B258" s="10" t="s">
        <v>447</v>
      </c>
      <c r="C258" s="10" t="s">
        <v>110</v>
      </c>
      <c r="D258" s="10" t="s">
        <v>448</v>
      </c>
      <c r="E258" s="10" t="s">
        <v>112</v>
      </c>
      <c r="F258" s="12">
        <v>18</v>
      </c>
      <c r="G258" s="8">
        <f>TRUNC(단가대비표!O141,0)</f>
        <v>1700</v>
      </c>
      <c r="H258" s="8">
        <f t="shared" si="39"/>
        <v>30600</v>
      </c>
      <c r="I258" s="8">
        <v>0</v>
      </c>
      <c r="J258" s="8">
        <f t="shared" si="40"/>
        <v>0</v>
      </c>
      <c r="K258" s="8">
        <v>0</v>
      </c>
      <c r="L258" s="8">
        <f t="shared" si="41"/>
        <v>0</v>
      </c>
      <c r="M258" s="8">
        <f t="shared" si="42"/>
        <v>1700</v>
      </c>
      <c r="N258" s="8">
        <f t="shared" si="43"/>
        <v>30600</v>
      </c>
      <c r="O258" s="10" t="s">
        <v>77</v>
      </c>
      <c r="T258">
        <v>0</v>
      </c>
      <c r="AC258">
        <v>1</v>
      </c>
    </row>
    <row r="259" spans="1:29" ht="30" customHeight="1">
      <c r="A259" s="10" t="s">
        <v>28</v>
      </c>
      <c r="B259" s="10" t="s">
        <v>449</v>
      </c>
      <c r="C259" s="10" t="s">
        <v>110</v>
      </c>
      <c r="D259" s="10" t="s">
        <v>450</v>
      </c>
      <c r="E259" s="10" t="s">
        <v>112</v>
      </c>
      <c r="F259" s="12">
        <v>27</v>
      </c>
      <c r="G259" s="8">
        <f>TRUNC(단가대비표!O139,0)</f>
        <v>850</v>
      </c>
      <c r="H259" s="8">
        <f t="shared" si="39"/>
        <v>22950</v>
      </c>
      <c r="I259" s="8">
        <v>0</v>
      </c>
      <c r="J259" s="8">
        <f t="shared" si="40"/>
        <v>0</v>
      </c>
      <c r="K259" s="8">
        <v>0</v>
      </c>
      <c r="L259" s="8">
        <f t="shared" si="41"/>
        <v>0</v>
      </c>
      <c r="M259" s="8">
        <f t="shared" si="42"/>
        <v>850</v>
      </c>
      <c r="N259" s="8">
        <f t="shared" si="43"/>
        <v>22950</v>
      </c>
      <c r="O259" s="10" t="s">
        <v>77</v>
      </c>
      <c r="T259">
        <v>0</v>
      </c>
      <c r="AC259">
        <v>1</v>
      </c>
    </row>
    <row r="260" spans="1:29" ht="30" customHeight="1">
      <c r="A260" s="10" t="s">
        <v>28</v>
      </c>
      <c r="B260" s="10" t="s">
        <v>451</v>
      </c>
      <c r="C260" s="10" t="s">
        <v>110</v>
      </c>
      <c r="D260" s="10" t="s">
        <v>452</v>
      </c>
      <c r="E260" s="10" t="s">
        <v>112</v>
      </c>
      <c r="F260" s="12">
        <v>10</v>
      </c>
      <c r="G260" s="8">
        <f>TRUNC(단가대비표!O140,0)</f>
        <v>930</v>
      </c>
      <c r="H260" s="8">
        <f t="shared" si="39"/>
        <v>9300</v>
      </c>
      <c r="I260" s="8">
        <v>0</v>
      </c>
      <c r="J260" s="8">
        <f t="shared" si="40"/>
        <v>0</v>
      </c>
      <c r="K260" s="8">
        <v>0</v>
      </c>
      <c r="L260" s="8">
        <f t="shared" si="41"/>
        <v>0</v>
      </c>
      <c r="M260" s="8">
        <f t="shared" si="42"/>
        <v>930</v>
      </c>
      <c r="N260" s="8">
        <f t="shared" si="43"/>
        <v>9300</v>
      </c>
      <c r="O260" s="10" t="s">
        <v>77</v>
      </c>
      <c r="T260">
        <v>0</v>
      </c>
      <c r="AC260">
        <v>1</v>
      </c>
    </row>
    <row r="261" spans="1:29" ht="30" customHeight="1">
      <c r="A261" s="10" t="s">
        <v>28</v>
      </c>
      <c r="B261" s="10" t="s">
        <v>453</v>
      </c>
      <c r="C261" s="10" t="s">
        <v>110</v>
      </c>
      <c r="D261" s="10" t="s">
        <v>454</v>
      </c>
      <c r="E261" s="10" t="s">
        <v>112</v>
      </c>
      <c r="F261" s="12">
        <v>1</v>
      </c>
      <c r="G261" s="8">
        <f>TRUNC(단가대비표!O138,0)</f>
        <v>1020</v>
      </c>
      <c r="H261" s="8">
        <f t="shared" si="39"/>
        <v>1020</v>
      </c>
      <c r="I261" s="8">
        <v>0</v>
      </c>
      <c r="J261" s="8">
        <f t="shared" si="40"/>
        <v>0</v>
      </c>
      <c r="K261" s="8">
        <v>0</v>
      </c>
      <c r="L261" s="8">
        <f t="shared" si="41"/>
        <v>0</v>
      </c>
      <c r="M261" s="8">
        <f t="shared" si="42"/>
        <v>1020</v>
      </c>
      <c r="N261" s="8">
        <f t="shared" si="43"/>
        <v>1020</v>
      </c>
      <c r="O261" s="10" t="s">
        <v>77</v>
      </c>
      <c r="T261">
        <v>0</v>
      </c>
      <c r="AC261">
        <v>1</v>
      </c>
    </row>
    <row r="262" spans="1:29" ht="30" customHeight="1">
      <c r="A262" s="10" t="s">
        <v>28</v>
      </c>
      <c r="B262" s="10" t="s">
        <v>313</v>
      </c>
      <c r="C262" s="10" t="s">
        <v>311</v>
      </c>
      <c r="D262" s="10" t="s">
        <v>314</v>
      </c>
      <c r="E262" s="10" t="s">
        <v>112</v>
      </c>
      <c r="F262" s="12">
        <v>1</v>
      </c>
      <c r="G262" s="8">
        <f>TRUNC(단가대비표!O167,0)</f>
        <v>12000</v>
      </c>
      <c r="H262" s="8">
        <f t="shared" si="39"/>
        <v>12000</v>
      </c>
      <c r="I262" s="8">
        <v>0</v>
      </c>
      <c r="J262" s="8">
        <f t="shared" si="40"/>
        <v>0</v>
      </c>
      <c r="K262" s="8">
        <v>0</v>
      </c>
      <c r="L262" s="8">
        <f t="shared" si="41"/>
        <v>0</v>
      </c>
      <c r="M262" s="8">
        <f t="shared" si="42"/>
        <v>12000</v>
      </c>
      <c r="N262" s="8">
        <f t="shared" si="43"/>
        <v>12000</v>
      </c>
      <c r="O262" s="10" t="s">
        <v>77</v>
      </c>
      <c r="T262">
        <v>0</v>
      </c>
      <c r="AC262">
        <v>1</v>
      </c>
    </row>
    <row r="263" spans="1:29" ht="30" customHeight="1">
      <c r="A263" s="10" t="s">
        <v>28</v>
      </c>
      <c r="B263" s="10" t="s">
        <v>455</v>
      </c>
      <c r="C263" s="10" t="s">
        <v>456</v>
      </c>
      <c r="D263" s="10" t="s">
        <v>457</v>
      </c>
      <c r="E263" s="10" t="s">
        <v>103</v>
      </c>
      <c r="F263" s="12">
        <v>40</v>
      </c>
      <c r="G263" s="8">
        <f>TRUNC(단가대비표!O8,0)</f>
        <v>4080</v>
      </c>
      <c r="H263" s="8">
        <f t="shared" si="39"/>
        <v>163200</v>
      </c>
      <c r="I263" s="8">
        <v>0</v>
      </c>
      <c r="J263" s="8">
        <f t="shared" si="40"/>
        <v>0</v>
      </c>
      <c r="K263" s="8">
        <v>0</v>
      </c>
      <c r="L263" s="8">
        <f t="shared" si="41"/>
        <v>0</v>
      </c>
      <c r="M263" s="8">
        <f t="shared" si="42"/>
        <v>4080</v>
      </c>
      <c r="N263" s="8">
        <f t="shared" si="43"/>
        <v>163200</v>
      </c>
      <c r="O263" s="10" t="s">
        <v>77</v>
      </c>
      <c r="T263">
        <v>0</v>
      </c>
      <c r="AC263">
        <v>1</v>
      </c>
    </row>
    <row r="264" spans="1:29" ht="30" customHeight="1">
      <c r="A264" s="10" t="s">
        <v>28</v>
      </c>
      <c r="B264" s="10" t="s">
        <v>458</v>
      </c>
      <c r="C264" s="10" t="s">
        <v>459</v>
      </c>
      <c r="D264" s="10" t="s">
        <v>460</v>
      </c>
      <c r="E264" s="10" t="s">
        <v>289</v>
      </c>
      <c r="F264" s="12">
        <v>40</v>
      </c>
      <c r="G264" s="8">
        <f>일위대가목록!E63</f>
        <v>0</v>
      </c>
      <c r="H264" s="8">
        <f t="shared" si="39"/>
        <v>0</v>
      </c>
      <c r="I264" s="8">
        <f>일위대가목록!F63</f>
        <v>9289</v>
      </c>
      <c r="J264" s="8">
        <f t="shared" si="40"/>
        <v>371560</v>
      </c>
      <c r="K264" s="8">
        <f>일위대가목록!G63</f>
        <v>0</v>
      </c>
      <c r="L264" s="8">
        <f t="shared" si="41"/>
        <v>0</v>
      </c>
      <c r="M264" s="8">
        <f t="shared" si="42"/>
        <v>9289</v>
      </c>
      <c r="N264" s="8">
        <f t="shared" si="43"/>
        <v>371560</v>
      </c>
      <c r="O264" s="10" t="s">
        <v>458</v>
      </c>
      <c r="R264">
        <v>0</v>
      </c>
      <c r="S264">
        <v>0</v>
      </c>
      <c r="T264">
        <v>0</v>
      </c>
      <c r="AC264">
        <v>1</v>
      </c>
    </row>
    <row r="265" spans="1:29" ht="30" customHeight="1">
      <c r="A265" s="10" t="s">
        <v>28</v>
      </c>
      <c r="B265" s="10" t="s">
        <v>461</v>
      </c>
      <c r="C265" s="10" t="s">
        <v>462</v>
      </c>
      <c r="D265" s="10" t="s">
        <v>460</v>
      </c>
      <c r="E265" s="10" t="s">
        <v>112</v>
      </c>
      <c r="F265" s="12">
        <v>80</v>
      </c>
      <c r="G265" s="8">
        <f>TRUNC(단가대비표!O200,0)</f>
        <v>842</v>
      </c>
      <c r="H265" s="8">
        <f t="shared" si="39"/>
        <v>67360</v>
      </c>
      <c r="I265" s="8">
        <v>0</v>
      </c>
      <c r="J265" s="8">
        <f t="shared" si="40"/>
        <v>0</v>
      </c>
      <c r="K265" s="8">
        <v>0</v>
      </c>
      <c r="L265" s="8">
        <f t="shared" si="41"/>
        <v>0</v>
      </c>
      <c r="M265" s="8">
        <f t="shared" si="42"/>
        <v>842</v>
      </c>
      <c r="N265" s="8">
        <f t="shared" si="43"/>
        <v>67360</v>
      </c>
      <c r="O265" s="10" t="s">
        <v>77</v>
      </c>
      <c r="T265">
        <v>0</v>
      </c>
      <c r="AC265">
        <v>1</v>
      </c>
    </row>
    <row r="266" spans="1:29" ht="30" customHeight="1">
      <c r="A266" s="10" t="s">
        <v>28</v>
      </c>
      <c r="B266" s="10" t="s">
        <v>463</v>
      </c>
      <c r="C266" s="10" t="s">
        <v>464</v>
      </c>
      <c r="D266" s="10" t="s">
        <v>465</v>
      </c>
      <c r="E266" s="10" t="s">
        <v>112</v>
      </c>
      <c r="F266" s="12">
        <v>11</v>
      </c>
      <c r="G266" s="8">
        <f>TRUNC(단가대비표!O201,0)</f>
        <v>25000</v>
      </c>
      <c r="H266" s="8">
        <f t="shared" si="39"/>
        <v>275000</v>
      </c>
      <c r="I266" s="8">
        <v>0</v>
      </c>
      <c r="J266" s="8">
        <f t="shared" si="40"/>
        <v>0</v>
      </c>
      <c r="K266" s="8">
        <v>0</v>
      </c>
      <c r="L266" s="8">
        <f t="shared" si="41"/>
        <v>0</v>
      </c>
      <c r="M266" s="8">
        <f t="shared" si="42"/>
        <v>25000</v>
      </c>
      <c r="N266" s="8">
        <f t="shared" si="43"/>
        <v>275000</v>
      </c>
      <c r="O266" s="10" t="s">
        <v>77</v>
      </c>
      <c r="T266">
        <v>0</v>
      </c>
      <c r="AC266">
        <v>1</v>
      </c>
    </row>
    <row r="267" spans="1:29" ht="30" customHeight="1">
      <c r="A267" s="10" t="s">
        <v>28</v>
      </c>
      <c r="B267" s="10" t="s">
        <v>466</v>
      </c>
      <c r="C267" s="10" t="s">
        <v>467</v>
      </c>
      <c r="D267" s="10" t="s">
        <v>299</v>
      </c>
      <c r="E267" s="10" t="s">
        <v>289</v>
      </c>
      <c r="F267" s="12">
        <v>30</v>
      </c>
      <c r="G267" s="8">
        <f>일위대가목록!E27</f>
        <v>1667</v>
      </c>
      <c r="H267" s="8">
        <f t="shared" si="39"/>
        <v>50010</v>
      </c>
      <c r="I267" s="8">
        <f>일위대가목록!F27</f>
        <v>0</v>
      </c>
      <c r="J267" s="8">
        <f t="shared" si="40"/>
        <v>0</v>
      </c>
      <c r="K267" s="8">
        <f>일위대가목록!G27</f>
        <v>0</v>
      </c>
      <c r="L267" s="8">
        <f t="shared" si="41"/>
        <v>0</v>
      </c>
      <c r="M267" s="8">
        <f t="shared" si="42"/>
        <v>1667</v>
      </c>
      <c r="N267" s="8">
        <f t="shared" si="43"/>
        <v>50010</v>
      </c>
      <c r="O267" s="10" t="s">
        <v>466</v>
      </c>
      <c r="T267">
        <v>0</v>
      </c>
      <c r="AC267">
        <v>1</v>
      </c>
    </row>
    <row r="268" spans="1:29" ht="30" customHeight="1">
      <c r="A268" s="10" t="s">
        <v>28</v>
      </c>
      <c r="B268" s="10" t="s">
        <v>468</v>
      </c>
      <c r="C268" s="10" t="s">
        <v>467</v>
      </c>
      <c r="D268" s="10" t="s">
        <v>361</v>
      </c>
      <c r="E268" s="10" t="s">
        <v>289</v>
      </c>
      <c r="F268" s="12">
        <v>57</v>
      </c>
      <c r="G268" s="8">
        <f>일위대가목록!E28</f>
        <v>1887</v>
      </c>
      <c r="H268" s="8">
        <f t="shared" si="39"/>
        <v>107559</v>
      </c>
      <c r="I268" s="8">
        <f>일위대가목록!F28</f>
        <v>0</v>
      </c>
      <c r="J268" s="8">
        <f t="shared" si="40"/>
        <v>0</v>
      </c>
      <c r="K268" s="8">
        <f>일위대가목록!G28</f>
        <v>0</v>
      </c>
      <c r="L268" s="8">
        <f t="shared" si="41"/>
        <v>0</v>
      </c>
      <c r="M268" s="8">
        <f t="shared" si="42"/>
        <v>1887</v>
      </c>
      <c r="N268" s="8">
        <f t="shared" si="43"/>
        <v>107559</v>
      </c>
      <c r="O268" s="10" t="s">
        <v>468</v>
      </c>
      <c r="T268">
        <v>0</v>
      </c>
      <c r="AC268">
        <v>1</v>
      </c>
    </row>
    <row r="269" spans="1:29" ht="30" customHeight="1">
      <c r="A269" s="10" t="s">
        <v>28</v>
      </c>
      <c r="B269" s="10" t="s">
        <v>469</v>
      </c>
      <c r="C269" s="10" t="s">
        <v>467</v>
      </c>
      <c r="D269" s="10" t="s">
        <v>470</v>
      </c>
      <c r="E269" s="10" t="s">
        <v>289</v>
      </c>
      <c r="F269" s="12">
        <v>25</v>
      </c>
      <c r="G269" s="8">
        <f>일위대가목록!E29</f>
        <v>2494</v>
      </c>
      <c r="H269" s="8">
        <f t="shared" si="39"/>
        <v>62350</v>
      </c>
      <c r="I269" s="8">
        <f>일위대가목록!F29</f>
        <v>0</v>
      </c>
      <c r="J269" s="8">
        <f t="shared" si="40"/>
        <v>0</v>
      </c>
      <c r="K269" s="8">
        <f>일위대가목록!G29</f>
        <v>0</v>
      </c>
      <c r="L269" s="8">
        <f t="shared" si="41"/>
        <v>0</v>
      </c>
      <c r="M269" s="8">
        <f t="shared" si="42"/>
        <v>2494</v>
      </c>
      <c r="N269" s="8">
        <f t="shared" si="43"/>
        <v>62350</v>
      </c>
      <c r="O269" s="10" t="s">
        <v>469</v>
      </c>
      <c r="T269">
        <v>0</v>
      </c>
      <c r="AC269">
        <v>1</v>
      </c>
    </row>
    <row r="270" spans="1:29" ht="30" customHeight="1">
      <c r="A270" s="10" t="s">
        <v>28</v>
      </c>
      <c r="B270" s="10" t="s">
        <v>471</v>
      </c>
      <c r="C270" s="10" t="s">
        <v>467</v>
      </c>
      <c r="D270" s="10" t="s">
        <v>460</v>
      </c>
      <c r="E270" s="10" t="s">
        <v>289</v>
      </c>
      <c r="F270" s="12">
        <v>8</v>
      </c>
      <c r="G270" s="8">
        <f>일위대가목록!E30</f>
        <v>4014</v>
      </c>
      <c r="H270" s="8">
        <f t="shared" si="39"/>
        <v>32112</v>
      </c>
      <c r="I270" s="8">
        <f>일위대가목록!F30</f>
        <v>0</v>
      </c>
      <c r="J270" s="8">
        <f t="shared" si="40"/>
        <v>0</v>
      </c>
      <c r="K270" s="8">
        <f>일위대가목록!G30</f>
        <v>0</v>
      </c>
      <c r="L270" s="8">
        <f t="shared" si="41"/>
        <v>0</v>
      </c>
      <c r="M270" s="8">
        <f t="shared" si="42"/>
        <v>4014</v>
      </c>
      <c r="N270" s="8">
        <f t="shared" si="43"/>
        <v>32112</v>
      </c>
      <c r="O270" s="10" t="s">
        <v>471</v>
      </c>
      <c r="T270">
        <v>0</v>
      </c>
      <c r="AC270">
        <v>1</v>
      </c>
    </row>
    <row r="271" spans="1:29" ht="30" customHeight="1">
      <c r="A271" s="10" t="s">
        <v>28</v>
      </c>
      <c r="B271" s="10" t="s">
        <v>472</v>
      </c>
      <c r="C271" s="10" t="s">
        <v>467</v>
      </c>
      <c r="D271" s="10" t="s">
        <v>465</v>
      </c>
      <c r="E271" s="10" t="s">
        <v>289</v>
      </c>
      <c r="F271" s="12">
        <v>29</v>
      </c>
      <c r="G271" s="8">
        <f>일위대가목록!E31</f>
        <v>4414</v>
      </c>
      <c r="H271" s="8">
        <f t="shared" si="39"/>
        <v>128006</v>
      </c>
      <c r="I271" s="8">
        <f>일위대가목록!F31</f>
        <v>0</v>
      </c>
      <c r="J271" s="8">
        <f t="shared" si="40"/>
        <v>0</v>
      </c>
      <c r="K271" s="8">
        <f>일위대가목록!G31</f>
        <v>0</v>
      </c>
      <c r="L271" s="8">
        <f t="shared" si="41"/>
        <v>0</v>
      </c>
      <c r="M271" s="8">
        <f t="shared" si="42"/>
        <v>4414</v>
      </c>
      <c r="N271" s="8">
        <f t="shared" si="43"/>
        <v>128006</v>
      </c>
      <c r="O271" s="10" t="s">
        <v>472</v>
      </c>
      <c r="T271">
        <v>0</v>
      </c>
      <c r="AC271">
        <v>1</v>
      </c>
    </row>
    <row r="272" spans="1:29" ht="30" customHeight="1">
      <c r="A272" s="10" t="s">
        <v>28</v>
      </c>
      <c r="B272" s="10" t="s">
        <v>473</v>
      </c>
      <c r="C272" s="10" t="s">
        <v>474</v>
      </c>
      <c r="D272" s="10" t="s">
        <v>475</v>
      </c>
      <c r="E272" s="10" t="s">
        <v>112</v>
      </c>
      <c r="F272" s="12">
        <v>1</v>
      </c>
      <c r="G272" s="8">
        <f>TRUNC(단가대비표!O180,0)</f>
        <v>190</v>
      </c>
      <c r="H272" s="8">
        <f t="shared" si="39"/>
        <v>190</v>
      </c>
      <c r="I272" s="8">
        <v>0</v>
      </c>
      <c r="J272" s="8">
        <f t="shared" si="40"/>
        <v>0</v>
      </c>
      <c r="K272" s="8">
        <v>0</v>
      </c>
      <c r="L272" s="8">
        <f t="shared" si="41"/>
        <v>0</v>
      </c>
      <c r="M272" s="8">
        <f t="shared" si="42"/>
        <v>190</v>
      </c>
      <c r="N272" s="8">
        <f t="shared" si="43"/>
        <v>190</v>
      </c>
      <c r="O272" s="10" t="s">
        <v>77</v>
      </c>
      <c r="T272">
        <v>0</v>
      </c>
      <c r="AC272">
        <v>1</v>
      </c>
    </row>
    <row r="273" spans="1:29" ht="30" customHeight="1">
      <c r="A273" s="10" t="s">
        <v>28</v>
      </c>
      <c r="B273" s="10" t="s">
        <v>476</v>
      </c>
      <c r="C273" s="10" t="s">
        <v>474</v>
      </c>
      <c r="D273" s="10" t="s">
        <v>477</v>
      </c>
      <c r="E273" s="10" t="s">
        <v>112</v>
      </c>
      <c r="F273" s="12">
        <v>1</v>
      </c>
      <c r="G273" s="8">
        <f>TRUNC(단가대비표!O182,0)</f>
        <v>360</v>
      </c>
      <c r="H273" s="8">
        <f t="shared" si="39"/>
        <v>360</v>
      </c>
      <c r="I273" s="8">
        <v>0</v>
      </c>
      <c r="J273" s="8">
        <f t="shared" si="40"/>
        <v>0</v>
      </c>
      <c r="K273" s="8">
        <v>0</v>
      </c>
      <c r="L273" s="8">
        <f t="shared" si="41"/>
        <v>0</v>
      </c>
      <c r="M273" s="8">
        <f t="shared" si="42"/>
        <v>360</v>
      </c>
      <c r="N273" s="8">
        <f t="shared" si="43"/>
        <v>360</v>
      </c>
      <c r="O273" s="10" t="s">
        <v>77</v>
      </c>
      <c r="T273">
        <v>0</v>
      </c>
      <c r="AC273">
        <v>1</v>
      </c>
    </row>
    <row r="274" spans="1:29" ht="30" customHeight="1">
      <c r="A274" s="10" t="s">
        <v>28</v>
      </c>
      <c r="B274" s="10" t="s">
        <v>478</v>
      </c>
      <c r="C274" s="10" t="s">
        <v>474</v>
      </c>
      <c r="D274" s="10" t="s">
        <v>479</v>
      </c>
      <c r="E274" s="10" t="s">
        <v>112</v>
      </c>
      <c r="F274" s="12">
        <v>1</v>
      </c>
      <c r="G274" s="8">
        <f>TRUNC(단가대비표!O183,0)</f>
        <v>440</v>
      </c>
      <c r="H274" s="8">
        <f t="shared" si="39"/>
        <v>440</v>
      </c>
      <c r="I274" s="8">
        <v>0</v>
      </c>
      <c r="J274" s="8">
        <f t="shared" si="40"/>
        <v>0</v>
      </c>
      <c r="K274" s="8">
        <v>0</v>
      </c>
      <c r="L274" s="8">
        <f t="shared" si="41"/>
        <v>0</v>
      </c>
      <c r="M274" s="8">
        <f t="shared" si="42"/>
        <v>440</v>
      </c>
      <c r="N274" s="8">
        <f t="shared" si="43"/>
        <v>440</v>
      </c>
      <c r="O274" s="10" t="s">
        <v>77</v>
      </c>
      <c r="T274">
        <v>0</v>
      </c>
      <c r="AC274">
        <v>1</v>
      </c>
    </row>
    <row r="275" spans="1:29" ht="30" customHeight="1">
      <c r="A275" s="10" t="s">
        <v>28</v>
      </c>
      <c r="B275" s="10" t="s">
        <v>480</v>
      </c>
      <c r="C275" s="10" t="s">
        <v>350</v>
      </c>
      <c r="D275" s="10" t="s">
        <v>293</v>
      </c>
      <c r="E275" s="10" t="s">
        <v>289</v>
      </c>
      <c r="F275" s="12">
        <v>1</v>
      </c>
      <c r="G275" s="8">
        <f>일위대가목록!E45</f>
        <v>4393</v>
      </c>
      <c r="H275" s="8">
        <f t="shared" si="39"/>
        <v>4393</v>
      </c>
      <c r="I275" s="8">
        <f>일위대가목록!F45</f>
        <v>10777</v>
      </c>
      <c r="J275" s="8">
        <f t="shared" si="40"/>
        <v>10777</v>
      </c>
      <c r="K275" s="8">
        <f>일위대가목록!G45</f>
        <v>18</v>
      </c>
      <c r="L275" s="8">
        <f t="shared" si="41"/>
        <v>18</v>
      </c>
      <c r="M275" s="8">
        <f t="shared" si="42"/>
        <v>15188</v>
      </c>
      <c r="N275" s="8">
        <f t="shared" si="43"/>
        <v>15188</v>
      </c>
      <c r="O275" s="10" t="s">
        <v>480</v>
      </c>
      <c r="T275">
        <v>0</v>
      </c>
      <c r="AC275">
        <v>1</v>
      </c>
    </row>
    <row r="276" spans="1:29" ht="30" customHeight="1">
      <c r="A276" s="10" t="s">
        <v>28</v>
      </c>
      <c r="B276" s="10" t="s">
        <v>481</v>
      </c>
      <c r="C276" s="10" t="s">
        <v>350</v>
      </c>
      <c r="D276" s="10" t="s">
        <v>361</v>
      </c>
      <c r="E276" s="10" t="s">
        <v>289</v>
      </c>
      <c r="F276" s="12">
        <v>2</v>
      </c>
      <c r="G276" s="8">
        <f>일위대가목록!E48</f>
        <v>29414</v>
      </c>
      <c r="H276" s="8">
        <f t="shared" si="39"/>
        <v>58828</v>
      </c>
      <c r="I276" s="8">
        <f>일위대가목록!F48</f>
        <v>16061</v>
      </c>
      <c r="J276" s="8">
        <f t="shared" si="40"/>
        <v>32122</v>
      </c>
      <c r="K276" s="8">
        <f>일위대가목록!G48</f>
        <v>52</v>
      </c>
      <c r="L276" s="8">
        <f t="shared" si="41"/>
        <v>104</v>
      </c>
      <c r="M276" s="8">
        <f t="shared" si="42"/>
        <v>45527</v>
      </c>
      <c r="N276" s="8">
        <f t="shared" si="43"/>
        <v>91054</v>
      </c>
      <c r="O276" s="10" t="s">
        <v>481</v>
      </c>
      <c r="T276">
        <v>0</v>
      </c>
      <c r="AC276">
        <v>1</v>
      </c>
    </row>
    <row r="277" spans="1:29" ht="30" customHeight="1">
      <c r="A277" s="10" t="s">
        <v>28</v>
      </c>
      <c r="B277" s="10" t="s">
        <v>482</v>
      </c>
      <c r="C277" s="10" t="s">
        <v>350</v>
      </c>
      <c r="D277" s="10" t="s">
        <v>470</v>
      </c>
      <c r="E277" s="10" t="s">
        <v>289</v>
      </c>
      <c r="F277" s="12">
        <v>4</v>
      </c>
      <c r="G277" s="8">
        <f>일위대가목록!E49</f>
        <v>36363</v>
      </c>
      <c r="H277" s="8">
        <f aca="true" t="shared" si="44" ref="H277:H291">TRUNC(F277*G277,0)</f>
        <v>145452</v>
      </c>
      <c r="I277" s="8">
        <f>일위대가목록!F49</f>
        <v>17064</v>
      </c>
      <c r="J277" s="8">
        <f aca="true" t="shared" si="45" ref="J277:J291">TRUNC(F277*I277,0)</f>
        <v>68256</v>
      </c>
      <c r="K277" s="8">
        <f>일위대가목록!G49</f>
        <v>62</v>
      </c>
      <c r="L277" s="8">
        <f aca="true" t="shared" si="46" ref="L277:L291">TRUNC(F277*K277,0)</f>
        <v>248</v>
      </c>
      <c r="M277" s="8">
        <f aca="true" t="shared" si="47" ref="M277:M291">G277+I277+K277</f>
        <v>53489</v>
      </c>
      <c r="N277" s="8">
        <f aca="true" t="shared" si="48" ref="N277:N291">H277+J277+L277</f>
        <v>213956</v>
      </c>
      <c r="O277" s="10" t="s">
        <v>482</v>
      </c>
      <c r="T277">
        <v>0</v>
      </c>
      <c r="AC277">
        <v>1</v>
      </c>
    </row>
    <row r="278" spans="1:29" ht="30" customHeight="1">
      <c r="A278" s="10" t="s">
        <v>28</v>
      </c>
      <c r="B278" s="10" t="s">
        <v>483</v>
      </c>
      <c r="C278" s="10" t="s">
        <v>350</v>
      </c>
      <c r="D278" s="10" t="s">
        <v>484</v>
      </c>
      <c r="E278" s="10" t="s">
        <v>289</v>
      </c>
      <c r="F278" s="12">
        <v>1</v>
      </c>
      <c r="G278" s="8">
        <f>일위대가목록!E50</f>
        <v>43975</v>
      </c>
      <c r="H278" s="8">
        <f t="shared" si="44"/>
        <v>43975</v>
      </c>
      <c r="I278" s="8">
        <f>일위대가목록!F50</f>
        <v>22122</v>
      </c>
      <c r="J278" s="8">
        <f t="shared" si="45"/>
        <v>22122</v>
      </c>
      <c r="K278" s="8">
        <f>일위대가목록!G50</f>
        <v>81</v>
      </c>
      <c r="L278" s="8">
        <f t="shared" si="46"/>
        <v>81</v>
      </c>
      <c r="M278" s="8">
        <f t="shared" si="47"/>
        <v>66178</v>
      </c>
      <c r="N278" s="8">
        <f t="shared" si="48"/>
        <v>66178</v>
      </c>
      <c r="O278" s="10" t="s">
        <v>483</v>
      </c>
      <c r="T278">
        <v>0</v>
      </c>
      <c r="AC278">
        <v>1</v>
      </c>
    </row>
    <row r="279" spans="1:29" ht="30" customHeight="1">
      <c r="A279" s="10" t="s">
        <v>28</v>
      </c>
      <c r="B279" s="10" t="s">
        <v>485</v>
      </c>
      <c r="C279" s="10" t="s">
        <v>350</v>
      </c>
      <c r="D279" s="10" t="s">
        <v>465</v>
      </c>
      <c r="E279" s="10" t="s">
        <v>289</v>
      </c>
      <c r="F279" s="12">
        <v>11</v>
      </c>
      <c r="G279" s="8">
        <f>일위대가목록!E51</f>
        <v>156566</v>
      </c>
      <c r="H279" s="8">
        <f t="shared" si="44"/>
        <v>1722226</v>
      </c>
      <c r="I279" s="8">
        <f>일위대가목록!F51</f>
        <v>30235</v>
      </c>
      <c r="J279" s="8">
        <f t="shared" si="45"/>
        <v>332585</v>
      </c>
      <c r="K279" s="8">
        <f>일위대가목록!G51</f>
        <v>120</v>
      </c>
      <c r="L279" s="8">
        <f t="shared" si="46"/>
        <v>1320</v>
      </c>
      <c r="M279" s="8">
        <f t="shared" si="47"/>
        <v>186921</v>
      </c>
      <c r="N279" s="8">
        <f t="shared" si="48"/>
        <v>2056131</v>
      </c>
      <c r="O279" s="10" t="s">
        <v>485</v>
      </c>
      <c r="T279">
        <v>0</v>
      </c>
      <c r="AC279">
        <v>1</v>
      </c>
    </row>
    <row r="280" spans="1:29" ht="30" customHeight="1">
      <c r="A280" s="10" t="s">
        <v>28</v>
      </c>
      <c r="B280" s="10" t="s">
        <v>486</v>
      </c>
      <c r="C280" s="10" t="s">
        <v>487</v>
      </c>
      <c r="D280" s="10" t="s">
        <v>361</v>
      </c>
      <c r="E280" s="10" t="s">
        <v>289</v>
      </c>
      <c r="F280" s="12">
        <v>1</v>
      </c>
      <c r="G280" s="8">
        <f>일위대가목록!E42</f>
        <v>26017</v>
      </c>
      <c r="H280" s="8">
        <f t="shared" si="44"/>
        <v>26017</v>
      </c>
      <c r="I280" s="8">
        <f>일위대가목록!F42</f>
        <v>9660</v>
      </c>
      <c r="J280" s="8">
        <f t="shared" si="45"/>
        <v>9660</v>
      </c>
      <c r="K280" s="8">
        <f>일위대가목록!G42</f>
        <v>0</v>
      </c>
      <c r="L280" s="8">
        <f t="shared" si="46"/>
        <v>0</v>
      </c>
      <c r="M280" s="8">
        <f t="shared" si="47"/>
        <v>35677</v>
      </c>
      <c r="N280" s="8">
        <f t="shared" si="48"/>
        <v>35677</v>
      </c>
      <c r="O280" s="10" t="s">
        <v>486</v>
      </c>
      <c r="T280">
        <v>0</v>
      </c>
      <c r="AC280">
        <v>1</v>
      </c>
    </row>
    <row r="281" spans="1:29" ht="30" customHeight="1">
      <c r="A281" s="10" t="s">
        <v>28</v>
      </c>
      <c r="B281" s="10" t="s">
        <v>488</v>
      </c>
      <c r="C281" s="10" t="s">
        <v>487</v>
      </c>
      <c r="D281" s="10" t="s">
        <v>470</v>
      </c>
      <c r="E281" s="10" t="s">
        <v>289</v>
      </c>
      <c r="F281" s="12">
        <v>1</v>
      </c>
      <c r="G281" s="8">
        <f>일위대가목록!E43</f>
        <v>31807</v>
      </c>
      <c r="H281" s="8">
        <f t="shared" si="44"/>
        <v>31807</v>
      </c>
      <c r="I281" s="8">
        <f>일위대가목록!F43</f>
        <v>9660</v>
      </c>
      <c r="J281" s="8">
        <f t="shared" si="45"/>
        <v>9660</v>
      </c>
      <c r="K281" s="8">
        <f>일위대가목록!G43</f>
        <v>0</v>
      </c>
      <c r="L281" s="8">
        <f t="shared" si="46"/>
        <v>0</v>
      </c>
      <c r="M281" s="8">
        <f t="shared" si="47"/>
        <v>41467</v>
      </c>
      <c r="N281" s="8">
        <f t="shared" si="48"/>
        <v>41467</v>
      </c>
      <c r="O281" s="10" t="s">
        <v>488</v>
      </c>
      <c r="T281">
        <v>0</v>
      </c>
      <c r="AC281">
        <v>1</v>
      </c>
    </row>
    <row r="282" spans="1:29" ht="30" customHeight="1">
      <c r="A282" s="10" t="s">
        <v>28</v>
      </c>
      <c r="B282" s="10" t="s">
        <v>489</v>
      </c>
      <c r="C282" s="10" t="s">
        <v>354</v>
      </c>
      <c r="D282" s="10" t="s">
        <v>301</v>
      </c>
      <c r="E282" s="10" t="s">
        <v>289</v>
      </c>
      <c r="F282" s="12">
        <v>18</v>
      </c>
      <c r="G282" s="8">
        <f>일위대가목록!E87</f>
        <v>884</v>
      </c>
      <c r="H282" s="8">
        <f t="shared" si="44"/>
        <v>15912</v>
      </c>
      <c r="I282" s="8">
        <f>일위대가목록!F87</f>
        <v>29482</v>
      </c>
      <c r="J282" s="8">
        <f t="shared" si="45"/>
        <v>530676</v>
      </c>
      <c r="K282" s="8">
        <f>일위대가목록!G87</f>
        <v>303</v>
      </c>
      <c r="L282" s="8">
        <f t="shared" si="46"/>
        <v>5454</v>
      </c>
      <c r="M282" s="8">
        <f t="shared" si="47"/>
        <v>30669</v>
      </c>
      <c r="N282" s="8">
        <f t="shared" si="48"/>
        <v>552042</v>
      </c>
      <c r="O282" s="10" t="s">
        <v>489</v>
      </c>
      <c r="T282">
        <v>0</v>
      </c>
      <c r="AC282">
        <v>1</v>
      </c>
    </row>
    <row r="283" spans="1:29" ht="30" customHeight="1">
      <c r="A283" s="10" t="s">
        <v>28</v>
      </c>
      <c r="B283" s="10" t="s">
        <v>490</v>
      </c>
      <c r="C283" s="10" t="s">
        <v>354</v>
      </c>
      <c r="D283" s="10" t="s">
        <v>470</v>
      </c>
      <c r="E283" s="10" t="s">
        <v>289</v>
      </c>
      <c r="F283" s="12">
        <v>14</v>
      </c>
      <c r="G283" s="8">
        <f>일위대가목록!E88</f>
        <v>1027</v>
      </c>
      <c r="H283" s="8">
        <f t="shared" si="44"/>
        <v>14378</v>
      </c>
      <c r="I283" s="8">
        <f>일위대가목록!F88</f>
        <v>34258</v>
      </c>
      <c r="J283" s="8">
        <f t="shared" si="45"/>
        <v>479612</v>
      </c>
      <c r="K283" s="8">
        <f>일위대가목록!G88</f>
        <v>381</v>
      </c>
      <c r="L283" s="8">
        <f t="shared" si="46"/>
        <v>5334</v>
      </c>
      <c r="M283" s="8">
        <f t="shared" si="47"/>
        <v>35666</v>
      </c>
      <c r="N283" s="8">
        <f t="shared" si="48"/>
        <v>499324</v>
      </c>
      <c r="O283" s="10" t="s">
        <v>490</v>
      </c>
      <c r="T283">
        <v>0</v>
      </c>
      <c r="AC283">
        <v>1</v>
      </c>
    </row>
    <row r="284" spans="1:29" ht="30" customHeight="1">
      <c r="A284" s="10" t="s">
        <v>28</v>
      </c>
      <c r="B284" s="10" t="s">
        <v>491</v>
      </c>
      <c r="C284" s="10" t="s">
        <v>354</v>
      </c>
      <c r="D284" s="10" t="s">
        <v>484</v>
      </c>
      <c r="E284" s="10" t="s">
        <v>289</v>
      </c>
      <c r="F284" s="12">
        <v>10</v>
      </c>
      <c r="G284" s="8">
        <f>일위대가목록!E89</f>
        <v>1308</v>
      </c>
      <c r="H284" s="8">
        <f t="shared" si="44"/>
        <v>13080</v>
      </c>
      <c r="I284" s="8">
        <f>일위대가목록!F89</f>
        <v>43601</v>
      </c>
      <c r="J284" s="8">
        <f t="shared" si="45"/>
        <v>436010</v>
      </c>
      <c r="K284" s="8">
        <f>일위대가목록!G89</f>
        <v>538</v>
      </c>
      <c r="L284" s="8">
        <f t="shared" si="46"/>
        <v>5380</v>
      </c>
      <c r="M284" s="8">
        <f t="shared" si="47"/>
        <v>45447</v>
      </c>
      <c r="N284" s="8">
        <f t="shared" si="48"/>
        <v>454470</v>
      </c>
      <c r="O284" s="10" t="s">
        <v>491</v>
      </c>
      <c r="T284">
        <v>0</v>
      </c>
      <c r="AC284">
        <v>1</v>
      </c>
    </row>
    <row r="285" spans="1:29" ht="30" customHeight="1">
      <c r="A285" s="10" t="s">
        <v>28</v>
      </c>
      <c r="B285" s="10" t="s">
        <v>492</v>
      </c>
      <c r="C285" s="10" t="s">
        <v>358</v>
      </c>
      <c r="D285" s="10" t="s">
        <v>470</v>
      </c>
      <c r="E285" s="10" t="s">
        <v>289</v>
      </c>
      <c r="F285" s="12">
        <v>2</v>
      </c>
      <c r="G285" s="8">
        <f>일위대가목록!E93</f>
        <v>1314</v>
      </c>
      <c r="H285" s="8">
        <f t="shared" si="44"/>
        <v>2628</v>
      </c>
      <c r="I285" s="8">
        <f>일위대가목록!F93</f>
        <v>43809</v>
      </c>
      <c r="J285" s="8">
        <f t="shared" si="45"/>
        <v>87618</v>
      </c>
      <c r="K285" s="8">
        <f>일위대가목록!G93</f>
        <v>486</v>
      </c>
      <c r="L285" s="8">
        <f t="shared" si="46"/>
        <v>972</v>
      </c>
      <c r="M285" s="8">
        <f t="shared" si="47"/>
        <v>45609</v>
      </c>
      <c r="N285" s="8">
        <f t="shared" si="48"/>
        <v>91218</v>
      </c>
      <c r="O285" s="10" t="s">
        <v>492</v>
      </c>
      <c r="T285">
        <v>0</v>
      </c>
      <c r="AC285">
        <v>1</v>
      </c>
    </row>
    <row r="286" spans="1:29" ht="30" customHeight="1">
      <c r="A286" s="10" t="s">
        <v>28</v>
      </c>
      <c r="B286" s="10" t="s">
        <v>493</v>
      </c>
      <c r="C286" s="10" t="s">
        <v>358</v>
      </c>
      <c r="D286" s="10" t="s">
        <v>484</v>
      </c>
      <c r="E286" s="10" t="s">
        <v>289</v>
      </c>
      <c r="F286" s="12">
        <v>4</v>
      </c>
      <c r="G286" s="8">
        <f>일위대가목록!E94</f>
        <v>1669</v>
      </c>
      <c r="H286" s="8">
        <f t="shared" si="44"/>
        <v>6676</v>
      </c>
      <c r="I286" s="8">
        <f>일위대가목록!F94</f>
        <v>55643</v>
      </c>
      <c r="J286" s="8">
        <f t="shared" si="45"/>
        <v>222572</v>
      </c>
      <c r="K286" s="8">
        <f>일위대가목록!G94</f>
        <v>690</v>
      </c>
      <c r="L286" s="8">
        <f t="shared" si="46"/>
        <v>2760</v>
      </c>
      <c r="M286" s="8">
        <f t="shared" si="47"/>
        <v>58002</v>
      </c>
      <c r="N286" s="8">
        <f t="shared" si="48"/>
        <v>232008</v>
      </c>
      <c r="O286" s="10" t="s">
        <v>493</v>
      </c>
      <c r="T286">
        <v>0</v>
      </c>
      <c r="AC286">
        <v>1</v>
      </c>
    </row>
    <row r="287" spans="1:29" ht="30" customHeight="1">
      <c r="A287" s="10" t="s">
        <v>28</v>
      </c>
      <c r="B287" s="10" t="s">
        <v>494</v>
      </c>
      <c r="C287" s="10" t="s">
        <v>358</v>
      </c>
      <c r="D287" s="10" t="s">
        <v>460</v>
      </c>
      <c r="E287" s="10" t="s">
        <v>289</v>
      </c>
      <c r="F287" s="12">
        <v>1</v>
      </c>
      <c r="G287" s="8">
        <f>일위대가목록!E95</f>
        <v>1669</v>
      </c>
      <c r="H287" s="8">
        <f t="shared" si="44"/>
        <v>1669</v>
      </c>
      <c r="I287" s="8">
        <f>일위대가목록!F95</f>
        <v>55643</v>
      </c>
      <c r="J287" s="8">
        <f t="shared" si="45"/>
        <v>55643</v>
      </c>
      <c r="K287" s="8">
        <f>일위대가목록!G95</f>
        <v>690</v>
      </c>
      <c r="L287" s="8">
        <f t="shared" si="46"/>
        <v>690</v>
      </c>
      <c r="M287" s="8">
        <f t="shared" si="47"/>
        <v>58002</v>
      </c>
      <c r="N287" s="8">
        <f t="shared" si="48"/>
        <v>58002</v>
      </c>
      <c r="O287" s="10" t="s">
        <v>494</v>
      </c>
      <c r="T287">
        <v>0</v>
      </c>
      <c r="AC287">
        <v>1</v>
      </c>
    </row>
    <row r="288" spans="1:29" ht="30" customHeight="1">
      <c r="A288" s="10" t="s">
        <v>28</v>
      </c>
      <c r="B288" s="10" t="s">
        <v>495</v>
      </c>
      <c r="C288" s="10" t="s">
        <v>358</v>
      </c>
      <c r="D288" s="10" t="s">
        <v>496</v>
      </c>
      <c r="E288" s="10" t="s">
        <v>289</v>
      </c>
      <c r="F288" s="12">
        <v>11</v>
      </c>
      <c r="G288" s="8">
        <f>일위대가목록!E96</f>
        <v>2348</v>
      </c>
      <c r="H288" s="8">
        <f t="shared" si="44"/>
        <v>25828</v>
      </c>
      <c r="I288" s="8">
        <f>일위대가목록!F96</f>
        <v>78275</v>
      </c>
      <c r="J288" s="8">
        <f t="shared" si="45"/>
        <v>861025</v>
      </c>
      <c r="K288" s="8">
        <f>일위대가목록!G96</f>
        <v>1093</v>
      </c>
      <c r="L288" s="8">
        <f t="shared" si="46"/>
        <v>12023</v>
      </c>
      <c r="M288" s="8">
        <f t="shared" si="47"/>
        <v>81716</v>
      </c>
      <c r="N288" s="8">
        <f t="shared" si="48"/>
        <v>898876</v>
      </c>
      <c r="O288" s="10" t="s">
        <v>495</v>
      </c>
      <c r="T288">
        <v>0</v>
      </c>
      <c r="AC288">
        <v>1</v>
      </c>
    </row>
    <row r="289" spans="1:29" ht="30" customHeight="1">
      <c r="A289" s="10" t="s">
        <v>28</v>
      </c>
      <c r="B289" s="10" t="s">
        <v>89</v>
      </c>
      <c r="C289" s="10" t="s">
        <v>90</v>
      </c>
      <c r="D289" s="10" t="s">
        <v>91</v>
      </c>
      <c r="E289" s="10" t="s">
        <v>92</v>
      </c>
      <c r="F289" s="12">
        <v>22</v>
      </c>
      <c r="G289" s="8">
        <v>0</v>
      </c>
      <c r="H289" s="8">
        <f t="shared" si="44"/>
        <v>0</v>
      </c>
      <c r="I289" s="8">
        <f>TRUNC(단가대비표!O226,0)</f>
        <v>94338</v>
      </c>
      <c r="J289" s="8">
        <f t="shared" si="45"/>
        <v>2075436</v>
      </c>
      <c r="K289" s="8">
        <v>0</v>
      </c>
      <c r="L289" s="8">
        <f t="shared" si="46"/>
        <v>0</v>
      </c>
      <c r="M289" s="8">
        <f t="shared" si="47"/>
        <v>94338</v>
      </c>
      <c r="N289" s="8">
        <f t="shared" si="48"/>
        <v>2075436</v>
      </c>
      <c r="O289" s="10" t="s">
        <v>77</v>
      </c>
      <c r="T289">
        <v>0</v>
      </c>
      <c r="W289">
        <v>3</v>
      </c>
      <c r="AC289">
        <v>1</v>
      </c>
    </row>
    <row r="290" spans="1:29" ht="30" customHeight="1">
      <c r="A290" s="10" t="s">
        <v>28</v>
      </c>
      <c r="B290" s="10" t="s">
        <v>124</v>
      </c>
      <c r="C290" s="10" t="s">
        <v>90</v>
      </c>
      <c r="D290" s="10" t="s">
        <v>125</v>
      </c>
      <c r="E290" s="10" t="s">
        <v>92</v>
      </c>
      <c r="F290" s="12">
        <v>48</v>
      </c>
      <c r="G290" s="8">
        <v>0</v>
      </c>
      <c r="H290" s="8">
        <f t="shared" si="44"/>
        <v>0</v>
      </c>
      <c r="I290" s="8">
        <f>TRUNC(단가대비표!O224,0)</f>
        <v>125901</v>
      </c>
      <c r="J290" s="8">
        <f t="shared" si="45"/>
        <v>6043248</v>
      </c>
      <c r="K290" s="8">
        <v>0</v>
      </c>
      <c r="L290" s="8">
        <f t="shared" si="46"/>
        <v>0</v>
      </c>
      <c r="M290" s="8">
        <f t="shared" si="47"/>
        <v>125901</v>
      </c>
      <c r="N290" s="8">
        <f t="shared" si="48"/>
        <v>6043248</v>
      </c>
      <c r="O290" s="10" t="s">
        <v>77</v>
      </c>
      <c r="T290">
        <v>0</v>
      </c>
      <c r="W290">
        <v>3</v>
      </c>
      <c r="AC290">
        <v>1</v>
      </c>
    </row>
    <row r="291" spans="1:29" ht="30" customHeight="1">
      <c r="A291" s="10" t="s">
        <v>28</v>
      </c>
      <c r="B291" s="10" t="s">
        <v>95</v>
      </c>
      <c r="C291" s="10" t="s">
        <v>96</v>
      </c>
      <c r="D291" s="10" t="s">
        <v>97</v>
      </c>
      <c r="E291" s="10" t="s">
        <v>98</v>
      </c>
      <c r="F291" s="12">
        <v>1</v>
      </c>
      <c r="G291" s="8">
        <f>ROUNDDOWN(SUMIF(W213:W291,RIGHTB(B291,1),J213:J291)*T291,0)</f>
        <v>243560</v>
      </c>
      <c r="H291" s="8">
        <f t="shared" si="44"/>
        <v>243560</v>
      </c>
      <c r="I291" s="8">
        <v>0</v>
      </c>
      <c r="J291" s="8">
        <f t="shared" si="45"/>
        <v>0</v>
      </c>
      <c r="K291" s="8">
        <v>0</v>
      </c>
      <c r="L291" s="8">
        <f t="shared" si="46"/>
        <v>0</v>
      </c>
      <c r="M291" s="8">
        <f t="shared" si="47"/>
        <v>243560</v>
      </c>
      <c r="N291" s="8">
        <f t="shared" si="48"/>
        <v>243560</v>
      </c>
      <c r="O291" s="10" t="s">
        <v>77</v>
      </c>
      <c r="P291">
        <v>291</v>
      </c>
      <c r="R291">
        <v>1</v>
      </c>
      <c r="S291">
        <v>0</v>
      </c>
      <c r="T291">
        <v>0.03</v>
      </c>
      <c r="AC291">
        <v>1</v>
      </c>
    </row>
    <row r="292" spans="1:15" ht="30" customHeight="1">
      <c r="A292" s="8"/>
      <c r="B292" s="8"/>
      <c r="C292" s="8"/>
      <c r="D292" s="8"/>
      <c r="E292" s="8"/>
      <c r="F292" s="12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30" customHeight="1">
      <c r="A293" s="8"/>
      <c r="B293" s="8"/>
      <c r="C293" s="8"/>
      <c r="D293" s="8"/>
      <c r="E293" s="8"/>
      <c r="F293" s="12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30" customHeight="1">
      <c r="A294" s="8"/>
      <c r="B294" s="8"/>
      <c r="C294" s="8"/>
      <c r="D294" s="8"/>
      <c r="E294" s="8"/>
      <c r="F294" s="12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30" customHeight="1">
      <c r="A295" s="8"/>
      <c r="B295" s="8"/>
      <c r="C295" s="8"/>
      <c r="D295" s="8"/>
      <c r="E295" s="8"/>
      <c r="F295" s="12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30" customHeight="1">
      <c r="A296" s="8"/>
      <c r="B296" s="8"/>
      <c r="C296" s="8"/>
      <c r="D296" s="8"/>
      <c r="E296" s="8"/>
      <c r="F296" s="12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30" customHeight="1">
      <c r="A297" s="8"/>
      <c r="B297" s="8"/>
      <c r="C297" s="8"/>
      <c r="D297" s="8"/>
      <c r="E297" s="8"/>
      <c r="F297" s="12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30" customHeight="1">
      <c r="A298" s="8"/>
      <c r="B298" s="8"/>
      <c r="C298" s="8"/>
      <c r="D298" s="8"/>
      <c r="E298" s="8"/>
      <c r="F298" s="12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30" customHeight="1">
      <c r="A299" s="8"/>
      <c r="B299" s="8"/>
      <c r="C299" s="8"/>
      <c r="D299" s="8"/>
      <c r="E299" s="8"/>
      <c r="F299" s="12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30" customHeight="1">
      <c r="A300" s="8"/>
      <c r="B300" s="8"/>
      <c r="C300" s="8"/>
      <c r="D300" s="8"/>
      <c r="E300" s="8"/>
      <c r="F300" s="12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30" customHeight="1">
      <c r="A301" s="8"/>
      <c r="B301" s="8"/>
      <c r="C301" s="8"/>
      <c r="D301" s="8"/>
      <c r="E301" s="8"/>
      <c r="F301" s="12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30" customHeight="1">
      <c r="A302" s="8"/>
      <c r="B302" s="8"/>
      <c r="C302" s="8"/>
      <c r="D302" s="8"/>
      <c r="E302" s="8"/>
      <c r="F302" s="12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30" customHeight="1">
      <c r="A303" s="8"/>
      <c r="B303" s="8"/>
      <c r="C303" s="8"/>
      <c r="D303" s="8"/>
      <c r="E303" s="8"/>
      <c r="F303" s="12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30" customHeight="1">
      <c r="A304" s="8"/>
      <c r="B304" s="8"/>
      <c r="C304" s="8"/>
      <c r="D304" s="8"/>
      <c r="E304" s="8"/>
      <c r="F304" s="12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30" customHeight="1">
      <c r="A305" s="8"/>
      <c r="B305" s="8"/>
      <c r="C305" s="8"/>
      <c r="D305" s="8"/>
      <c r="E305" s="8"/>
      <c r="F305" s="12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30" customHeight="1">
      <c r="A306" s="8"/>
      <c r="B306" s="8"/>
      <c r="C306" s="8"/>
      <c r="D306" s="8"/>
      <c r="E306" s="8"/>
      <c r="F306" s="12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30" customHeight="1">
      <c r="A307" s="8"/>
      <c r="B307" s="8"/>
      <c r="C307" s="8"/>
      <c r="D307" s="8"/>
      <c r="E307" s="8"/>
      <c r="F307" s="12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30" customHeight="1">
      <c r="A308" s="8"/>
      <c r="B308" s="8"/>
      <c r="C308" s="8"/>
      <c r="D308" s="8"/>
      <c r="E308" s="8"/>
      <c r="F308" s="12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30" customHeight="1">
      <c r="A309" s="8"/>
      <c r="B309" s="8"/>
      <c r="C309" s="8"/>
      <c r="D309" s="8"/>
      <c r="E309" s="8"/>
      <c r="F309" s="12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30" customHeight="1">
      <c r="A310" s="8"/>
      <c r="B310" s="8"/>
      <c r="C310" s="8"/>
      <c r="D310" s="8"/>
      <c r="E310" s="8"/>
      <c r="F310" s="12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30" customHeight="1">
      <c r="A311" s="8"/>
      <c r="B311" s="8"/>
      <c r="C311" s="8"/>
      <c r="D311" s="8"/>
      <c r="E311" s="8"/>
      <c r="F311" s="12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30" customHeight="1">
      <c r="A312" s="8"/>
      <c r="B312" s="8"/>
      <c r="C312" s="8"/>
      <c r="D312" s="8"/>
      <c r="E312" s="8"/>
      <c r="F312" s="12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30" customHeight="1">
      <c r="A313" s="8"/>
      <c r="B313" s="8"/>
      <c r="C313" s="8"/>
      <c r="D313" s="8"/>
      <c r="E313" s="8"/>
      <c r="F313" s="12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30" customHeight="1">
      <c r="A314" s="8"/>
      <c r="B314" s="8"/>
      <c r="C314" s="8"/>
      <c r="D314" s="8"/>
      <c r="E314" s="8"/>
      <c r="F314" s="12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30" customHeight="1">
      <c r="A315" s="8"/>
      <c r="B315" s="8"/>
      <c r="C315" s="8" t="s">
        <v>99</v>
      </c>
      <c r="D315" s="8"/>
      <c r="E315" s="8"/>
      <c r="F315" s="12"/>
      <c r="G315" s="8"/>
      <c r="H315" s="8">
        <f>SUMIF(AC213:AC314,1,H213:H314)</f>
        <v>9799291</v>
      </c>
      <c r="I315" s="8"/>
      <c r="J315" s="8">
        <f>SUMIF(AC213:AC314,1,J213:J314)</f>
        <v>11648582</v>
      </c>
      <c r="K315" s="8"/>
      <c r="L315" s="8">
        <f>SUMIF(AC213:AC314,1,L213:L314)</f>
        <v>34384</v>
      </c>
      <c r="M315" s="8"/>
      <c r="N315" s="8">
        <f>H315+J315+L315</f>
        <v>21482257</v>
      </c>
      <c r="O315" s="8"/>
    </row>
    <row r="316" spans="1:15" ht="30" customHeight="1">
      <c r="A316" s="8"/>
      <c r="B316" s="8"/>
      <c r="C316" s="9" t="s">
        <v>29</v>
      </c>
      <c r="D316" s="9"/>
      <c r="E316" s="9"/>
      <c r="F316" s="11"/>
      <c r="G316" s="9"/>
      <c r="H316" s="9"/>
      <c r="I316" s="9"/>
      <c r="J316" s="9"/>
      <c r="K316" s="9"/>
      <c r="L316" s="9"/>
      <c r="M316" s="9"/>
      <c r="N316" s="9"/>
      <c r="O316" s="9"/>
    </row>
    <row r="317" spans="1:29" ht="30" customHeight="1">
      <c r="A317" s="10" t="s">
        <v>30</v>
      </c>
      <c r="B317" s="10" t="s">
        <v>497</v>
      </c>
      <c r="C317" s="10" t="s">
        <v>498</v>
      </c>
      <c r="D317" s="10" t="s">
        <v>499</v>
      </c>
      <c r="E317" s="10" t="s">
        <v>103</v>
      </c>
      <c r="F317" s="12">
        <v>17</v>
      </c>
      <c r="G317" s="8">
        <f>TRUNC(단가대비표!O52,0)</f>
        <v>4453</v>
      </c>
      <c r="H317" s="8">
        <f aca="true" t="shared" si="49" ref="H317:H350">TRUNC(F317*G317,0)</f>
        <v>75701</v>
      </c>
      <c r="I317" s="8">
        <v>0</v>
      </c>
      <c r="J317" s="8">
        <f aca="true" t="shared" si="50" ref="J317:J350">TRUNC(F317*I317,0)</f>
        <v>0</v>
      </c>
      <c r="K317" s="8">
        <v>0</v>
      </c>
      <c r="L317" s="8">
        <f aca="true" t="shared" si="51" ref="L317:L350">TRUNC(F317*K317,0)</f>
        <v>0</v>
      </c>
      <c r="M317" s="8">
        <f aca="true" t="shared" si="52" ref="M317:M350">G317+I317+K317</f>
        <v>4453</v>
      </c>
      <c r="N317" s="8">
        <f aca="true" t="shared" si="53" ref="N317:N350">H317+J317+L317</f>
        <v>75701</v>
      </c>
      <c r="O317" s="10" t="s">
        <v>77</v>
      </c>
      <c r="T317">
        <v>0</v>
      </c>
      <c r="U317">
        <v>1</v>
      </c>
      <c r="AC317">
        <v>1</v>
      </c>
    </row>
    <row r="318" spans="1:29" ht="30" customHeight="1">
      <c r="A318" s="10" t="s">
        <v>30</v>
      </c>
      <c r="B318" s="10" t="s">
        <v>500</v>
      </c>
      <c r="C318" s="10" t="s">
        <v>498</v>
      </c>
      <c r="D318" s="10" t="s">
        <v>501</v>
      </c>
      <c r="E318" s="10" t="s">
        <v>103</v>
      </c>
      <c r="F318" s="12">
        <v>107</v>
      </c>
      <c r="G318" s="8">
        <f>TRUNC(단가대비표!O53,0)</f>
        <v>10413</v>
      </c>
      <c r="H318" s="8">
        <f t="shared" si="49"/>
        <v>1114191</v>
      </c>
      <c r="I318" s="8">
        <v>0</v>
      </c>
      <c r="J318" s="8">
        <f t="shared" si="50"/>
        <v>0</v>
      </c>
      <c r="K318" s="8">
        <v>0</v>
      </c>
      <c r="L318" s="8">
        <f t="shared" si="51"/>
        <v>0</v>
      </c>
      <c r="M318" s="8">
        <f t="shared" si="52"/>
        <v>10413</v>
      </c>
      <c r="N318" s="8">
        <f t="shared" si="53"/>
        <v>1114191</v>
      </c>
      <c r="O318" s="10" t="s">
        <v>77</v>
      </c>
      <c r="T318">
        <v>0</v>
      </c>
      <c r="U318">
        <v>1</v>
      </c>
      <c r="AC318">
        <v>1</v>
      </c>
    </row>
    <row r="319" spans="1:29" ht="30" customHeight="1">
      <c r="A319" s="10" t="s">
        <v>30</v>
      </c>
      <c r="B319" s="10" t="s">
        <v>106</v>
      </c>
      <c r="C319" s="10" t="s">
        <v>107</v>
      </c>
      <c r="D319" s="10" t="s">
        <v>108</v>
      </c>
      <c r="E319" s="10" t="s">
        <v>98</v>
      </c>
      <c r="F319" s="12">
        <v>1</v>
      </c>
      <c r="G319" s="8">
        <f>ROUNDDOWN(SUMIF(U317:U350,RIGHTB(B319,1),H317:H350)*T319,0)</f>
        <v>35696</v>
      </c>
      <c r="H319" s="8">
        <f t="shared" si="49"/>
        <v>35696</v>
      </c>
      <c r="I319" s="8">
        <v>0</v>
      </c>
      <c r="J319" s="8">
        <f t="shared" si="50"/>
        <v>0</v>
      </c>
      <c r="K319" s="8">
        <v>0</v>
      </c>
      <c r="L319" s="8">
        <f t="shared" si="51"/>
        <v>0</v>
      </c>
      <c r="M319" s="8">
        <f t="shared" si="52"/>
        <v>35696</v>
      </c>
      <c r="N319" s="8">
        <f t="shared" si="53"/>
        <v>35696</v>
      </c>
      <c r="O319" s="10" t="s">
        <v>77</v>
      </c>
      <c r="P319">
        <v>319</v>
      </c>
      <c r="R319">
        <v>0</v>
      </c>
      <c r="S319">
        <v>0</v>
      </c>
      <c r="T319">
        <v>0.03</v>
      </c>
      <c r="AC319">
        <v>1</v>
      </c>
    </row>
    <row r="320" spans="1:29" ht="30" customHeight="1">
      <c r="A320" s="10" t="s">
        <v>30</v>
      </c>
      <c r="B320" s="10" t="s">
        <v>502</v>
      </c>
      <c r="C320" s="10" t="s">
        <v>376</v>
      </c>
      <c r="D320" s="10" t="s">
        <v>503</v>
      </c>
      <c r="E320" s="10" t="s">
        <v>112</v>
      </c>
      <c r="F320" s="12">
        <v>6</v>
      </c>
      <c r="G320" s="8">
        <f>TRUNC(단가대비표!O152,0)</f>
        <v>1786</v>
      </c>
      <c r="H320" s="8">
        <f t="shared" si="49"/>
        <v>10716</v>
      </c>
      <c r="I320" s="8">
        <v>0</v>
      </c>
      <c r="J320" s="8">
        <f t="shared" si="50"/>
        <v>0</v>
      </c>
      <c r="K320" s="8">
        <v>0</v>
      </c>
      <c r="L320" s="8">
        <f t="shared" si="51"/>
        <v>0</v>
      </c>
      <c r="M320" s="8">
        <f t="shared" si="52"/>
        <v>1786</v>
      </c>
      <c r="N320" s="8">
        <f t="shared" si="53"/>
        <v>10716</v>
      </c>
      <c r="O320" s="10" t="s">
        <v>77</v>
      </c>
      <c r="T320">
        <v>0</v>
      </c>
      <c r="AC320">
        <v>1</v>
      </c>
    </row>
    <row r="321" spans="1:29" ht="30" customHeight="1">
      <c r="A321" s="10" t="s">
        <v>30</v>
      </c>
      <c r="B321" s="10" t="s">
        <v>504</v>
      </c>
      <c r="C321" s="10" t="s">
        <v>505</v>
      </c>
      <c r="D321" s="10" t="s">
        <v>506</v>
      </c>
      <c r="E321" s="10" t="s">
        <v>112</v>
      </c>
      <c r="F321" s="12">
        <v>6</v>
      </c>
      <c r="G321" s="8">
        <f>TRUNC(단가대비표!O104,0)</f>
        <v>3692</v>
      </c>
      <c r="H321" s="8">
        <f t="shared" si="49"/>
        <v>22152</v>
      </c>
      <c r="I321" s="8">
        <v>0</v>
      </c>
      <c r="J321" s="8">
        <f t="shared" si="50"/>
        <v>0</v>
      </c>
      <c r="K321" s="8">
        <v>0</v>
      </c>
      <c r="L321" s="8">
        <f t="shared" si="51"/>
        <v>0</v>
      </c>
      <c r="M321" s="8">
        <f t="shared" si="52"/>
        <v>3692</v>
      </c>
      <c r="N321" s="8">
        <f t="shared" si="53"/>
        <v>22152</v>
      </c>
      <c r="O321" s="10" t="s">
        <v>77</v>
      </c>
      <c r="T321">
        <v>0</v>
      </c>
      <c r="AC321">
        <v>1</v>
      </c>
    </row>
    <row r="322" spans="1:29" ht="30" customHeight="1">
      <c r="A322" s="10" t="s">
        <v>30</v>
      </c>
      <c r="B322" s="10" t="s">
        <v>507</v>
      </c>
      <c r="C322" s="10" t="s">
        <v>505</v>
      </c>
      <c r="D322" s="10" t="s">
        <v>508</v>
      </c>
      <c r="E322" s="10" t="s">
        <v>112</v>
      </c>
      <c r="F322" s="12">
        <v>6</v>
      </c>
      <c r="G322" s="8">
        <f>TRUNC(단가대비표!O105,0)</f>
        <v>5933</v>
      </c>
      <c r="H322" s="8">
        <f t="shared" si="49"/>
        <v>35598</v>
      </c>
      <c r="I322" s="8">
        <v>0</v>
      </c>
      <c r="J322" s="8">
        <f t="shared" si="50"/>
        <v>0</v>
      </c>
      <c r="K322" s="8">
        <v>0</v>
      </c>
      <c r="L322" s="8">
        <f t="shared" si="51"/>
        <v>0</v>
      </c>
      <c r="M322" s="8">
        <f t="shared" si="52"/>
        <v>5933</v>
      </c>
      <c r="N322" s="8">
        <f t="shared" si="53"/>
        <v>35598</v>
      </c>
      <c r="O322" s="10" t="s">
        <v>77</v>
      </c>
      <c r="T322">
        <v>0</v>
      </c>
      <c r="AC322">
        <v>1</v>
      </c>
    </row>
    <row r="323" spans="1:29" ht="30" customHeight="1">
      <c r="A323" s="10" t="s">
        <v>30</v>
      </c>
      <c r="B323" s="10" t="s">
        <v>509</v>
      </c>
      <c r="C323" s="10" t="s">
        <v>376</v>
      </c>
      <c r="D323" s="10" t="s">
        <v>510</v>
      </c>
      <c r="E323" s="10" t="s">
        <v>112</v>
      </c>
      <c r="F323" s="12">
        <v>6</v>
      </c>
      <c r="G323" s="8">
        <f>TRUNC(단가대비표!O157,0)</f>
        <v>5256</v>
      </c>
      <c r="H323" s="8">
        <f t="shared" si="49"/>
        <v>31536</v>
      </c>
      <c r="I323" s="8">
        <v>0</v>
      </c>
      <c r="J323" s="8">
        <f t="shared" si="50"/>
        <v>0</v>
      </c>
      <c r="K323" s="8">
        <v>0</v>
      </c>
      <c r="L323" s="8">
        <f t="shared" si="51"/>
        <v>0</v>
      </c>
      <c r="M323" s="8">
        <f t="shared" si="52"/>
        <v>5256</v>
      </c>
      <c r="N323" s="8">
        <f t="shared" si="53"/>
        <v>31536</v>
      </c>
      <c r="O323" s="10" t="s">
        <v>77</v>
      </c>
      <c r="T323">
        <v>0</v>
      </c>
      <c r="AC323">
        <v>1</v>
      </c>
    </row>
    <row r="324" spans="1:29" ht="30" customHeight="1">
      <c r="A324" s="10" t="s">
        <v>30</v>
      </c>
      <c r="B324" s="10" t="s">
        <v>511</v>
      </c>
      <c r="C324" s="10" t="s">
        <v>376</v>
      </c>
      <c r="D324" s="10" t="s">
        <v>512</v>
      </c>
      <c r="E324" s="10" t="s">
        <v>112</v>
      </c>
      <c r="F324" s="12">
        <v>12</v>
      </c>
      <c r="G324" s="8">
        <f>TRUNC(단가대비표!O155,0)</f>
        <v>1670</v>
      </c>
      <c r="H324" s="8">
        <f t="shared" si="49"/>
        <v>20040</v>
      </c>
      <c r="I324" s="8">
        <v>0</v>
      </c>
      <c r="J324" s="8">
        <f t="shared" si="50"/>
        <v>0</v>
      </c>
      <c r="K324" s="8">
        <v>0</v>
      </c>
      <c r="L324" s="8">
        <f t="shared" si="51"/>
        <v>0</v>
      </c>
      <c r="M324" s="8">
        <f t="shared" si="52"/>
        <v>1670</v>
      </c>
      <c r="N324" s="8">
        <f t="shared" si="53"/>
        <v>20040</v>
      </c>
      <c r="O324" s="10" t="s">
        <v>77</v>
      </c>
      <c r="T324">
        <v>0</v>
      </c>
      <c r="AC324">
        <v>1</v>
      </c>
    </row>
    <row r="325" spans="1:29" ht="30" customHeight="1">
      <c r="A325" s="10" t="s">
        <v>30</v>
      </c>
      <c r="B325" s="10" t="s">
        <v>513</v>
      </c>
      <c r="C325" s="10" t="s">
        <v>514</v>
      </c>
      <c r="D325" s="10" t="s">
        <v>361</v>
      </c>
      <c r="E325" s="10" t="s">
        <v>289</v>
      </c>
      <c r="F325" s="12">
        <v>43</v>
      </c>
      <c r="G325" s="8">
        <f>일위대가목록!E4</f>
        <v>973</v>
      </c>
      <c r="H325" s="8">
        <f t="shared" si="49"/>
        <v>41839</v>
      </c>
      <c r="I325" s="8">
        <f>일위대가목록!F4</f>
        <v>17364</v>
      </c>
      <c r="J325" s="8">
        <f t="shared" si="50"/>
        <v>746652</v>
      </c>
      <c r="K325" s="8">
        <f>일위대가목록!G4</f>
        <v>29</v>
      </c>
      <c r="L325" s="8">
        <f t="shared" si="51"/>
        <v>1247</v>
      </c>
      <c r="M325" s="8">
        <f t="shared" si="52"/>
        <v>18366</v>
      </c>
      <c r="N325" s="8">
        <f t="shared" si="53"/>
        <v>789738</v>
      </c>
      <c r="O325" s="10" t="s">
        <v>513</v>
      </c>
      <c r="T325">
        <v>0</v>
      </c>
      <c r="AC325">
        <v>1</v>
      </c>
    </row>
    <row r="326" spans="1:29" ht="30" customHeight="1">
      <c r="A326" s="10" t="s">
        <v>30</v>
      </c>
      <c r="B326" s="10" t="s">
        <v>515</v>
      </c>
      <c r="C326" s="10" t="s">
        <v>516</v>
      </c>
      <c r="D326" s="10" t="s">
        <v>361</v>
      </c>
      <c r="E326" s="10" t="s">
        <v>289</v>
      </c>
      <c r="F326" s="12">
        <v>1</v>
      </c>
      <c r="G326" s="8">
        <f>일위대가목록!E24</f>
        <v>8854</v>
      </c>
      <c r="H326" s="8">
        <f t="shared" si="49"/>
        <v>8854</v>
      </c>
      <c r="I326" s="8">
        <f>일위대가목록!F24</f>
        <v>17364</v>
      </c>
      <c r="J326" s="8">
        <f t="shared" si="50"/>
        <v>17364</v>
      </c>
      <c r="K326" s="8">
        <f>일위대가목록!G24</f>
        <v>29</v>
      </c>
      <c r="L326" s="8">
        <f t="shared" si="51"/>
        <v>29</v>
      </c>
      <c r="M326" s="8">
        <f t="shared" si="52"/>
        <v>26247</v>
      </c>
      <c r="N326" s="8">
        <f t="shared" si="53"/>
        <v>26247</v>
      </c>
      <c r="O326" s="10" t="s">
        <v>515</v>
      </c>
      <c r="T326">
        <v>0</v>
      </c>
      <c r="AC326">
        <v>1</v>
      </c>
    </row>
    <row r="327" spans="1:29" ht="30" customHeight="1">
      <c r="A327" s="10" t="s">
        <v>30</v>
      </c>
      <c r="B327" s="10" t="s">
        <v>517</v>
      </c>
      <c r="C327" s="10" t="s">
        <v>518</v>
      </c>
      <c r="D327" s="10" t="s">
        <v>519</v>
      </c>
      <c r="E327" s="10" t="s">
        <v>112</v>
      </c>
      <c r="F327" s="12">
        <v>1</v>
      </c>
      <c r="G327" s="8">
        <f>TRUNC(단가대비표!O159,0)</f>
        <v>6340</v>
      </c>
      <c r="H327" s="8">
        <f t="shared" si="49"/>
        <v>6340</v>
      </c>
      <c r="I327" s="8">
        <v>0</v>
      </c>
      <c r="J327" s="8">
        <f t="shared" si="50"/>
        <v>0</v>
      </c>
      <c r="K327" s="8">
        <v>0</v>
      </c>
      <c r="L327" s="8">
        <f t="shared" si="51"/>
        <v>0</v>
      </c>
      <c r="M327" s="8">
        <f t="shared" si="52"/>
        <v>6340</v>
      </c>
      <c r="N327" s="8">
        <f t="shared" si="53"/>
        <v>6340</v>
      </c>
      <c r="O327" s="10" t="s">
        <v>77</v>
      </c>
      <c r="T327">
        <v>0</v>
      </c>
      <c r="AC327">
        <v>1</v>
      </c>
    </row>
    <row r="328" spans="1:29" ht="30" customHeight="1">
      <c r="A328" s="10" t="s">
        <v>30</v>
      </c>
      <c r="B328" s="10" t="s">
        <v>520</v>
      </c>
      <c r="C328" s="10" t="s">
        <v>521</v>
      </c>
      <c r="D328" s="10" t="s">
        <v>297</v>
      </c>
      <c r="E328" s="10" t="s">
        <v>112</v>
      </c>
      <c r="F328" s="12">
        <v>6</v>
      </c>
      <c r="G328" s="8">
        <f>TRUNC(단가대비표!O165,0)</f>
        <v>77000</v>
      </c>
      <c r="H328" s="8">
        <f t="shared" si="49"/>
        <v>462000</v>
      </c>
      <c r="I328" s="8">
        <v>0</v>
      </c>
      <c r="J328" s="8">
        <f t="shared" si="50"/>
        <v>0</v>
      </c>
      <c r="K328" s="8">
        <v>0</v>
      </c>
      <c r="L328" s="8">
        <f t="shared" si="51"/>
        <v>0</v>
      </c>
      <c r="M328" s="8">
        <f t="shared" si="52"/>
        <v>77000</v>
      </c>
      <c r="N328" s="8">
        <f t="shared" si="53"/>
        <v>462000</v>
      </c>
      <c r="O328" s="10" t="s">
        <v>77</v>
      </c>
      <c r="T328">
        <v>0</v>
      </c>
      <c r="AC328">
        <v>1</v>
      </c>
    </row>
    <row r="329" spans="1:29" ht="30" customHeight="1">
      <c r="A329" s="10" t="s">
        <v>30</v>
      </c>
      <c r="B329" s="10" t="s">
        <v>522</v>
      </c>
      <c r="C329" s="10" t="s">
        <v>523</v>
      </c>
      <c r="D329" s="10" t="s">
        <v>524</v>
      </c>
      <c r="E329" s="10" t="s">
        <v>129</v>
      </c>
      <c r="F329" s="12">
        <v>1</v>
      </c>
      <c r="G329" s="8">
        <f>TRUNC(단가대비표!O232,0)</f>
        <v>2980000</v>
      </c>
      <c r="H329" s="8">
        <f t="shared" si="49"/>
        <v>2980000</v>
      </c>
      <c r="I329" s="8">
        <v>0</v>
      </c>
      <c r="J329" s="8">
        <f t="shared" si="50"/>
        <v>0</v>
      </c>
      <c r="K329" s="8">
        <v>0</v>
      </c>
      <c r="L329" s="8">
        <f t="shared" si="51"/>
        <v>0</v>
      </c>
      <c r="M329" s="8">
        <f t="shared" si="52"/>
        <v>2980000</v>
      </c>
      <c r="N329" s="8">
        <f t="shared" si="53"/>
        <v>2980000</v>
      </c>
      <c r="O329" s="10" t="s">
        <v>77</v>
      </c>
      <c r="T329">
        <v>0</v>
      </c>
      <c r="AC329">
        <v>1</v>
      </c>
    </row>
    <row r="330" spans="1:29" ht="30" customHeight="1">
      <c r="A330" s="10" t="s">
        <v>30</v>
      </c>
      <c r="B330" s="10" t="s">
        <v>525</v>
      </c>
      <c r="C330" s="10" t="s">
        <v>526</v>
      </c>
      <c r="D330" s="10" t="s">
        <v>527</v>
      </c>
      <c r="E330" s="10" t="s">
        <v>112</v>
      </c>
      <c r="F330" s="12">
        <v>6</v>
      </c>
      <c r="G330" s="8">
        <f>TRUNC(단가대비표!O191,0)</f>
        <v>4600</v>
      </c>
      <c r="H330" s="8">
        <f t="shared" si="49"/>
        <v>27600</v>
      </c>
      <c r="I330" s="8">
        <v>0</v>
      </c>
      <c r="J330" s="8">
        <f t="shared" si="50"/>
        <v>0</v>
      </c>
      <c r="K330" s="8">
        <v>0</v>
      </c>
      <c r="L330" s="8">
        <f t="shared" si="51"/>
        <v>0</v>
      </c>
      <c r="M330" s="8">
        <f t="shared" si="52"/>
        <v>4600</v>
      </c>
      <c r="N330" s="8">
        <f t="shared" si="53"/>
        <v>27600</v>
      </c>
      <c r="O330" s="10" t="s">
        <v>77</v>
      </c>
      <c r="T330">
        <v>0</v>
      </c>
      <c r="AC330">
        <v>1</v>
      </c>
    </row>
    <row r="331" spans="1:29" ht="30" customHeight="1">
      <c r="A331" s="10" t="s">
        <v>30</v>
      </c>
      <c r="B331" s="10" t="s">
        <v>528</v>
      </c>
      <c r="C331" s="10" t="s">
        <v>526</v>
      </c>
      <c r="D331" s="10" t="s">
        <v>529</v>
      </c>
      <c r="E331" s="10" t="s">
        <v>112</v>
      </c>
      <c r="F331" s="12">
        <v>42</v>
      </c>
      <c r="G331" s="8">
        <f>TRUNC(단가대비표!O192,0)</f>
        <v>9800</v>
      </c>
      <c r="H331" s="8">
        <f t="shared" si="49"/>
        <v>411600</v>
      </c>
      <c r="I331" s="8">
        <v>0</v>
      </c>
      <c r="J331" s="8">
        <f t="shared" si="50"/>
        <v>0</v>
      </c>
      <c r="K331" s="8">
        <v>0</v>
      </c>
      <c r="L331" s="8">
        <f t="shared" si="51"/>
        <v>0</v>
      </c>
      <c r="M331" s="8">
        <f t="shared" si="52"/>
        <v>9800</v>
      </c>
      <c r="N331" s="8">
        <f t="shared" si="53"/>
        <v>411600</v>
      </c>
      <c r="O331" s="10" t="s">
        <v>77</v>
      </c>
      <c r="T331">
        <v>0</v>
      </c>
      <c r="AC331">
        <v>1</v>
      </c>
    </row>
    <row r="332" spans="1:29" ht="30" customHeight="1">
      <c r="A332" s="10" t="s">
        <v>30</v>
      </c>
      <c r="B332" s="10" t="s">
        <v>530</v>
      </c>
      <c r="C332" s="10" t="s">
        <v>531</v>
      </c>
      <c r="D332" s="10" t="s">
        <v>532</v>
      </c>
      <c r="E332" s="10" t="s">
        <v>533</v>
      </c>
      <c r="F332" s="12">
        <v>1</v>
      </c>
      <c r="G332" s="8">
        <f>일위대가목록!E73</f>
        <v>6607</v>
      </c>
      <c r="H332" s="8">
        <f t="shared" si="49"/>
        <v>6607</v>
      </c>
      <c r="I332" s="8">
        <f>일위대가목록!F73</f>
        <v>220239</v>
      </c>
      <c r="J332" s="8">
        <f t="shared" si="50"/>
        <v>220239</v>
      </c>
      <c r="K332" s="8">
        <f>일위대가목록!G73</f>
        <v>0</v>
      </c>
      <c r="L332" s="8">
        <f t="shared" si="51"/>
        <v>0</v>
      </c>
      <c r="M332" s="8">
        <f t="shared" si="52"/>
        <v>226846</v>
      </c>
      <c r="N332" s="8">
        <f t="shared" si="53"/>
        <v>226846</v>
      </c>
      <c r="O332" s="10" t="s">
        <v>530</v>
      </c>
      <c r="T332">
        <v>0</v>
      </c>
      <c r="AC332">
        <v>1</v>
      </c>
    </row>
    <row r="333" spans="1:29" ht="30" customHeight="1">
      <c r="A333" s="10" t="s">
        <v>30</v>
      </c>
      <c r="B333" s="10" t="s">
        <v>534</v>
      </c>
      <c r="C333" s="10" t="s">
        <v>531</v>
      </c>
      <c r="D333" s="10" t="s">
        <v>535</v>
      </c>
      <c r="E333" s="10" t="s">
        <v>533</v>
      </c>
      <c r="F333" s="12">
        <v>1</v>
      </c>
      <c r="G333" s="8">
        <f>일위대가목록!E74</f>
        <v>8022</v>
      </c>
      <c r="H333" s="8">
        <f t="shared" si="49"/>
        <v>8022</v>
      </c>
      <c r="I333" s="8">
        <f>일위대가목록!F74</f>
        <v>267408</v>
      </c>
      <c r="J333" s="8">
        <f t="shared" si="50"/>
        <v>267408</v>
      </c>
      <c r="K333" s="8">
        <f>일위대가목록!G74</f>
        <v>0</v>
      </c>
      <c r="L333" s="8">
        <f t="shared" si="51"/>
        <v>0</v>
      </c>
      <c r="M333" s="8">
        <f t="shared" si="52"/>
        <v>275430</v>
      </c>
      <c r="N333" s="8">
        <f t="shared" si="53"/>
        <v>275430</v>
      </c>
      <c r="O333" s="10" t="s">
        <v>534</v>
      </c>
      <c r="T333">
        <v>0</v>
      </c>
      <c r="AC333">
        <v>1</v>
      </c>
    </row>
    <row r="334" spans="1:29" ht="30" customHeight="1">
      <c r="A334" s="10" t="s">
        <v>30</v>
      </c>
      <c r="B334" s="10" t="s">
        <v>536</v>
      </c>
      <c r="C334" s="10" t="s">
        <v>537</v>
      </c>
      <c r="D334" s="10" t="s">
        <v>532</v>
      </c>
      <c r="E334" s="10" t="s">
        <v>533</v>
      </c>
      <c r="F334" s="12">
        <v>1</v>
      </c>
      <c r="G334" s="8">
        <f>일위대가목록!E75</f>
        <v>186</v>
      </c>
      <c r="H334" s="8">
        <f t="shared" si="49"/>
        <v>186</v>
      </c>
      <c r="I334" s="8">
        <f>일위대가목록!F75</f>
        <v>394</v>
      </c>
      <c r="J334" s="8">
        <f t="shared" si="50"/>
        <v>394</v>
      </c>
      <c r="K334" s="8">
        <f>일위대가목록!G75</f>
        <v>42</v>
      </c>
      <c r="L334" s="8">
        <f t="shared" si="51"/>
        <v>42</v>
      </c>
      <c r="M334" s="8">
        <f t="shared" si="52"/>
        <v>622</v>
      </c>
      <c r="N334" s="8">
        <f t="shared" si="53"/>
        <v>622</v>
      </c>
      <c r="O334" s="10" t="s">
        <v>536</v>
      </c>
      <c r="T334">
        <v>0</v>
      </c>
      <c r="AC334">
        <v>1</v>
      </c>
    </row>
    <row r="335" spans="1:29" ht="30" customHeight="1">
      <c r="A335" s="10" t="s">
        <v>30</v>
      </c>
      <c r="B335" s="10" t="s">
        <v>538</v>
      </c>
      <c r="C335" s="10" t="s">
        <v>537</v>
      </c>
      <c r="D335" s="10" t="s">
        <v>539</v>
      </c>
      <c r="E335" s="10" t="s">
        <v>533</v>
      </c>
      <c r="F335" s="12">
        <v>1</v>
      </c>
      <c r="G335" s="8">
        <f>일위대가목록!E76</f>
        <v>467</v>
      </c>
      <c r="H335" s="8">
        <f t="shared" si="49"/>
        <v>467</v>
      </c>
      <c r="I335" s="8">
        <f>일위대가목록!F76</f>
        <v>987</v>
      </c>
      <c r="J335" s="8">
        <f t="shared" si="50"/>
        <v>987</v>
      </c>
      <c r="K335" s="8">
        <f>일위대가목록!G76</f>
        <v>106</v>
      </c>
      <c r="L335" s="8">
        <f t="shared" si="51"/>
        <v>106</v>
      </c>
      <c r="M335" s="8">
        <f t="shared" si="52"/>
        <v>1560</v>
      </c>
      <c r="N335" s="8">
        <f t="shared" si="53"/>
        <v>1560</v>
      </c>
      <c r="O335" s="10" t="s">
        <v>538</v>
      </c>
      <c r="T335">
        <v>0</v>
      </c>
      <c r="AC335">
        <v>1</v>
      </c>
    </row>
    <row r="336" spans="1:29" ht="30" customHeight="1">
      <c r="A336" s="10" t="s">
        <v>30</v>
      </c>
      <c r="B336" s="10" t="s">
        <v>540</v>
      </c>
      <c r="C336" s="10" t="s">
        <v>541</v>
      </c>
      <c r="D336" s="10" t="s">
        <v>297</v>
      </c>
      <c r="E336" s="10" t="s">
        <v>289</v>
      </c>
      <c r="F336" s="12">
        <v>36</v>
      </c>
      <c r="G336" s="8">
        <f>일위대가목록!E23</f>
        <v>690</v>
      </c>
      <c r="H336" s="8">
        <f t="shared" si="49"/>
        <v>24840</v>
      </c>
      <c r="I336" s="8">
        <f>일위대가목록!F23</f>
        <v>18693</v>
      </c>
      <c r="J336" s="8">
        <f t="shared" si="50"/>
        <v>672948</v>
      </c>
      <c r="K336" s="8">
        <f>일위대가목록!G23</f>
        <v>0</v>
      </c>
      <c r="L336" s="8">
        <f t="shared" si="51"/>
        <v>0</v>
      </c>
      <c r="M336" s="8">
        <f t="shared" si="52"/>
        <v>19383</v>
      </c>
      <c r="N336" s="8">
        <f t="shared" si="53"/>
        <v>697788</v>
      </c>
      <c r="O336" s="10" t="s">
        <v>540</v>
      </c>
      <c r="T336">
        <v>0</v>
      </c>
      <c r="AC336">
        <v>1</v>
      </c>
    </row>
    <row r="337" spans="1:29" ht="30" customHeight="1">
      <c r="A337" s="10" t="s">
        <v>30</v>
      </c>
      <c r="B337" s="10" t="s">
        <v>542</v>
      </c>
      <c r="C337" s="10" t="s">
        <v>474</v>
      </c>
      <c r="D337" s="10" t="s">
        <v>543</v>
      </c>
      <c r="E337" s="10" t="s">
        <v>112</v>
      </c>
      <c r="F337" s="12">
        <v>6</v>
      </c>
      <c r="G337" s="8">
        <f>TRUNC(단가대비표!O181,0)</f>
        <v>240</v>
      </c>
      <c r="H337" s="8">
        <f t="shared" si="49"/>
        <v>1440</v>
      </c>
      <c r="I337" s="8">
        <v>0</v>
      </c>
      <c r="J337" s="8">
        <f t="shared" si="50"/>
        <v>0</v>
      </c>
      <c r="K337" s="8">
        <v>0</v>
      </c>
      <c r="L337" s="8">
        <f t="shared" si="51"/>
        <v>0</v>
      </c>
      <c r="M337" s="8">
        <f t="shared" si="52"/>
        <v>240</v>
      </c>
      <c r="N337" s="8">
        <f t="shared" si="53"/>
        <v>1440</v>
      </c>
      <c r="O337" s="10" t="s">
        <v>77</v>
      </c>
      <c r="T337">
        <v>0</v>
      </c>
      <c r="AC337">
        <v>1</v>
      </c>
    </row>
    <row r="338" spans="1:29" ht="30" customHeight="1">
      <c r="A338" s="10" t="s">
        <v>30</v>
      </c>
      <c r="B338" s="10" t="s">
        <v>476</v>
      </c>
      <c r="C338" s="10" t="s">
        <v>474</v>
      </c>
      <c r="D338" s="10" t="s">
        <v>477</v>
      </c>
      <c r="E338" s="10" t="s">
        <v>112</v>
      </c>
      <c r="F338" s="12">
        <v>42</v>
      </c>
      <c r="G338" s="8">
        <f>TRUNC(단가대비표!O182,0)</f>
        <v>360</v>
      </c>
      <c r="H338" s="8">
        <f t="shared" si="49"/>
        <v>15120</v>
      </c>
      <c r="I338" s="8">
        <v>0</v>
      </c>
      <c r="J338" s="8">
        <f t="shared" si="50"/>
        <v>0</v>
      </c>
      <c r="K338" s="8">
        <v>0</v>
      </c>
      <c r="L338" s="8">
        <f t="shared" si="51"/>
        <v>0</v>
      </c>
      <c r="M338" s="8">
        <f t="shared" si="52"/>
        <v>360</v>
      </c>
      <c r="N338" s="8">
        <f t="shared" si="53"/>
        <v>15120</v>
      </c>
      <c r="O338" s="10" t="s">
        <v>77</v>
      </c>
      <c r="T338">
        <v>0</v>
      </c>
      <c r="AC338">
        <v>1</v>
      </c>
    </row>
    <row r="339" spans="1:29" ht="30" customHeight="1">
      <c r="A339" s="10" t="s">
        <v>30</v>
      </c>
      <c r="B339" s="10" t="s">
        <v>544</v>
      </c>
      <c r="C339" s="10" t="s">
        <v>545</v>
      </c>
      <c r="D339" s="10" t="s">
        <v>546</v>
      </c>
      <c r="E339" s="10" t="s">
        <v>112</v>
      </c>
      <c r="F339" s="12">
        <v>96</v>
      </c>
      <c r="G339" s="8">
        <f>TRUNC(단가대비표!O218,0)</f>
        <v>675</v>
      </c>
      <c r="H339" s="8">
        <f t="shared" si="49"/>
        <v>64800</v>
      </c>
      <c r="I339" s="8">
        <v>0</v>
      </c>
      <c r="J339" s="8">
        <f t="shared" si="50"/>
        <v>0</v>
      </c>
      <c r="K339" s="8">
        <v>0</v>
      </c>
      <c r="L339" s="8">
        <f t="shared" si="51"/>
        <v>0</v>
      </c>
      <c r="M339" s="8">
        <f t="shared" si="52"/>
        <v>675</v>
      </c>
      <c r="N339" s="8">
        <f t="shared" si="53"/>
        <v>64800</v>
      </c>
      <c r="O339" s="10" t="s">
        <v>77</v>
      </c>
      <c r="T339">
        <v>0</v>
      </c>
      <c r="AC339">
        <v>1</v>
      </c>
    </row>
    <row r="340" spans="1:29" ht="30" customHeight="1">
      <c r="A340" s="10" t="s">
        <v>30</v>
      </c>
      <c r="B340" s="10" t="s">
        <v>547</v>
      </c>
      <c r="C340" s="10" t="s">
        <v>548</v>
      </c>
      <c r="D340" s="10" t="s">
        <v>549</v>
      </c>
      <c r="E340" s="10" t="s">
        <v>550</v>
      </c>
      <c r="F340" s="12">
        <v>30</v>
      </c>
      <c r="G340" s="8">
        <f>일위대가목록!E65</f>
        <v>502</v>
      </c>
      <c r="H340" s="8">
        <f t="shared" si="49"/>
        <v>15060</v>
      </c>
      <c r="I340" s="8">
        <f>일위대가목록!F65</f>
        <v>0</v>
      </c>
      <c r="J340" s="8">
        <f t="shared" si="50"/>
        <v>0</v>
      </c>
      <c r="K340" s="8">
        <f>일위대가목록!G65</f>
        <v>0</v>
      </c>
      <c r="L340" s="8">
        <f t="shared" si="51"/>
        <v>0</v>
      </c>
      <c r="M340" s="8">
        <f t="shared" si="52"/>
        <v>502</v>
      </c>
      <c r="N340" s="8">
        <f t="shared" si="53"/>
        <v>15060</v>
      </c>
      <c r="O340" s="10" t="s">
        <v>547</v>
      </c>
      <c r="T340">
        <v>0</v>
      </c>
      <c r="AC340">
        <v>1</v>
      </c>
    </row>
    <row r="341" spans="1:29" ht="30" customHeight="1">
      <c r="A341" s="10" t="s">
        <v>30</v>
      </c>
      <c r="B341" s="10" t="s">
        <v>551</v>
      </c>
      <c r="C341" s="10" t="s">
        <v>548</v>
      </c>
      <c r="D341" s="10" t="s">
        <v>552</v>
      </c>
      <c r="E341" s="10" t="s">
        <v>550</v>
      </c>
      <c r="F341" s="12">
        <v>3</v>
      </c>
      <c r="G341" s="8">
        <f>일위대가목록!E66</f>
        <v>1011</v>
      </c>
      <c r="H341" s="8">
        <f t="shared" si="49"/>
        <v>3033</v>
      </c>
      <c r="I341" s="8">
        <f>일위대가목록!F66</f>
        <v>0</v>
      </c>
      <c r="J341" s="8">
        <f t="shared" si="50"/>
        <v>0</v>
      </c>
      <c r="K341" s="8">
        <f>일위대가목록!G66</f>
        <v>0</v>
      </c>
      <c r="L341" s="8">
        <f t="shared" si="51"/>
        <v>0</v>
      </c>
      <c r="M341" s="8">
        <f t="shared" si="52"/>
        <v>1011</v>
      </c>
      <c r="N341" s="8">
        <f t="shared" si="53"/>
        <v>3033</v>
      </c>
      <c r="O341" s="10" t="s">
        <v>551</v>
      </c>
      <c r="T341">
        <v>0</v>
      </c>
      <c r="AC341">
        <v>1</v>
      </c>
    </row>
    <row r="342" spans="1:29" ht="30" customHeight="1">
      <c r="A342" s="10" t="s">
        <v>30</v>
      </c>
      <c r="B342" s="10" t="s">
        <v>553</v>
      </c>
      <c r="C342" s="10" t="s">
        <v>554</v>
      </c>
      <c r="D342" s="10" t="s">
        <v>555</v>
      </c>
      <c r="E342" s="10" t="s">
        <v>556</v>
      </c>
      <c r="F342" s="12">
        <v>15</v>
      </c>
      <c r="G342" s="8">
        <f>일위대가목록!E68</f>
        <v>0</v>
      </c>
      <c r="H342" s="8">
        <f t="shared" si="49"/>
        <v>0</v>
      </c>
      <c r="I342" s="8">
        <f>일위대가목록!F68</f>
        <v>1514</v>
      </c>
      <c r="J342" s="8">
        <f t="shared" si="50"/>
        <v>22710</v>
      </c>
      <c r="K342" s="8">
        <f>일위대가목록!G68</f>
        <v>0</v>
      </c>
      <c r="L342" s="8">
        <f t="shared" si="51"/>
        <v>0</v>
      </c>
      <c r="M342" s="8">
        <f t="shared" si="52"/>
        <v>1514</v>
      </c>
      <c r="N342" s="8">
        <f t="shared" si="53"/>
        <v>22710</v>
      </c>
      <c r="O342" s="10" t="s">
        <v>553</v>
      </c>
      <c r="T342">
        <v>0</v>
      </c>
      <c r="AC342">
        <v>1</v>
      </c>
    </row>
    <row r="343" spans="1:29" ht="30" customHeight="1">
      <c r="A343" s="10" t="s">
        <v>30</v>
      </c>
      <c r="B343" s="10" t="s">
        <v>557</v>
      </c>
      <c r="C343" s="10" t="s">
        <v>554</v>
      </c>
      <c r="D343" s="10" t="s">
        <v>558</v>
      </c>
      <c r="E343" s="10" t="s">
        <v>556</v>
      </c>
      <c r="F343" s="12">
        <v>97</v>
      </c>
      <c r="G343" s="8">
        <f>일위대가목록!E69</f>
        <v>0</v>
      </c>
      <c r="H343" s="8">
        <f t="shared" si="49"/>
        <v>0</v>
      </c>
      <c r="I343" s="8">
        <f>일위대가목록!F69</f>
        <v>2271</v>
      </c>
      <c r="J343" s="8">
        <f t="shared" si="50"/>
        <v>220287</v>
      </c>
      <c r="K343" s="8">
        <f>일위대가목록!G69</f>
        <v>0</v>
      </c>
      <c r="L343" s="8">
        <f t="shared" si="51"/>
        <v>0</v>
      </c>
      <c r="M343" s="8">
        <f t="shared" si="52"/>
        <v>2271</v>
      </c>
      <c r="N343" s="8">
        <f t="shared" si="53"/>
        <v>220287</v>
      </c>
      <c r="O343" s="10" t="s">
        <v>557</v>
      </c>
      <c r="T343">
        <v>0</v>
      </c>
      <c r="AC343">
        <v>1</v>
      </c>
    </row>
    <row r="344" spans="1:29" ht="30" customHeight="1">
      <c r="A344" s="10" t="s">
        <v>30</v>
      </c>
      <c r="B344" s="10" t="s">
        <v>559</v>
      </c>
      <c r="C344" s="10" t="s">
        <v>560</v>
      </c>
      <c r="D344" s="10" t="s">
        <v>558</v>
      </c>
      <c r="E344" s="10" t="s">
        <v>556</v>
      </c>
      <c r="F344" s="12">
        <v>9</v>
      </c>
      <c r="G344" s="8">
        <f>일위대가목록!E70</f>
        <v>0</v>
      </c>
      <c r="H344" s="8">
        <f t="shared" si="49"/>
        <v>0</v>
      </c>
      <c r="I344" s="8">
        <f>일위대가목록!F70</f>
        <v>4542</v>
      </c>
      <c r="J344" s="8">
        <f t="shared" si="50"/>
        <v>40878</v>
      </c>
      <c r="K344" s="8">
        <f>일위대가목록!G70</f>
        <v>0</v>
      </c>
      <c r="L344" s="8">
        <f t="shared" si="51"/>
        <v>0</v>
      </c>
      <c r="M344" s="8">
        <f t="shared" si="52"/>
        <v>4542</v>
      </c>
      <c r="N344" s="8">
        <f t="shared" si="53"/>
        <v>40878</v>
      </c>
      <c r="O344" s="10" t="s">
        <v>559</v>
      </c>
      <c r="T344">
        <v>0</v>
      </c>
      <c r="AC344">
        <v>1</v>
      </c>
    </row>
    <row r="345" spans="1:29" ht="30" customHeight="1">
      <c r="A345" s="10" t="s">
        <v>30</v>
      </c>
      <c r="B345" s="10" t="s">
        <v>561</v>
      </c>
      <c r="C345" s="10" t="s">
        <v>562</v>
      </c>
      <c r="D345" s="10" t="s">
        <v>563</v>
      </c>
      <c r="E345" s="10" t="s">
        <v>550</v>
      </c>
      <c r="F345" s="12">
        <v>30</v>
      </c>
      <c r="G345" s="8">
        <f>일위대가목록!E67</f>
        <v>934</v>
      </c>
      <c r="H345" s="8">
        <f t="shared" si="49"/>
        <v>28020</v>
      </c>
      <c r="I345" s="8">
        <f>일위대가목록!F67</f>
        <v>0</v>
      </c>
      <c r="J345" s="8">
        <f t="shared" si="50"/>
        <v>0</v>
      </c>
      <c r="K345" s="8">
        <f>일위대가목록!G67</f>
        <v>0</v>
      </c>
      <c r="L345" s="8">
        <f t="shared" si="51"/>
        <v>0</v>
      </c>
      <c r="M345" s="8">
        <f t="shared" si="52"/>
        <v>934</v>
      </c>
      <c r="N345" s="8">
        <f t="shared" si="53"/>
        <v>28020</v>
      </c>
      <c r="O345" s="10" t="s">
        <v>561</v>
      </c>
      <c r="T345">
        <v>0</v>
      </c>
      <c r="AC345">
        <v>1</v>
      </c>
    </row>
    <row r="346" spans="1:29" ht="30" customHeight="1">
      <c r="A346" s="10" t="s">
        <v>30</v>
      </c>
      <c r="B346" s="10" t="s">
        <v>564</v>
      </c>
      <c r="C346" s="10" t="s">
        <v>565</v>
      </c>
      <c r="D346" s="10" t="s">
        <v>555</v>
      </c>
      <c r="E346" s="10" t="s">
        <v>556</v>
      </c>
      <c r="F346" s="12">
        <v>15</v>
      </c>
      <c r="G346" s="8">
        <f>일위대가목록!E71</f>
        <v>0</v>
      </c>
      <c r="H346" s="8">
        <f t="shared" si="49"/>
        <v>0</v>
      </c>
      <c r="I346" s="8">
        <f>일위대가목록!F71</f>
        <v>2309</v>
      </c>
      <c r="J346" s="8">
        <f t="shared" si="50"/>
        <v>34635</v>
      </c>
      <c r="K346" s="8">
        <f>일위대가목록!G71</f>
        <v>0</v>
      </c>
      <c r="L346" s="8">
        <f t="shared" si="51"/>
        <v>0</v>
      </c>
      <c r="M346" s="8">
        <f t="shared" si="52"/>
        <v>2309</v>
      </c>
      <c r="N346" s="8">
        <f t="shared" si="53"/>
        <v>34635</v>
      </c>
      <c r="O346" s="10" t="s">
        <v>564</v>
      </c>
      <c r="T346">
        <v>0</v>
      </c>
      <c r="AC346">
        <v>1</v>
      </c>
    </row>
    <row r="347" spans="1:29" ht="30" customHeight="1">
      <c r="A347" s="10" t="s">
        <v>30</v>
      </c>
      <c r="B347" s="10" t="s">
        <v>566</v>
      </c>
      <c r="C347" s="10" t="s">
        <v>565</v>
      </c>
      <c r="D347" s="10" t="s">
        <v>558</v>
      </c>
      <c r="E347" s="10" t="s">
        <v>556</v>
      </c>
      <c r="F347" s="12">
        <v>97</v>
      </c>
      <c r="G347" s="8">
        <f>일위대가목록!E72</f>
        <v>0</v>
      </c>
      <c r="H347" s="8">
        <f t="shared" si="49"/>
        <v>0</v>
      </c>
      <c r="I347" s="8">
        <f>일위대가목록!F72</f>
        <v>3558</v>
      </c>
      <c r="J347" s="8">
        <f t="shared" si="50"/>
        <v>345126</v>
      </c>
      <c r="K347" s="8">
        <f>일위대가목록!G72</f>
        <v>0</v>
      </c>
      <c r="L347" s="8">
        <f t="shared" si="51"/>
        <v>0</v>
      </c>
      <c r="M347" s="8">
        <f t="shared" si="52"/>
        <v>3558</v>
      </c>
      <c r="N347" s="8">
        <f t="shared" si="53"/>
        <v>345126</v>
      </c>
      <c r="O347" s="10" t="s">
        <v>566</v>
      </c>
      <c r="T347">
        <v>0</v>
      </c>
      <c r="AC347">
        <v>1</v>
      </c>
    </row>
    <row r="348" spans="1:29" ht="30" customHeight="1">
      <c r="A348" s="10" t="s">
        <v>30</v>
      </c>
      <c r="B348" s="10" t="s">
        <v>89</v>
      </c>
      <c r="C348" s="10" t="s">
        <v>90</v>
      </c>
      <c r="D348" s="10" t="s">
        <v>91</v>
      </c>
      <c r="E348" s="10" t="s">
        <v>92</v>
      </c>
      <c r="F348" s="12">
        <v>6</v>
      </c>
      <c r="G348" s="8">
        <v>0</v>
      </c>
      <c r="H348" s="8">
        <f t="shared" si="49"/>
        <v>0</v>
      </c>
      <c r="I348" s="8">
        <f>TRUNC(단가대비표!O226,0)</f>
        <v>94338</v>
      </c>
      <c r="J348" s="8">
        <f t="shared" si="50"/>
        <v>566028</v>
      </c>
      <c r="K348" s="8">
        <v>0</v>
      </c>
      <c r="L348" s="8">
        <f t="shared" si="51"/>
        <v>0</v>
      </c>
      <c r="M348" s="8">
        <f t="shared" si="52"/>
        <v>94338</v>
      </c>
      <c r="N348" s="8">
        <f t="shared" si="53"/>
        <v>566028</v>
      </c>
      <c r="O348" s="10" t="s">
        <v>77</v>
      </c>
      <c r="T348">
        <v>0</v>
      </c>
      <c r="W348">
        <v>3</v>
      </c>
      <c r="AC348">
        <v>1</v>
      </c>
    </row>
    <row r="349" spans="1:29" ht="30" customHeight="1">
      <c r="A349" s="10" t="s">
        <v>30</v>
      </c>
      <c r="B349" s="10" t="s">
        <v>124</v>
      </c>
      <c r="C349" s="10" t="s">
        <v>90</v>
      </c>
      <c r="D349" s="10" t="s">
        <v>125</v>
      </c>
      <c r="E349" s="10" t="s">
        <v>92</v>
      </c>
      <c r="F349" s="12">
        <v>14</v>
      </c>
      <c r="G349" s="8">
        <v>0</v>
      </c>
      <c r="H349" s="8">
        <f t="shared" si="49"/>
        <v>0</v>
      </c>
      <c r="I349" s="8">
        <f>TRUNC(단가대비표!O224,0)</f>
        <v>125901</v>
      </c>
      <c r="J349" s="8">
        <f t="shared" si="50"/>
        <v>1762614</v>
      </c>
      <c r="K349" s="8">
        <v>0</v>
      </c>
      <c r="L349" s="8">
        <f t="shared" si="51"/>
        <v>0</v>
      </c>
      <c r="M349" s="8">
        <f t="shared" si="52"/>
        <v>125901</v>
      </c>
      <c r="N349" s="8">
        <f t="shared" si="53"/>
        <v>1762614</v>
      </c>
      <c r="O349" s="10" t="s">
        <v>77</v>
      </c>
      <c r="T349">
        <v>0</v>
      </c>
      <c r="W349">
        <v>3</v>
      </c>
      <c r="AC349">
        <v>1</v>
      </c>
    </row>
    <row r="350" spans="1:29" ht="30" customHeight="1">
      <c r="A350" s="10" t="s">
        <v>30</v>
      </c>
      <c r="B350" s="10" t="s">
        <v>95</v>
      </c>
      <c r="C350" s="10" t="s">
        <v>96</v>
      </c>
      <c r="D350" s="10" t="s">
        <v>97</v>
      </c>
      <c r="E350" s="10" t="s">
        <v>98</v>
      </c>
      <c r="F350" s="12">
        <v>1</v>
      </c>
      <c r="G350" s="8">
        <f>ROUNDDOWN(SUMIF(W317:W350,RIGHTB(B350,1),J317:J350)*T350,0)</f>
        <v>69859</v>
      </c>
      <c r="H350" s="8">
        <f t="shared" si="49"/>
        <v>69859</v>
      </c>
      <c r="I350" s="8">
        <v>0</v>
      </c>
      <c r="J350" s="8">
        <f t="shared" si="50"/>
        <v>0</v>
      </c>
      <c r="K350" s="8">
        <v>0</v>
      </c>
      <c r="L350" s="8">
        <f t="shared" si="51"/>
        <v>0</v>
      </c>
      <c r="M350" s="8">
        <f t="shared" si="52"/>
        <v>69859</v>
      </c>
      <c r="N350" s="8">
        <f t="shared" si="53"/>
        <v>69859</v>
      </c>
      <c r="O350" s="10" t="s">
        <v>77</v>
      </c>
      <c r="P350">
        <v>350</v>
      </c>
      <c r="R350">
        <v>1</v>
      </c>
      <c r="S350">
        <v>0</v>
      </c>
      <c r="T350">
        <v>0.03</v>
      </c>
      <c r="AC350">
        <v>1</v>
      </c>
    </row>
    <row r="351" spans="1:15" ht="30" customHeight="1">
      <c r="A351" s="8"/>
      <c r="B351" s="8"/>
      <c r="C351" s="8"/>
      <c r="D351" s="8"/>
      <c r="E351" s="8"/>
      <c r="F351" s="12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30" customHeight="1">
      <c r="A352" s="8"/>
      <c r="B352" s="8"/>
      <c r="C352" s="8"/>
      <c r="D352" s="8"/>
      <c r="E352" s="8"/>
      <c r="F352" s="12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30" customHeight="1">
      <c r="A353" s="8"/>
      <c r="B353" s="8"/>
      <c r="C353" s="8"/>
      <c r="D353" s="8"/>
      <c r="E353" s="8"/>
      <c r="F353" s="12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30" customHeight="1">
      <c r="A354" s="8"/>
      <c r="B354" s="8"/>
      <c r="C354" s="8"/>
      <c r="D354" s="8"/>
      <c r="E354" s="8"/>
      <c r="F354" s="12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30" customHeight="1">
      <c r="A355" s="8"/>
      <c r="B355" s="8"/>
      <c r="C355" s="8"/>
      <c r="D355" s="8"/>
      <c r="E355" s="8"/>
      <c r="F355" s="12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30" customHeight="1">
      <c r="A356" s="8"/>
      <c r="B356" s="8"/>
      <c r="C356" s="8"/>
      <c r="D356" s="8"/>
      <c r="E356" s="8"/>
      <c r="F356" s="12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30" customHeight="1">
      <c r="A357" s="8"/>
      <c r="B357" s="8"/>
      <c r="C357" s="8"/>
      <c r="D357" s="8"/>
      <c r="E357" s="8"/>
      <c r="F357" s="12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30" customHeight="1">
      <c r="A358" s="8"/>
      <c r="B358" s="8"/>
      <c r="C358" s="8"/>
      <c r="D358" s="8"/>
      <c r="E358" s="8"/>
      <c r="F358" s="12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30" customHeight="1">
      <c r="A359" s="8"/>
      <c r="B359" s="8"/>
      <c r="C359" s="8"/>
      <c r="D359" s="8"/>
      <c r="E359" s="8"/>
      <c r="F359" s="12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30" customHeight="1">
      <c r="A360" s="8"/>
      <c r="B360" s="8"/>
      <c r="C360" s="8"/>
      <c r="D360" s="8"/>
      <c r="E360" s="8"/>
      <c r="F360" s="12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30" customHeight="1">
      <c r="A361" s="8"/>
      <c r="B361" s="8"/>
      <c r="C361" s="8"/>
      <c r="D361" s="8"/>
      <c r="E361" s="8"/>
      <c r="F361" s="12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30" customHeight="1">
      <c r="A362" s="8"/>
      <c r="B362" s="8"/>
      <c r="C362" s="8"/>
      <c r="D362" s="8"/>
      <c r="E362" s="8"/>
      <c r="F362" s="12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30" customHeight="1">
      <c r="A363" s="8"/>
      <c r="B363" s="8"/>
      <c r="C363" s="8"/>
      <c r="D363" s="8"/>
      <c r="E363" s="8"/>
      <c r="F363" s="12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30" customHeight="1">
      <c r="A364" s="8"/>
      <c r="B364" s="8"/>
      <c r="C364" s="8"/>
      <c r="D364" s="8"/>
      <c r="E364" s="8"/>
      <c r="F364" s="12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30" customHeight="1">
      <c r="A365" s="8"/>
      <c r="B365" s="8"/>
      <c r="C365" s="8"/>
      <c r="D365" s="8"/>
      <c r="E365" s="8"/>
      <c r="F365" s="12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30" customHeight="1">
      <c r="A366" s="8"/>
      <c r="B366" s="8"/>
      <c r="C366" s="8"/>
      <c r="D366" s="8"/>
      <c r="E366" s="8"/>
      <c r="F366" s="12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30" customHeight="1">
      <c r="A367" s="8"/>
      <c r="B367" s="8"/>
      <c r="C367" s="8" t="s">
        <v>99</v>
      </c>
      <c r="D367" s="8"/>
      <c r="E367" s="8"/>
      <c r="F367" s="12"/>
      <c r="G367" s="8"/>
      <c r="H367" s="8">
        <f>SUMIF(AC317:AC366,1,H317:H366)</f>
        <v>5521317</v>
      </c>
      <c r="I367" s="8"/>
      <c r="J367" s="8">
        <f>SUMIF(AC317:AC366,1,J317:J366)</f>
        <v>4918270</v>
      </c>
      <c r="K367" s="8"/>
      <c r="L367" s="8">
        <f>SUMIF(AC317:AC366,1,L317:L366)</f>
        <v>1424</v>
      </c>
      <c r="M367" s="8"/>
      <c r="N367" s="8">
        <f>H367+J367+L367</f>
        <v>10441011</v>
      </c>
      <c r="O367" s="8"/>
    </row>
    <row r="368" spans="1:15" ht="30" customHeight="1">
      <c r="A368" s="8"/>
      <c r="B368" s="8"/>
      <c r="C368" s="9" t="s">
        <v>33</v>
      </c>
      <c r="D368" s="9"/>
      <c r="E368" s="9"/>
      <c r="F368" s="11"/>
      <c r="G368" s="9"/>
      <c r="H368" s="9"/>
      <c r="I368" s="9"/>
      <c r="J368" s="9"/>
      <c r="K368" s="9"/>
      <c r="L368" s="9"/>
      <c r="M368" s="9"/>
      <c r="N368" s="9"/>
      <c r="O368" s="9"/>
    </row>
    <row r="369" spans="1:29" ht="30" customHeight="1">
      <c r="A369" s="10" t="s">
        <v>34</v>
      </c>
      <c r="B369" s="10" t="s">
        <v>89</v>
      </c>
      <c r="C369" s="10" t="s">
        <v>90</v>
      </c>
      <c r="D369" s="10" t="s">
        <v>91</v>
      </c>
      <c r="E369" s="10" t="s">
        <v>92</v>
      </c>
      <c r="F369" s="12">
        <v>1</v>
      </c>
      <c r="G369" s="8">
        <v>0</v>
      </c>
      <c r="H369" s="8">
        <f>TRUNC(F369*G369,0)</f>
        <v>0</v>
      </c>
      <c r="I369" s="8">
        <f>TRUNC(단가대비표!O226,0)</f>
        <v>94338</v>
      </c>
      <c r="J369" s="8">
        <f>TRUNC(F369*I369,0)</f>
        <v>94338</v>
      </c>
      <c r="K369" s="8">
        <v>0</v>
      </c>
      <c r="L369" s="8">
        <f>TRUNC(F369*K369,0)</f>
        <v>0</v>
      </c>
      <c r="M369" s="8">
        <f aca="true" t="shared" si="54" ref="M369:N371">G369+I369+K369</f>
        <v>94338</v>
      </c>
      <c r="N369" s="8">
        <f t="shared" si="54"/>
        <v>94338</v>
      </c>
      <c r="O369" s="10" t="s">
        <v>77</v>
      </c>
      <c r="T369">
        <v>0</v>
      </c>
      <c r="W369">
        <v>3</v>
      </c>
      <c r="AC369">
        <v>1</v>
      </c>
    </row>
    <row r="370" spans="1:29" ht="30" customHeight="1">
      <c r="A370" s="10" t="s">
        <v>34</v>
      </c>
      <c r="B370" s="10" t="s">
        <v>93</v>
      </c>
      <c r="C370" s="10" t="s">
        <v>90</v>
      </c>
      <c r="D370" s="10" t="s">
        <v>94</v>
      </c>
      <c r="E370" s="10" t="s">
        <v>92</v>
      </c>
      <c r="F370" s="12">
        <v>2</v>
      </c>
      <c r="G370" s="8">
        <v>0</v>
      </c>
      <c r="H370" s="8">
        <f>TRUNC(F370*G370,0)</f>
        <v>0</v>
      </c>
      <c r="I370" s="8">
        <f>TRUNC(단가대비표!O220,0)</f>
        <v>124953</v>
      </c>
      <c r="J370" s="8">
        <f>TRUNC(F370*I370,0)</f>
        <v>249906</v>
      </c>
      <c r="K370" s="8">
        <v>0</v>
      </c>
      <c r="L370" s="8">
        <f>TRUNC(F370*K370,0)</f>
        <v>0</v>
      </c>
      <c r="M370" s="8">
        <f t="shared" si="54"/>
        <v>124953</v>
      </c>
      <c r="N370" s="8">
        <f t="shared" si="54"/>
        <v>249906</v>
      </c>
      <c r="O370" s="10" t="s">
        <v>77</v>
      </c>
      <c r="T370">
        <v>0</v>
      </c>
      <c r="W370">
        <v>3</v>
      </c>
      <c r="AC370">
        <v>1</v>
      </c>
    </row>
    <row r="371" spans="1:29" ht="30" customHeight="1">
      <c r="A371" s="10" t="s">
        <v>34</v>
      </c>
      <c r="B371" s="10" t="s">
        <v>95</v>
      </c>
      <c r="C371" s="10" t="s">
        <v>96</v>
      </c>
      <c r="D371" s="10" t="s">
        <v>97</v>
      </c>
      <c r="E371" s="10" t="s">
        <v>98</v>
      </c>
      <c r="F371" s="12">
        <v>1</v>
      </c>
      <c r="G371" s="8">
        <f>ROUNDDOWN(SUMIF(W369:W371,RIGHTB(B371,1),J369:J371)*T371,0)</f>
        <v>10327</v>
      </c>
      <c r="H371" s="8">
        <f>TRUNC(F371*G371,0)</f>
        <v>10327</v>
      </c>
      <c r="I371" s="8">
        <v>0</v>
      </c>
      <c r="J371" s="8">
        <f>TRUNC(F371*I371,0)</f>
        <v>0</v>
      </c>
      <c r="K371" s="8">
        <v>0</v>
      </c>
      <c r="L371" s="8">
        <f>TRUNC(F371*K371,0)</f>
        <v>0</v>
      </c>
      <c r="M371" s="8">
        <f t="shared" si="54"/>
        <v>10327</v>
      </c>
      <c r="N371" s="8">
        <f t="shared" si="54"/>
        <v>10327</v>
      </c>
      <c r="O371" s="10" t="s">
        <v>77</v>
      </c>
      <c r="P371">
        <v>371</v>
      </c>
      <c r="R371">
        <v>1</v>
      </c>
      <c r="S371">
        <v>0</v>
      </c>
      <c r="T371">
        <v>0.03</v>
      </c>
      <c r="AC371">
        <v>1</v>
      </c>
    </row>
    <row r="372" spans="1:15" ht="30" customHeight="1">
      <c r="A372" s="8"/>
      <c r="B372" s="8"/>
      <c r="C372" s="8"/>
      <c r="D372" s="8"/>
      <c r="E372" s="8"/>
      <c r="F372" s="12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30" customHeight="1">
      <c r="A373" s="8"/>
      <c r="B373" s="8"/>
      <c r="C373" s="8"/>
      <c r="D373" s="8"/>
      <c r="E373" s="8"/>
      <c r="F373" s="12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30" customHeight="1">
      <c r="A374" s="8"/>
      <c r="B374" s="8"/>
      <c r="C374" s="8"/>
      <c r="D374" s="8"/>
      <c r="E374" s="8"/>
      <c r="F374" s="12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30" customHeight="1">
      <c r="A375" s="8"/>
      <c r="B375" s="8"/>
      <c r="C375" s="8"/>
      <c r="D375" s="8"/>
      <c r="E375" s="8"/>
      <c r="F375" s="12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30" customHeight="1">
      <c r="A376" s="8"/>
      <c r="B376" s="8"/>
      <c r="C376" s="8"/>
      <c r="D376" s="8"/>
      <c r="E376" s="8"/>
      <c r="F376" s="12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30" customHeight="1">
      <c r="A377" s="8"/>
      <c r="B377" s="8"/>
      <c r="C377" s="8"/>
      <c r="D377" s="8"/>
      <c r="E377" s="8"/>
      <c r="F377" s="12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30" customHeight="1">
      <c r="A378" s="8"/>
      <c r="B378" s="8"/>
      <c r="C378" s="8"/>
      <c r="D378" s="8"/>
      <c r="E378" s="8"/>
      <c r="F378" s="12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30" customHeight="1">
      <c r="A379" s="8"/>
      <c r="B379" s="8"/>
      <c r="C379" s="8"/>
      <c r="D379" s="8"/>
      <c r="E379" s="8"/>
      <c r="F379" s="12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30" customHeight="1">
      <c r="A380" s="8"/>
      <c r="B380" s="8"/>
      <c r="C380" s="8"/>
      <c r="D380" s="8"/>
      <c r="E380" s="8"/>
      <c r="F380" s="12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30" customHeight="1">
      <c r="A381" s="8"/>
      <c r="B381" s="8"/>
      <c r="C381" s="8"/>
      <c r="D381" s="8"/>
      <c r="E381" s="8"/>
      <c r="F381" s="12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30" customHeight="1">
      <c r="A382" s="8"/>
      <c r="B382" s="8"/>
      <c r="C382" s="8"/>
      <c r="D382" s="8"/>
      <c r="E382" s="8"/>
      <c r="F382" s="12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30" customHeight="1">
      <c r="A383" s="8"/>
      <c r="B383" s="8"/>
      <c r="C383" s="8"/>
      <c r="D383" s="8"/>
      <c r="E383" s="8"/>
      <c r="F383" s="12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30" customHeight="1">
      <c r="A384" s="8"/>
      <c r="B384" s="8"/>
      <c r="C384" s="8"/>
      <c r="D384" s="8"/>
      <c r="E384" s="8"/>
      <c r="F384" s="12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30" customHeight="1">
      <c r="A385" s="8"/>
      <c r="B385" s="8"/>
      <c r="C385" s="8"/>
      <c r="D385" s="8"/>
      <c r="E385" s="8"/>
      <c r="F385" s="12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30" customHeight="1">
      <c r="A386" s="8"/>
      <c r="B386" s="8"/>
      <c r="C386" s="8"/>
      <c r="D386" s="8"/>
      <c r="E386" s="8"/>
      <c r="F386" s="12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30" customHeight="1">
      <c r="A387" s="8"/>
      <c r="B387" s="8"/>
      <c r="C387" s="8"/>
      <c r="D387" s="8"/>
      <c r="E387" s="8"/>
      <c r="F387" s="12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30" customHeight="1">
      <c r="A388" s="8"/>
      <c r="B388" s="8"/>
      <c r="C388" s="8"/>
      <c r="D388" s="8"/>
      <c r="E388" s="8"/>
      <c r="F388" s="12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30" customHeight="1">
      <c r="A389" s="8"/>
      <c r="B389" s="8"/>
      <c r="C389" s="8"/>
      <c r="D389" s="8"/>
      <c r="E389" s="8"/>
      <c r="F389" s="12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30" customHeight="1">
      <c r="A390" s="8"/>
      <c r="B390" s="8"/>
      <c r="C390" s="8"/>
      <c r="D390" s="8"/>
      <c r="E390" s="8"/>
      <c r="F390" s="12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30" customHeight="1">
      <c r="A391" s="8"/>
      <c r="B391" s="8"/>
      <c r="C391" s="8"/>
      <c r="D391" s="8"/>
      <c r="E391" s="8"/>
      <c r="F391" s="12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30" customHeight="1">
      <c r="A392" s="8"/>
      <c r="B392" s="8"/>
      <c r="C392" s="8"/>
      <c r="D392" s="8"/>
      <c r="E392" s="8"/>
      <c r="F392" s="12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30" customHeight="1">
      <c r="A393" s="8"/>
      <c r="B393" s="8"/>
      <c r="C393" s="8" t="s">
        <v>99</v>
      </c>
      <c r="D393" s="8"/>
      <c r="E393" s="8"/>
      <c r="F393" s="12"/>
      <c r="G393" s="8"/>
      <c r="H393" s="8">
        <f>SUMIF(AC369:AC392,1,H369:H392)</f>
        <v>10327</v>
      </c>
      <c r="I393" s="8"/>
      <c r="J393" s="8">
        <f>SUMIF(AC369:AC392,1,J369:J392)</f>
        <v>344244</v>
      </c>
      <c r="K393" s="8"/>
      <c r="L393" s="8">
        <f>SUMIF(AC369:AC392,1,L369:L392)</f>
        <v>0</v>
      </c>
      <c r="M393" s="8"/>
      <c r="N393" s="8">
        <f>H393+J393+L393</f>
        <v>354571</v>
      </c>
      <c r="O393" s="8"/>
    </row>
    <row r="394" spans="1:15" ht="30" customHeight="1">
      <c r="A394" s="8"/>
      <c r="B394" s="8"/>
      <c r="C394" s="9" t="s">
        <v>35</v>
      </c>
      <c r="D394" s="9"/>
      <c r="E394" s="9"/>
      <c r="F394" s="11"/>
      <c r="G394" s="9"/>
      <c r="H394" s="9"/>
      <c r="I394" s="9"/>
      <c r="J394" s="9"/>
      <c r="K394" s="9"/>
      <c r="L394" s="9"/>
      <c r="M394" s="9"/>
      <c r="N394" s="9"/>
      <c r="O394" s="9"/>
    </row>
    <row r="395" spans="1:29" ht="30" customHeight="1">
      <c r="A395" s="10" t="s">
        <v>36</v>
      </c>
      <c r="B395" s="10" t="s">
        <v>89</v>
      </c>
      <c r="C395" s="10" t="s">
        <v>90</v>
      </c>
      <c r="D395" s="10" t="s">
        <v>91</v>
      </c>
      <c r="E395" s="10" t="s">
        <v>92</v>
      </c>
      <c r="F395" s="12">
        <v>4</v>
      </c>
      <c r="G395" s="8">
        <v>0</v>
      </c>
      <c r="H395" s="8">
        <f>TRUNC(F395*G395,0)</f>
        <v>0</v>
      </c>
      <c r="I395" s="8">
        <f>TRUNC(단가대비표!O226,0)</f>
        <v>94338</v>
      </c>
      <c r="J395" s="8">
        <f>TRUNC(F395*I395,0)</f>
        <v>377352</v>
      </c>
      <c r="K395" s="8">
        <v>0</v>
      </c>
      <c r="L395" s="8">
        <f>TRUNC(F395*K395,0)</f>
        <v>0</v>
      </c>
      <c r="M395" s="8">
        <f aca="true" t="shared" si="55" ref="M395:N397">G395+I395+K395</f>
        <v>94338</v>
      </c>
      <c r="N395" s="8">
        <f t="shared" si="55"/>
        <v>377352</v>
      </c>
      <c r="O395" s="10" t="s">
        <v>77</v>
      </c>
      <c r="T395">
        <v>0</v>
      </c>
      <c r="W395">
        <v>3</v>
      </c>
      <c r="AC395">
        <v>1</v>
      </c>
    </row>
    <row r="396" spans="1:29" ht="30" customHeight="1">
      <c r="A396" s="10" t="s">
        <v>36</v>
      </c>
      <c r="B396" s="10" t="s">
        <v>166</v>
      </c>
      <c r="C396" s="10" t="s">
        <v>90</v>
      </c>
      <c r="D396" s="10" t="s">
        <v>167</v>
      </c>
      <c r="E396" s="10" t="s">
        <v>92</v>
      </c>
      <c r="F396" s="12">
        <v>14</v>
      </c>
      <c r="G396" s="8">
        <v>0</v>
      </c>
      <c r="H396" s="8">
        <f>TRUNC(F396*G396,0)</f>
        <v>0</v>
      </c>
      <c r="I396" s="8">
        <f>TRUNC(단가대비표!O228,0)</f>
        <v>121038</v>
      </c>
      <c r="J396" s="8">
        <f>TRUNC(F396*I396,0)</f>
        <v>1694532</v>
      </c>
      <c r="K396" s="8">
        <v>0</v>
      </c>
      <c r="L396" s="8">
        <f>TRUNC(F396*K396,0)</f>
        <v>0</v>
      </c>
      <c r="M396" s="8">
        <f t="shared" si="55"/>
        <v>121038</v>
      </c>
      <c r="N396" s="8">
        <f t="shared" si="55"/>
        <v>1694532</v>
      </c>
      <c r="O396" s="10" t="s">
        <v>77</v>
      </c>
      <c r="T396">
        <v>0</v>
      </c>
      <c r="W396">
        <v>3</v>
      </c>
      <c r="AC396">
        <v>1</v>
      </c>
    </row>
    <row r="397" spans="1:29" ht="30" customHeight="1">
      <c r="A397" s="10" t="s">
        <v>36</v>
      </c>
      <c r="B397" s="10" t="s">
        <v>95</v>
      </c>
      <c r="C397" s="10" t="s">
        <v>96</v>
      </c>
      <c r="D397" s="10" t="s">
        <v>97</v>
      </c>
      <c r="E397" s="10" t="s">
        <v>98</v>
      </c>
      <c r="F397" s="12">
        <v>1</v>
      </c>
      <c r="G397" s="8">
        <f>ROUNDDOWN(SUMIF(W395:W397,RIGHTB(B397,1),J395:J397)*T397,0)</f>
        <v>62156</v>
      </c>
      <c r="H397" s="8">
        <f>TRUNC(F397*G397,0)</f>
        <v>62156</v>
      </c>
      <c r="I397" s="8">
        <v>0</v>
      </c>
      <c r="J397" s="8">
        <f>TRUNC(F397*I397,0)</f>
        <v>0</v>
      </c>
      <c r="K397" s="8">
        <v>0</v>
      </c>
      <c r="L397" s="8">
        <f>TRUNC(F397*K397,0)</f>
        <v>0</v>
      </c>
      <c r="M397" s="8">
        <f t="shared" si="55"/>
        <v>62156</v>
      </c>
      <c r="N397" s="8">
        <f t="shared" si="55"/>
        <v>62156</v>
      </c>
      <c r="O397" s="10" t="s">
        <v>77</v>
      </c>
      <c r="P397">
        <v>397</v>
      </c>
      <c r="R397">
        <v>1</v>
      </c>
      <c r="S397">
        <v>0</v>
      </c>
      <c r="T397">
        <v>0.03</v>
      </c>
      <c r="AC397">
        <v>1</v>
      </c>
    </row>
    <row r="398" spans="1:15" ht="30" customHeight="1">
      <c r="A398" s="8"/>
      <c r="B398" s="8"/>
      <c r="C398" s="8"/>
      <c r="D398" s="8"/>
      <c r="E398" s="8"/>
      <c r="F398" s="12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30" customHeight="1">
      <c r="A399" s="8"/>
      <c r="B399" s="8"/>
      <c r="C399" s="8"/>
      <c r="D399" s="8"/>
      <c r="E399" s="8"/>
      <c r="F399" s="12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30" customHeight="1">
      <c r="A400" s="8"/>
      <c r="B400" s="8"/>
      <c r="C400" s="8"/>
      <c r="D400" s="8"/>
      <c r="E400" s="8"/>
      <c r="F400" s="12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30" customHeight="1">
      <c r="A401" s="8"/>
      <c r="B401" s="8"/>
      <c r="C401" s="8"/>
      <c r="D401" s="8"/>
      <c r="E401" s="8"/>
      <c r="F401" s="12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30" customHeight="1">
      <c r="A402" s="8"/>
      <c r="B402" s="8"/>
      <c r="C402" s="8"/>
      <c r="D402" s="8"/>
      <c r="E402" s="8"/>
      <c r="F402" s="12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30" customHeight="1">
      <c r="A403" s="8"/>
      <c r="B403" s="8"/>
      <c r="C403" s="8"/>
      <c r="D403" s="8"/>
      <c r="E403" s="8"/>
      <c r="F403" s="12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30" customHeight="1">
      <c r="A404" s="8"/>
      <c r="B404" s="8"/>
      <c r="C404" s="8"/>
      <c r="D404" s="8"/>
      <c r="E404" s="8"/>
      <c r="F404" s="12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30" customHeight="1">
      <c r="A405" s="8"/>
      <c r="B405" s="8"/>
      <c r="C405" s="8"/>
      <c r="D405" s="8"/>
      <c r="E405" s="8"/>
      <c r="F405" s="12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30" customHeight="1">
      <c r="A406" s="8"/>
      <c r="B406" s="8"/>
      <c r="C406" s="8"/>
      <c r="D406" s="8"/>
      <c r="E406" s="8"/>
      <c r="F406" s="12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30" customHeight="1">
      <c r="A407" s="8"/>
      <c r="B407" s="8"/>
      <c r="C407" s="8"/>
      <c r="D407" s="8"/>
      <c r="E407" s="8"/>
      <c r="F407" s="12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30" customHeight="1">
      <c r="A408" s="8"/>
      <c r="B408" s="8"/>
      <c r="C408" s="8"/>
      <c r="D408" s="8"/>
      <c r="E408" s="8"/>
      <c r="F408" s="12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30" customHeight="1">
      <c r="A409" s="8"/>
      <c r="B409" s="8"/>
      <c r="C409" s="8"/>
      <c r="D409" s="8"/>
      <c r="E409" s="8"/>
      <c r="F409" s="12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30" customHeight="1">
      <c r="A410" s="8"/>
      <c r="B410" s="8"/>
      <c r="C410" s="8"/>
      <c r="D410" s="8"/>
      <c r="E410" s="8"/>
      <c r="F410" s="12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30" customHeight="1">
      <c r="A411" s="8"/>
      <c r="B411" s="8"/>
      <c r="C411" s="8"/>
      <c r="D411" s="8"/>
      <c r="E411" s="8"/>
      <c r="F411" s="12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30" customHeight="1">
      <c r="A412" s="8"/>
      <c r="B412" s="8"/>
      <c r="C412" s="8"/>
      <c r="D412" s="8"/>
      <c r="E412" s="8"/>
      <c r="F412" s="12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30" customHeight="1">
      <c r="A413" s="8"/>
      <c r="B413" s="8"/>
      <c r="C413" s="8"/>
      <c r="D413" s="8"/>
      <c r="E413" s="8"/>
      <c r="F413" s="12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30" customHeight="1">
      <c r="A414" s="8"/>
      <c r="B414" s="8"/>
      <c r="C414" s="8"/>
      <c r="D414" s="8"/>
      <c r="E414" s="8"/>
      <c r="F414" s="12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30" customHeight="1">
      <c r="A415" s="8"/>
      <c r="B415" s="8"/>
      <c r="C415" s="8"/>
      <c r="D415" s="8"/>
      <c r="E415" s="8"/>
      <c r="F415" s="12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30" customHeight="1">
      <c r="A416" s="8"/>
      <c r="B416" s="8"/>
      <c r="C416" s="8"/>
      <c r="D416" s="8"/>
      <c r="E416" s="8"/>
      <c r="F416" s="12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30" customHeight="1">
      <c r="A417" s="8"/>
      <c r="B417" s="8"/>
      <c r="C417" s="8"/>
      <c r="D417" s="8"/>
      <c r="E417" s="8"/>
      <c r="F417" s="12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30" customHeight="1">
      <c r="A418" s="8"/>
      <c r="B418" s="8"/>
      <c r="C418" s="8"/>
      <c r="D418" s="8"/>
      <c r="E418" s="8"/>
      <c r="F418" s="12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30" customHeight="1">
      <c r="A419" s="8"/>
      <c r="B419" s="8"/>
      <c r="C419" s="8" t="s">
        <v>99</v>
      </c>
      <c r="D419" s="8"/>
      <c r="E419" s="8"/>
      <c r="F419" s="12"/>
      <c r="G419" s="8"/>
      <c r="H419" s="8">
        <f>SUMIF(AC395:AC418,1,H395:H418)</f>
        <v>62156</v>
      </c>
      <c r="I419" s="8"/>
      <c r="J419" s="8">
        <f>SUMIF(AC395:AC418,1,J395:J418)</f>
        <v>2071884</v>
      </c>
      <c r="K419" s="8"/>
      <c r="L419" s="8">
        <f>SUMIF(AC395:AC418,1,L395:L418)</f>
        <v>0</v>
      </c>
      <c r="M419" s="8"/>
      <c r="N419" s="8">
        <f>H419+J419+L419</f>
        <v>2134040</v>
      </c>
      <c r="O419" s="8"/>
    </row>
    <row r="420" spans="1:15" ht="30" customHeight="1">
      <c r="A420" s="8"/>
      <c r="B420" s="8"/>
      <c r="C420" s="9" t="s">
        <v>37</v>
      </c>
      <c r="D420" s="9"/>
      <c r="E420" s="9"/>
      <c r="F420" s="11"/>
      <c r="G420" s="9"/>
      <c r="H420" s="9"/>
      <c r="I420" s="9"/>
      <c r="J420" s="9"/>
      <c r="K420" s="9"/>
      <c r="L420" s="9"/>
      <c r="M420" s="9"/>
      <c r="N420" s="9"/>
      <c r="O420" s="9"/>
    </row>
    <row r="421" spans="1:29" ht="30" customHeight="1">
      <c r="A421" s="10" t="s">
        <v>38</v>
      </c>
      <c r="B421" s="10" t="s">
        <v>567</v>
      </c>
      <c r="C421" s="10" t="s">
        <v>568</v>
      </c>
      <c r="D421" s="10" t="s">
        <v>77</v>
      </c>
      <c r="E421" s="10" t="s">
        <v>569</v>
      </c>
      <c r="F421" s="12">
        <v>-879</v>
      </c>
      <c r="G421" s="8">
        <f>TRUNC(단가대비표!O146,0)</f>
        <v>240</v>
      </c>
      <c r="H421" s="8">
        <f aca="true" t="shared" si="56" ref="H421:H426">TRUNC(F421*G421,0)</f>
        <v>-210960</v>
      </c>
      <c r="I421" s="8">
        <v>0</v>
      </c>
      <c r="J421" s="8">
        <f aca="true" t="shared" si="57" ref="J421:J426">TRUNC(F421*I421,0)</f>
        <v>0</v>
      </c>
      <c r="K421" s="8">
        <v>0</v>
      </c>
      <c r="L421" s="8">
        <f aca="true" t="shared" si="58" ref="L421:L426">TRUNC(F421*K421,0)</f>
        <v>0</v>
      </c>
      <c r="M421" s="8">
        <f aca="true" t="shared" si="59" ref="M421:N426">G421+I421+K421</f>
        <v>240</v>
      </c>
      <c r="N421" s="8">
        <f t="shared" si="59"/>
        <v>-210960</v>
      </c>
      <c r="O421" s="10" t="s">
        <v>77</v>
      </c>
      <c r="T421">
        <v>0</v>
      </c>
      <c r="AC421">
        <v>1</v>
      </c>
    </row>
    <row r="422" spans="1:29" ht="30" customHeight="1">
      <c r="A422" s="10" t="s">
        <v>38</v>
      </c>
      <c r="B422" s="10" t="s">
        <v>89</v>
      </c>
      <c r="C422" s="10" t="s">
        <v>90</v>
      </c>
      <c r="D422" s="10" t="s">
        <v>91</v>
      </c>
      <c r="E422" s="10" t="s">
        <v>92</v>
      </c>
      <c r="F422" s="12">
        <v>6</v>
      </c>
      <c r="G422" s="8">
        <v>0</v>
      </c>
      <c r="H422" s="8">
        <f t="shared" si="56"/>
        <v>0</v>
      </c>
      <c r="I422" s="8">
        <f>TRUNC(단가대비표!O226,0)</f>
        <v>94338</v>
      </c>
      <c r="J422" s="8">
        <f t="shared" si="57"/>
        <v>566028</v>
      </c>
      <c r="K422" s="8">
        <v>0</v>
      </c>
      <c r="L422" s="8">
        <f t="shared" si="58"/>
        <v>0</v>
      </c>
      <c r="M422" s="8">
        <f t="shared" si="59"/>
        <v>94338</v>
      </c>
      <c r="N422" s="8">
        <f t="shared" si="59"/>
        <v>566028</v>
      </c>
      <c r="O422" s="10" t="s">
        <v>77</v>
      </c>
      <c r="T422">
        <v>0</v>
      </c>
      <c r="W422">
        <v>3</v>
      </c>
      <c r="AC422">
        <v>1</v>
      </c>
    </row>
    <row r="423" spans="1:29" ht="30" customHeight="1">
      <c r="A423" s="10" t="s">
        <v>38</v>
      </c>
      <c r="B423" s="10" t="s">
        <v>124</v>
      </c>
      <c r="C423" s="10" t="s">
        <v>90</v>
      </c>
      <c r="D423" s="10" t="s">
        <v>125</v>
      </c>
      <c r="E423" s="10" t="s">
        <v>92</v>
      </c>
      <c r="F423" s="12">
        <v>7</v>
      </c>
      <c r="G423" s="8">
        <v>0</v>
      </c>
      <c r="H423" s="8">
        <f t="shared" si="56"/>
        <v>0</v>
      </c>
      <c r="I423" s="8">
        <f>TRUNC(단가대비표!O224,0)</f>
        <v>125901</v>
      </c>
      <c r="J423" s="8">
        <f t="shared" si="57"/>
        <v>881307</v>
      </c>
      <c r="K423" s="8">
        <v>0</v>
      </c>
      <c r="L423" s="8">
        <f t="shared" si="58"/>
        <v>0</v>
      </c>
      <c r="M423" s="8">
        <f t="shared" si="59"/>
        <v>125901</v>
      </c>
      <c r="N423" s="8">
        <f t="shared" si="59"/>
        <v>881307</v>
      </c>
      <c r="O423" s="10" t="s">
        <v>77</v>
      </c>
      <c r="T423">
        <v>0</v>
      </c>
      <c r="W423">
        <v>3</v>
      </c>
      <c r="AC423">
        <v>1</v>
      </c>
    </row>
    <row r="424" spans="1:29" ht="30" customHeight="1">
      <c r="A424" s="10" t="s">
        <v>38</v>
      </c>
      <c r="B424" s="10" t="s">
        <v>570</v>
      </c>
      <c r="C424" s="10" t="s">
        <v>90</v>
      </c>
      <c r="D424" s="10" t="s">
        <v>571</v>
      </c>
      <c r="E424" s="10" t="s">
        <v>92</v>
      </c>
      <c r="F424" s="12">
        <v>6</v>
      </c>
      <c r="G424" s="8">
        <v>0</v>
      </c>
      <c r="H424" s="8">
        <f t="shared" si="56"/>
        <v>0</v>
      </c>
      <c r="I424" s="8">
        <f>TRUNC(단가대비표!O225,0)</f>
        <v>112777</v>
      </c>
      <c r="J424" s="8">
        <f t="shared" si="57"/>
        <v>676662</v>
      </c>
      <c r="K424" s="8">
        <v>0</v>
      </c>
      <c r="L424" s="8">
        <f t="shared" si="58"/>
        <v>0</v>
      </c>
      <c r="M424" s="8">
        <f t="shared" si="59"/>
        <v>112777</v>
      </c>
      <c r="N424" s="8">
        <f t="shared" si="59"/>
        <v>676662</v>
      </c>
      <c r="O424" s="10" t="s">
        <v>77</v>
      </c>
      <c r="T424">
        <v>0</v>
      </c>
      <c r="W424">
        <v>3</v>
      </c>
      <c r="AC424">
        <v>1</v>
      </c>
    </row>
    <row r="425" spans="1:29" ht="30" customHeight="1">
      <c r="A425" s="10" t="s">
        <v>38</v>
      </c>
      <c r="B425" s="10" t="s">
        <v>95</v>
      </c>
      <c r="C425" s="10" t="s">
        <v>96</v>
      </c>
      <c r="D425" s="10" t="s">
        <v>97</v>
      </c>
      <c r="E425" s="10" t="s">
        <v>98</v>
      </c>
      <c r="F425" s="12">
        <v>1</v>
      </c>
      <c r="G425" s="8">
        <f>ROUNDDOWN(SUMIF(W421:W426,RIGHTB(B425,1),J421:J426)*T425,0)</f>
        <v>63719</v>
      </c>
      <c r="H425" s="8">
        <f t="shared" si="56"/>
        <v>63719</v>
      </c>
      <c r="I425" s="8">
        <v>0</v>
      </c>
      <c r="J425" s="8">
        <f t="shared" si="57"/>
        <v>0</v>
      </c>
      <c r="K425" s="8">
        <v>0</v>
      </c>
      <c r="L425" s="8">
        <f t="shared" si="58"/>
        <v>0</v>
      </c>
      <c r="M425" s="8">
        <f t="shared" si="59"/>
        <v>63719</v>
      </c>
      <c r="N425" s="8">
        <f t="shared" si="59"/>
        <v>63719</v>
      </c>
      <c r="O425" s="10" t="s">
        <v>77</v>
      </c>
      <c r="P425">
        <v>425</v>
      </c>
      <c r="R425">
        <v>1</v>
      </c>
      <c r="S425">
        <v>0</v>
      </c>
      <c r="T425">
        <v>0.03</v>
      </c>
      <c r="AC425">
        <v>1</v>
      </c>
    </row>
    <row r="426" spans="1:29" ht="30" customHeight="1">
      <c r="A426" s="10" t="s">
        <v>38</v>
      </c>
      <c r="B426" s="10" t="s">
        <v>572</v>
      </c>
      <c r="C426" s="10" t="s">
        <v>573</v>
      </c>
      <c r="D426" s="10" t="s">
        <v>574</v>
      </c>
      <c r="E426" s="10" t="s">
        <v>575</v>
      </c>
      <c r="F426" s="12">
        <v>0.1</v>
      </c>
      <c r="G426" s="8">
        <f>일위대가목록!E79</f>
        <v>0</v>
      </c>
      <c r="H426" s="8">
        <f t="shared" si="56"/>
        <v>0</v>
      </c>
      <c r="I426" s="8">
        <f>일위대가목록!F79</f>
        <v>0</v>
      </c>
      <c r="J426" s="8">
        <f t="shared" si="57"/>
        <v>0</v>
      </c>
      <c r="K426" s="8">
        <f>일위대가목록!G79</f>
        <v>172456</v>
      </c>
      <c r="L426" s="8">
        <f t="shared" si="58"/>
        <v>17245</v>
      </c>
      <c r="M426" s="8">
        <f t="shared" si="59"/>
        <v>172456</v>
      </c>
      <c r="N426" s="8">
        <f t="shared" si="59"/>
        <v>17245</v>
      </c>
      <c r="O426" s="10" t="s">
        <v>572</v>
      </c>
      <c r="T426">
        <v>0</v>
      </c>
      <c r="AC426">
        <v>1</v>
      </c>
    </row>
    <row r="427" spans="1:15" ht="30" customHeight="1">
      <c r="A427" s="8"/>
      <c r="B427" s="8"/>
      <c r="C427" s="8"/>
      <c r="D427" s="8"/>
      <c r="E427" s="8"/>
      <c r="F427" s="12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30" customHeight="1">
      <c r="A428" s="8"/>
      <c r="B428" s="8"/>
      <c r="C428" s="8"/>
      <c r="D428" s="8"/>
      <c r="E428" s="8"/>
      <c r="F428" s="12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30" customHeight="1">
      <c r="A429" s="8"/>
      <c r="B429" s="8"/>
      <c r="C429" s="8"/>
      <c r="D429" s="8"/>
      <c r="E429" s="8"/>
      <c r="F429" s="12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30" customHeight="1">
      <c r="A430" s="8"/>
      <c r="B430" s="8"/>
      <c r="C430" s="8"/>
      <c r="D430" s="8"/>
      <c r="E430" s="8"/>
      <c r="F430" s="12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30" customHeight="1">
      <c r="A431" s="8"/>
      <c r="B431" s="8"/>
      <c r="C431" s="8"/>
      <c r="D431" s="8"/>
      <c r="E431" s="8"/>
      <c r="F431" s="12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30" customHeight="1">
      <c r="A432" s="8"/>
      <c r="B432" s="8"/>
      <c r="C432" s="8"/>
      <c r="D432" s="8"/>
      <c r="E432" s="8"/>
      <c r="F432" s="12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30" customHeight="1">
      <c r="A433" s="8"/>
      <c r="B433" s="8"/>
      <c r="C433" s="8"/>
      <c r="D433" s="8"/>
      <c r="E433" s="8"/>
      <c r="F433" s="12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30" customHeight="1">
      <c r="A434" s="8"/>
      <c r="B434" s="8"/>
      <c r="C434" s="8"/>
      <c r="D434" s="8"/>
      <c r="E434" s="8"/>
      <c r="F434" s="12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30" customHeight="1">
      <c r="A435" s="8"/>
      <c r="B435" s="8"/>
      <c r="C435" s="8"/>
      <c r="D435" s="8"/>
      <c r="E435" s="8"/>
      <c r="F435" s="12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30" customHeight="1">
      <c r="A436" s="8"/>
      <c r="B436" s="8"/>
      <c r="C436" s="8"/>
      <c r="D436" s="8"/>
      <c r="E436" s="8"/>
      <c r="F436" s="12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30" customHeight="1">
      <c r="A437" s="8"/>
      <c r="B437" s="8"/>
      <c r="C437" s="8"/>
      <c r="D437" s="8"/>
      <c r="E437" s="8"/>
      <c r="F437" s="12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30" customHeight="1">
      <c r="A438" s="8"/>
      <c r="B438" s="8"/>
      <c r="C438" s="8"/>
      <c r="D438" s="8"/>
      <c r="E438" s="8"/>
      <c r="F438" s="12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30" customHeight="1">
      <c r="A439" s="8"/>
      <c r="B439" s="8"/>
      <c r="C439" s="8"/>
      <c r="D439" s="8"/>
      <c r="E439" s="8"/>
      <c r="F439" s="12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30" customHeight="1">
      <c r="A440" s="8"/>
      <c r="B440" s="8"/>
      <c r="C440" s="8"/>
      <c r="D440" s="8"/>
      <c r="E440" s="8"/>
      <c r="F440" s="12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30" customHeight="1">
      <c r="A441" s="8"/>
      <c r="B441" s="8"/>
      <c r="C441" s="8"/>
      <c r="D441" s="8"/>
      <c r="E441" s="8"/>
      <c r="F441" s="12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30" customHeight="1">
      <c r="A442" s="8"/>
      <c r="B442" s="8"/>
      <c r="C442" s="8"/>
      <c r="D442" s="8"/>
      <c r="E442" s="8"/>
      <c r="F442" s="12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30" customHeight="1">
      <c r="A443" s="8"/>
      <c r="B443" s="8"/>
      <c r="C443" s="8"/>
      <c r="D443" s="8"/>
      <c r="E443" s="8"/>
      <c r="F443" s="12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30" customHeight="1">
      <c r="A444" s="8"/>
      <c r="B444" s="8"/>
      <c r="C444" s="8"/>
      <c r="D444" s="8"/>
      <c r="E444" s="8"/>
      <c r="F444" s="12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30" customHeight="1">
      <c r="A445" s="8"/>
      <c r="B445" s="8"/>
      <c r="C445" s="8" t="s">
        <v>99</v>
      </c>
      <c r="D445" s="8"/>
      <c r="E445" s="8"/>
      <c r="F445" s="12"/>
      <c r="G445" s="8"/>
      <c r="H445" s="8">
        <f>SUMIF(AC421:AC444,1,H421:H444)</f>
        <v>-147241</v>
      </c>
      <c r="I445" s="8"/>
      <c r="J445" s="8">
        <f>SUMIF(AC421:AC444,1,J421:J444)</f>
        <v>2123997</v>
      </c>
      <c r="K445" s="8"/>
      <c r="L445" s="8">
        <f>SUMIF(AC421:AC444,1,L421:L444)</f>
        <v>17245</v>
      </c>
      <c r="M445" s="8"/>
      <c r="N445" s="8">
        <f>H445+J445+L445</f>
        <v>1994001</v>
      </c>
      <c r="O445" s="8"/>
    </row>
    <row r="446" spans="1:15" ht="30" customHeight="1">
      <c r="A446" s="8"/>
      <c r="B446" s="8"/>
      <c r="C446" s="9" t="s">
        <v>39</v>
      </c>
      <c r="D446" s="9"/>
      <c r="E446" s="9"/>
      <c r="F446" s="11"/>
      <c r="G446" s="9"/>
      <c r="H446" s="9"/>
      <c r="I446" s="9"/>
      <c r="J446" s="9"/>
      <c r="K446" s="9"/>
      <c r="L446" s="9"/>
      <c r="M446" s="9"/>
      <c r="N446" s="9"/>
      <c r="O446" s="9"/>
    </row>
    <row r="447" spans="1:29" ht="30" customHeight="1">
      <c r="A447" s="10" t="s">
        <v>40</v>
      </c>
      <c r="B447" s="10" t="s">
        <v>567</v>
      </c>
      <c r="C447" s="10" t="s">
        <v>568</v>
      </c>
      <c r="D447" s="10" t="s">
        <v>77</v>
      </c>
      <c r="E447" s="10" t="s">
        <v>569</v>
      </c>
      <c r="F447" s="12">
        <v>-20</v>
      </c>
      <c r="G447" s="8">
        <f>TRUNC(단가대비표!O146,0)</f>
        <v>240</v>
      </c>
      <c r="H447" s="8">
        <f>TRUNC(F447*G447,0)</f>
        <v>-4800</v>
      </c>
      <c r="I447" s="8">
        <v>0</v>
      </c>
      <c r="J447" s="8">
        <f>TRUNC(F447*I447,0)</f>
        <v>0</v>
      </c>
      <c r="K447" s="8">
        <v>0</v>
      </c>
      <c r="L447" s="8">
        <f>TRUNC(F447*K447,0)</f>
        <v>0</v>
      </c>
      <c r="M447" s="8">
        <f aca="true" t="shared" si="60" ref="M447:N450">G447+I447+K447</f>
        <v>240</v>
      </c>
      <c r="N447" s="8">
        <f t="shared" si="60"/>
        <v>-4800</v>
      </c>
      <c r="O447" s="10" t="s">
        <v>77</v>
      </c>
      <c r="T447">
        <v>0</v>
      </c>
      <c r="AC447">
        <v>1</v>
      </c>
    </row>
    <row r="448" spans="1:29" ht="30" customHeight="1">
      <c r="A448" s="10" t="s">
        <v>40</v>
      </c>
      <c r="B448" s="10" t="s">
        <v>89</v>
      </c>
      <c r="C448" s="10" t="s">
        <v>90</v>
      </c>
      <c r="D448" s="10" t="s">
        <v>91</v>
      </c>
      <c r="E448" s="10" t="s">
        <v>92</v>
      </c>
      <c r="F448" s="12">
        <v>7</v>
      </c>
      <c r="G448" s="8">
        <v>0</v>
      </c>
      <c r="H448" s="8">
        <f>TRUNC(F448*G448,0)</f>
        <v>0</v>
      </c>
      <c r="I448" s="8">
        <f>TRUNC(단가대비표!O226,0)</f>
        <v>94338</v>
      </c>
      <c r="J448" s="8">
        <f>TRUNC(F448*I448,0)</f>
        <v>660366</v>
      </c>
      <c r="K448" s="8">
        <v>0</v>
      </c>
      <c r="L448" s="8">
        <f>TRUNC(F448*K448,0)</f>
        <v>0</v>
      </c>
      <c r="M448" s="8">
        <f t="shared" si="60"/>
        <v>94338</v>
      </c>
      <c r="N448" s="8">
        <f t="shared" si="60"/>
        <v>660366</v>
      </c>
      <c r="O448" s="10" t="s">
        <v>77</v>
      </c>
      <c r="T448">
        <v>0</v>
      </c>
      <c r="W448">
        <v>3</v>
      </c>
      <c r="AC448">
        <v>1</v>
      </c>
    </row>
    <row r="449" spans="1:29" ht="30" customHeight="1">
      <c r="A449" s="10" t="s">
        <v>40</v>
      </c>
      <c r="B449" s="10" t="s">
        <v>124</v>
      </c>
      <c r="C449" s="10" t="s">
        <v>90</v>
      </c>
      <c r="D449" s="10" t="s">
        <v>125</v>
      </c>
      <c r="E449" s="10" t="s">
        <v>92</v>
      </c>
      <c r="F449" s="12">
        <v>15</v>
      </c>
      <c r="G449" s="8">
        <v>0</v>
      </c>
      <c r="H449" s="8">
        <f>TRUNC(F449*G449,0)</f>
        <v>0</v>
      </c>
      <c r="I449" s="8">
        <f>TRUNC(단가대비표!O224,0)</f>
        <v>125901</v>
      </c>
      <c r="J449" s="8">
        <f>TRUNC(F449*I449,0)</f>
        <v>1888515</v>
      </c>
      <c r="K449" s="8">
        <v>0</v>
      </c>
      <c r="L449" s="8">
        <f>TRUNC(F449*K449,0)</f>
        <v>0</v>
      </c>
      <c r="M449" s="8">
        <f t="shared" si="60"/>
        <v>125901</v>
      </c>
      <c r="N449" s="8">
        <f t="shared" si="60"/>
        <v>1888515</v>
      </c>
      <c r="O449" s="10" t="s">
        <v>77</v>
      </c>
      <c r="T449">
        <v>0</v>
      </c>
      <c r="W449">
        <v>3</v>
      </c>
      <c r="AC449">
        <v>1</v>
      </c>
    </row>
    <row r="450" spans="1:29" ht="30" customHeight="1">
      <c r="A450" s="10" t="s">
        <v>40</v>
      </c>
      <c r="B450" s="10" t="s">
        <v>95</v>
      </c>
      <c r="C450" s="10" t="s">
        <v>96</v>
      </c>
      <c r="D450" s="10" t="s">
        <v>97</v>
      </c>
      <c r="E450" s="10" t="s">
        <v>98</v>
      </c>
      <c r="F450" s="12">
        <v>1</v>
      </c>
      <c r="G450" s="8">
        <f>ROUNDDOWN(SUMIF(W447:W450,RIGHTB(B450,1),J447:J450)*T450,0)</f>
        <v>76466</v>
      </c>
      <c r="H450" s="8">
        <f>TRUNC(F450*G450,0)</f>
        <v>76466</v>
      </c>
      <c r="I450" s="8">
        <v>0</v>
      </c>
      <c r="J450" s="8">
        <f>TRUNC(F450*I450,0)</f>
        <v>0</v>
      </c>
      <c r="K450" s="8">
        <v>0</v>
      </c>
      <c r="L450" s="8">
        <f>TRUNC(F450*K450,0)</f>
        <v>0</v>
      </c>
      <c r="M450" s="8">
        <f t="shared" si="60"/>
        <v>76466</v>
      </c>
      <c r="N450" s="8">
        <f t="shared" si="60"/>
        <v>76466</v>
      </c>
      <c r="O450" s="10" t="s">
        <v>77</v>
      </c>
      <c r="P450">
        <v>450</v>
      </c>
      <c r="R450">
        <v>1</v>
      </c>
      <c r="S450">
        <v>0</v>
      </c>
      <c r="T450">
        <v>0.03</v>
      </c>
      <c r="AC450">
        <v>1</v>
      </c>
    </row>
    <row r="451" spans="1:15" ht="30" customHeight="1">
      <c r="A451" s="8"/>
      <c r="B451" s="8"/>
      <c r="C451" s="8"/>
      <c r="D451" s="8"/>
      <c r="E451" s="8"/>
      <c r="F451" s="12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30" customHeight="1">
      <c r="A452" s="8"/>
      <c r="B452" s="8"/>
      <c r="C452" s="8"/>
      <c r="D452" s="8"/>
      <c r="E452" s="8"/>
      <c r="F452" s="12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30" customHeight="1">
      <c r="A453" s="8"/>
      <c r="B453" s="8"/>
      <c r="C453" s="8"/>
      <c r="D453" s="8"/>
      <c r="E453" s="8"/>
      <c r="F453" s="12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30" customHeight="1">
      <c r="A454" s="8"/>
      <c r="B454" s="8"/>
      <c r="C454" s="8"/>
      <c r="D454" s="8"/>
      <c r="E454" s="8"/>
      <c r="F454" s="12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30" customHeight="1">
      <c r="A455" s="8"/>
      <c r="B455" s="8"/>
      <c r="C455" s="8"/>
      <c r="D455" s="8"/>
      <c r="E455" s="8"/>
      <c r="F455" s="12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30" customHeight="1">
      <c r="A456" s="8"/>
      <c r="B456" s="8"/>
      <c r="C456" s="8"/>
      <c r="D456" s="8"/>
      <c r="E456" s="8"/>
      <c r="F456" s="12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30" customHeight="1">
      <c r="A457" s="8"/>
      <c r="B457" s="8"/>
      <c r="C457" s="8"/>
      <c r="D457" s="8"/>
      <c r="E457" s="8"/>
      <c r="F457" s="12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30" customHeight="1">
      <c r="A458" s="8"/>
      <c r="B458" s="8"/>
      <c r="C458" s="8"/>
      <c r="D458" s="8"/>
      <c r="E458" s="8"/>
      <c r="F458" s="12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30" customHeight="1">
      <c r="A459" s="8"/>
      <c r="B459" s="8"/>
      <c r="C459" s="8"/>
      <c r="D459" s="8"/>
      <c r="E459" s="8"/>
      <c r="F459" s="12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30" customHeight="1">
      <c r="A460" s="8"/>
      <c r="B460" s="8"/>
      <c r="C460" s="8"/>
      <c r="D460" s="8"/>
      <c r="E460" s="8"/>
      <c r="F460" s="12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30" customHeight="1">
      <c r="A461" s="8"/>
      <c r="B461" s="8"/>
      <c r="C461" s="8"/>
      <c r="D461" s="8"/>
      <c r="E461" s="8"/>
      <c r="F461" s="12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30" customHeight="1">
      <c r="A462" s="8"/>
      <c r="B462" s="8"/>
      <c r="C462" s="8"/>
      <c r="D462" s="8"/>
      <c r="E462" s="8"/>
      <c r="F462" s="12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30" customHeight="1">
      <c r="A463" s="8"/>
      <c r="B463" s="8"/>
      <c r="C463" s="8"/>
      <c r="D463" s="8"/>
      <c r="E463" s="8"/>
      <c r="F463" s="12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30" customHeight="1">
      <c r="A464" s="8"/>
      <c r="B464" s="8"/>
      <c r="C464" s="8"/>
      <c r="D464" s="8"/>
      <c r="E464" s="8"/>
      <c r="F464" s="12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30" customHeight="1">
      <c r="A465" s="8"/>
      <c r="B465" s="8"/>
      <c r="C465" s="8"/>
      <c r="D465" s="8"/>
      <c r="E465" s="8"/>
      <c r="F465" s="12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30" customHeight="1">
      <c r="A466" s="8"/>
      <c r="B466" s="8"/>
      <c r="C466" s="8"/>
      <c r="D466" s="8"/>
      <c r="E466" s="8"/>
      <c r="F466" s="12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30" customHeight="1">
      <c r="A467" s="8"/>
      <c r="B467" s="8"/>
      <c r="C467" s="8"/>
      <c r="D467" s="8"/>
      <c r="E467" s="8"/>
      <c r="F467" s="12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30" customHeight="1">
      <c r="A468" s="8"/>
      <c r="B468" s="8"/>
      <c r="C468" s="8"/>
      <c r="D468" s="8"/>
      <c r="E468" s="8"/>
      <c r="F468" s="12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30" customHeight="1">
      <c r="A469" s="8"/>
      <c r="B469" s="8"/>
      <c r="C469" s="8"/>
      <c r="D469" s="8"/>
      <c r="E469" s="8"/>
      <c r="F469" s="12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30" customHeight="1">
      <c r="A470" s="8"/>
      <c r="B470" s="8"/>
      <c r="C470" s="8"/>
      <c r="D470" s="8"/>
      <c r="E470" s="8"/>
      <c r="F470" s="12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30" customHeight="1">
      <c r="A471" s="8"/>
      <c r="B471" s="8"/>
      <c r="C471" s="8" t="s">
        <v>99</v>
      </c>
      <c r="D471" s="8"/>
      <c r="E471" s="8"/>
      <c r="F471" s="12"/>
      <c r="G471" s="8"/>
      <c r="H471" s="8">
        <f>SUMIF(AC447:AC470,1,H447:H470)</f>
        <v>71666</v>
      </c>
      <c r="I471" s="8"/>
      <c r="J471" s="8">
        <f>SUMIF(AC447:AC470,1,J447:J470)</f>
        <v>2548881</v>
      </c>
      <c r="K471" s="8"/>
      <c r="L471" s="8">
        <f>SUMIF(AC447:AC470,1,L447:L470)</f>
        <v>0</v>
      </c>
      <c r="M471" s="8"/>
      <c r="N471" s="8">
        <f>H471+J471+L471</f>
        <v>2620547</v>
      </c>
      <c r="O471" s="8"/>
    </row>
    <row r="472" spans="1:15" ht="30" customHeight="1">
      <c r="A472" s="8"/>
      <c r="B472" s="8"/>
      <c r="C472" s="9" t="s">
        <v>41</v>
      </c>
      <c r="D472" s="9"/>
      <c r="E472" s="9"/>
      <c r="F472" s="11"/>
      <c r="G472" s="9"/>
      <c r="H472" s="9"/>
      <c r="I472" s="9"/>
      <c r="J472" s="9"/>
      <c r="K472" s="9"/>
      <c r="L472" s="9"/>
      <c r="M472" s="9"/>
      <c r="N472" s="9"/>
      <c r="O472" s="9"/>
    </row>
    <row r="473" spans="1:29" ht="30" customHeight="1">
      <c r="A473" s="10" t="s">
        <v>42</v>
      </c>
      <c r="B473" s="10" t="s">
        <v>567</v>
      </c>
      <c r="C473" s="10" t="s">
        <v>568</v>
      </c>
      <c r="D473" s="10" t="s">
        <v>77</v>
      </c>
      <c r="E473" s="10" t="s">
        <v>569</v>
      </c>
      <c r="F473" s="12">
        <v>-878</v>
      </c>
      <c r="G473" s="8">
        <f>TRUNC(단가대비표!O146,0)</f>
        <v>240</v>
      </c>
      <c r="H473" s="8">
        <f>TRUNC(F473*G473,0)</f>
        <v>-210720</v>
      </c>
      <c r="I473" s="8">
        <v>0</v>
      </c>
      <c r="J473" s="8">
        <f>TRUNC(F473*I473,0)</f>
        <v>0</v>
      </c>
      <c r="K473" s="8">
        <v>0</v>
      </c>
      <c r="L473" s="8">
        <f>TRUNC(F473*K473,0)</f>
        <v>0</v>
      </c>
      <c r="M473" s="8">
        <f aca="true" t="shared" si="61" ref="M473:N476">G473+I473+K473</f>
        <v>240</v>
      </c>
      <c r="N473" s="8">
        <f t="shared" si="61"/>
        <v>-210720</v>
      </c>
      <c r="O473" s="10" t="s">
        <v>77</v>
      </c>
      <c r="T473">
        <v>0</v>
      </c>
      <c r="AC473">
        <v>1</v>
      </c>
    </row>
    <row r="474" spans="1:29" ht="30" customHeight="1">
      <c r="A474" s="10" t="s">
        <v>42</v>
      </c>
      <c r="B474" s="10" t="s">
        <v>89</v>
      </c>
      <c r="C474" s="10" t="s">
        <v>90</v>
      </c>
      <c r="D474" s="10" t="s">
        <v>91</v>
      </c>
      <c r="E474" s="10" t="s">
        <v>92</v>
      </c>
      <c r="F474" s="12">
        <v>2</v>
      </c>
      <c r="G474" s="8">
        <v>0</v>
      </c>
      <c r="H474" s="8">
        <f>TRUNC(F474*G474,0)</f>
        <v>0</v>
      </c>
      <c r="I474" s="8">
        <f>TRUNC(단가대비표!O226,0)</f>
        <v>94338</v>
      </c>
      <c r="J474" s="8">
        <f>TRUNC(F474*I474,0)</f>
        <v>188676</v>
      </c>
      <c r="K474" s="8">
        <v>0</v>
      </c>
      <c r="L474" s="8">
        <f>TRUNC(F474*K474,0)</f>
        <v>0</v>
      </c>
      <c r="M474" s="8">
        <f t="shared" si="61"/>
        <v>94338</v>
      </c>
      <c r="N474" s="8">
        <f t="shared" si="61"/>
        <v>188676</v>
      </c>
      <c r="O474" s="10" t="s">
        <v>77</v>
      </c>
      <c r="T474">
        <v>0</v>
      </c>
      <c r="W474">
        <v>3</v>
      </c>
      <c r="AC474">
        <v>1</v>
      </c>
    </row>
    <row r="475" spans="1:29" ht="30" customHeight="1">
      <c r="A475" s="10" t="s">
        <v>42</v>
      </c>
      <c r="B475" s="10" t="s">
        <v>124</v>
      </c>
      <c r="C475" s="10" t="s">
        <v>90</v>
      </c>
      <c r="D475" s="10" t="s">
        <v>125</v>
      </c>
      <c r="E475" s="10" t="s">
        <v>92</v>
      </c>
      <c r="F475" s="12">
        <v>5</v>
      </c>
      <c r="G475" s="8">
        <v>0</v>
      </c>
      <c r="H475" s="8">
        <f>TRUNC(F475*G475,0)</f>
        <v>0</v>
      </c>
      <c r="I475" s="8">
        <f>TRUNC(단가대비표!O224,0)</f>
        <v>125901</v>
      </c>
      <c r="J475" s="8">
        <f>TRUNC(F475*I475,0)</f>
        <v>629505</v>
      </c>
      <c r="K475" s="8">
        <v>0</v>
      </c>
      <c r="L475" s="8">
        <f>TRUNC(F475*K475,0)</f>
        <v>0</v>
      </c>
      <c r="M475" s="8">
        <f t="shared" si="61"/>
        <v>125901</v>
      </c>
      <c r="N475" s="8">
        <f t="shared" si="61"/>
        <v>629505</v>
      </c>
      <c r="O475" s="10" t="s">
        <v>77</v>
      </c>
      <c r="T475">
        <v>0</v>
      </c>
      <c r="W475">
        <v>3</v>
      </c>
      <c r="AC475">
        <v>1</v>
      </c>
    </row>
    <row r="476" spans="1:29" ht="30" customHeight="1">
      <c r="A476" s="10" t="s">
        <v>42</v>
      </c>
      <c r="B476" s="10" t="s">
        <v>95</v>
      </c>
      <c r="C476" s="10" t="s">
        <v>96</v>
      </c>
      <c r="D476" s="10" t="s">
        <v>97</v>
      </c>
      <c r="E476" s="10" t="s">
        <v>98</v>
      </c>
      <c r="F476" s="12">
        <v>1</v>
      </c>
      <c r="G476" s="8">
        <f>ROUNDDOWN(SUMIF(W473:W476,RIGHTB(B476,1),J473:J476)*T476,0)</f>
        <v>24545</v>
      </c>
      <c r="H476" s="8">
        <f>TRUNC(F476*G476,0)</f>
        <v>24545</v>
      </c>
      <c r="I476" s="8">
        <v>0</v>
      </c>
      <c r="J476" s="8">
        <f>TRUNC(F476*I476,0)</f>
        <v>0</v>
      </c>
      <c r="K476" s="8">
        <v>0</v>
      </c>
      <c r="L476" s="8">
        <f>TRUNC(F476*K476,0)</f>
        <v>0</v>
      </c>
      <c r="M476" s="8">
        <f t="shared" si="61"/>
        <v>24545</v>
      </c>
      <c r="N476" s="8">
        <f t="shared" si="61"/>
        <v>24545</v>
      </c>
      <c r="O476" s="10" t="s">
        <v>77</v>
      </c>
      <c r="P476">
        <v>476</v>
      </c>
      <c r="R476">
        <v>1</v>
      </c>
      <c r="S476">
        <v>0</v>
      </c>
      <c r="T476">
        <v>0.03</v>
      </c>
      <c r="AC476">
        <v>1</v>
      </c>
    </row>
    <row r="477" spans="1:15" ht="30" customHeight="1">
      <c r="A477" s="8"/>
      <c r="B477" s="8"/>
      <c r="C477" s="8"/>
      <c r="D477" s="8"/>
      <c r="E477" s="8"/>
      <c r="F477" s="12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30" customHeight="1">
      <c r="A478" s="8"/>
      <c r="B478" s="8"/>
      <c r="C478" s="8"/>
      <c r="D478" s="8"/>
      <c r="E478" s="8"/>
      <c r="F478" s="12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30" customHeight="1">
      <c r="A479" s="8"/>
      <c r="B479" s="8"/>
      <c r="C479" s="8"/>
      <c r="D479" s="8"/>
      <c r="E479" s="8"/>
      <c r="F479" s="12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30" customHeight="1">
      <c r="A480" s="8"/>
      <c r="B480" s="8"/>
      <c r="C480" s="8"/>
      <c r="D480" s="8"/>
      <c r="E480" s="8"/>
      <c r="F480" s="12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30" customHeight="1">
      <c r="A481" s="8"/>
      <c r="B481" s="8"/>
      <c r="C481" s="8"/>
      <c r="D481" s="8"/>
      <c r="E481" s="8"/>
      <c r="F481" s="12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30" customHeight="1">
      <c r="A482" s="8"/>
      <c r="B482" s="8"/>
      <c r="C482" s="8"/>
      <c r="D482" s="8"/>
      <c r="E482" s="8"/>
      <c r="F482" s="12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30" customHeight="1">
      <c r="A483" s="8"/>
      <c r="B483" s="8"/>
      <c r="C483" s="8"/>
      <c r="D483" s="8"/>
      <c r="E483" s="8"/>
      <c r="F483" s="12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30" customHeight="1">
      <c r="A484" s="8"/>
      <c r="B484" s="8"/>
      <c r="C484" s="8"/>
      <c r="D484" s="8"/>
      <c r="E484" s="8"/>
      <c r="F484" s="12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30" customHeight="1">
      <c r="A485" s="8"/>
      <c r="B485" s="8"/>
      <c r="C485" s="8"/>
      <c r="D485" s="8"/>
      <c r="E485" s="8"/>
      <c r="F485" s="12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30" customHeight="1">
      <c r="A486" s="8"/>
      <c r="B486" s="8"/>
      <c r="C486" s="8"/>
      <c r="D486" s="8"/>
      <c r="E486" s="8"/>
      <c r="F486" s="12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30" customHeight="1">
      <c r="A487" s="8"/>
      <c r="B487" s="8"/>
      <c r="C487" s="8"/>
      <c r="D487" s="8"/>
      <c r="E487" s="8"/>
      <c r="F487" s="12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30" customHeight="1">
      <c r="A488" s="8"/>
      <c r="B488" s="8"/>
      <c r="C488" s="8"/>
      <c r="D488" s="8"/>
      <c r="E488" s="8"/>
      <c r="F488" s="12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30" customHeight="1">
      <c r="A489" s="8"/>
      <c r="B489" s="8"/>
      <c r="C489" s="8"/>
      <c r="D489" s="8"/>
      <c r="E489" s="8"/>
      <c r="F489" s="12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30" customHeight="1">
      <c r="A490" s="8"/>
      <c r="B490" s="8"/>
      <c r="C490" s="8"/>
      <c r="D490" s="8"/>
      <c r="E490" s="8"/>
      <c r="F490" s="12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30" customHeight="1">
      <c r="A491" s="8"/>
      <c r="B491" s="8"/>
      <c r="C491" s="8"/>
      <c r="D491" s="8"/>
      <c r="E491" s="8"/>
      <c r="F491" s="12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30" customHeight="1">
      <c r="A492" s="8"/>
      <c r="B492" s="8"/>
      <c r="C492" s="8"/>
      <c r="D492" s="8"/>
      <c r="E492" s="8"/>
      <c r="F492" s="12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30" customHeight="1">
      <c r="A493" s="8"/>
      <c r="B493" s="8"/>
      <c r="C493" s="8"/>
      <c r="D493" s="8"/>
      <c r="E493" s="8"/>
      <c r="F493" s="12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30" customHeight="1">
      <c r="A494" s="8"/>
      <c r="B494" s="8"/>
      <c r="C494" s="8"/>
      <c r="D494" s="8"/>
      <c r="E494" s="8"/>
      <c r="F494" s="12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30" customHeight="1">
      <c r="A495" s="8"/>
      <c r="B495" s="8"/>
      <c r="C495" s="8"/>
      <c r="D495" s="8"/>
      <c r="E495" s="8"/>
      <c r="F495" s="12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30" customHeight="1">
      <c r="A496" s="8"/>
      <c r="B496" s="8"/>
      <c r="C496" s="8"/>
      <c r="D496" s="8"/>
      <c r="E496" s="8"/>
      <c r="F496" s="12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30" customHeight="1">
      <c r="A497" s="8"/>
      <c r="B497" s="8"/>
      <c r="C497" s="8" t="s">
        <v>99</v>
      </c>
      <c r="D497" s="8"/>
      <c r="E497" s="8"/>
      <c r="F497" s="12"/>
      <c r="G497" s="8"/>
      <c r="H497" s="8">
        <f>SUMIF(AC473:AC496,1,H473:H496)</f>
        <v>-186175</v>
      </c>
      <c r="I497" s="8"/>
      <c r="J497" s="8">
        <f>SUMIF(AC473:AC496,1,J473:J496)</f>
        <v>818181</v>
      </c>
      <c r="K497" s="8"/>
      <c r="L497" s="8">
        <f>SUMIF(AC473:AC496,1,L473:L496)</f>
        <v>0</v>
      </c>
      <c r="M497" s="8"/>
      <c r="N497" s="8">
        <f>H497+J497+L497</f>
        <v>632006</v>
      </c>
      <c r="O497" s="8"/>
    </row>
    <row r="498" spans="1:15" ht="30" customHeight="1">
      <c r="A498" s="8"/>
      <c r="B498" s="8"/>
      <c r="C498" s="9" t="s">
        <v>43</v>
      </c>
      <c r="D498" s="9"/>
      <c r="E498" s="9"/>
      <c r="F498" s="11"/>
      <c r="G498" s="9"/>
      <c r="H498" s="9"/>
      <c r="I498" s="9"/>
      <c r="J498" s="9"/>
      <c r="K498" s="9"/>
      <c r="L498" s="9"/>
      <c r="M498" s="9"/>
      <c r="N498" s="9"/>
      <c r="O498" s="9"/>
    </row>
    <row r="499" spans="1:29" ht="30" customHeight="1">
      <c r="A499" s="10" t="s">
        <v>44</v>
      </c>
      <c r="B499" s="10" t="s">
        <v>576</v>
      </c>
      <c r="C499" s="10" t="s">
        <v>577</v>
      </c>
      <c r="D499" s="10" t="s">
        <v>578</v>
      </c>
      <c r="E499" s="10" t="s">
        <v>112</v>
      </c>
      <c r="F499" s="12">
        <v>2</v>
      </c>
      <c r="G499" s="8">
        <f>TRUNC(단가대비표!O244,0)</f>
        <v>52000</v>
      </c>
      <c r="H499" s="8">
        <f aca="true" t="shared" si="62" ref="H499:H510">TRUNC(F499*G499,0)</f>
        <v>104000</v>
      </c>
      <c r="I499" s="8">
        <v>0</v>
      </c>
      <c r="J499" s="8">
        <f aca="true" t="shared" si="63" ref="J499:J510">TRUNC(F499*I499,0)</f>
        <v>0</v>
      </c>
      <c r="K499" s="8">
        <v>0</v>
      </c>
      <c r="L499" s="8">
        <f aca="true" t="shared" si="64" ref="L499:L510">TRUNC(F499*K499,0)</f>
        <v>0</v>
      </c>
      <c r="M499" s="8">
        <f aca="true" t="shared" si="65" ref="M499:M510">G499+I499+K499</f>
        <v>52000</v>
      </c>
      <c r="N499" s="8">
        <f aca="true" t="shared" si="66" ref="N499:N510">H499+J499+L499</f>
        <v>104000</v>
      </c>
      <c r="O499" s="10" t="s">
        <v>77</v>
      </c>
      <c r="T499">
        <v>0</v>
      </c>
      <c r="AC499">
        <v>1</v>
      </c>
    </row>
    <row r="500" spans="1:29" ht="30" customHeight="1">
      <c r="A500" s="10" t="s">
        <v>44</v>
      </c>
      <c r="B500" s="10" t="s">
        <v>579</v>
      </c>
      <c r="C500" s="10" t="s">
        <v>577</v>
      </c>
      <c r="D500" s="10" t="s">
        <v>580</v>
      </c>
      <c r="E500" s="10" t="s">
        <v>112</v>
      </c>
      <c r="F500" s="12">
        <v>1</v>
      </c>
      <c r="G500" s="8">
        <f>TRUNC(단가대비표!O245,0)</f>
        <v>60000</v>
      </c>
      <c r="H500" s="8">
        <f t="shared" si="62"/>
        <v>60000</v>
      </c>
      <c r="I500" s="8">
        <v>0</v>
      </c>
      <c r="J500" s="8">
        <f t="shared" si="63"/>
        <v>0</v>
      </c>
      <c r="K500" s="8">
        <v>0</v>
      </c>
      <c r="L500" s="8">
        <f t="shared" si="64"/>
        <v>0</v>
      </c>
      <c r="M500" s="8">
        <f t="shared" si="65"/>
        <v>60000</v>
      </c>
      <c r="N500" s="8">
        <f t="shared" si="66"/>
        <v>60000</v>
      </c>
      <c r="O500" s="10" t="s">
        <v>77</v>
      </c>
      <c r="T500">
        <v>0</v>
      </c>
      <c r="AC500">
        <v>1</v>
      </c>
    </row>
    <row r="501" spans="1:29" ht="30" customHeight="1">
      <c r="A501" s="10" t="s">
        <v>44</v>
      </c>
      <c r="B501" s="10" t="s">
        <v>581</v>
      </c>
      <c r="C501" s="10" t="s">
        <v>577</v>
      </c>
      <c r="D501" s="10" t="s">
        <v>582</v>
      </c>
      <c r="E501" s="10" t="s">
        <v>112</v>
      </c>
      <c r="F501" s="12">
        <v>5</v>
      </c>
      <c r="G501" s="8">
        <f>TRUNC(단가대비표!O246,0)</f>
        <v>76000</v>
      </c>
      <c r="H501" s="8">
        <f t="shared" si="62"/>
        <v>380000</v>
      </c>
      <c r="I501" s="8">
        <v>0</v>
      </c>
      <c r="J501" s="8">
        <f t="shared" si="63"/>
        <v>0</v>
      </c>
      <c r="K501" s="8">
        <v>0</v>
      </c>
      <c r="L501" s="8">
        <f t="shared" si="64"/>
        <v>0</v>
      </c>
      <c r="M501" s="8">
        <f t="shared" si="65"/>
        <v>76000</v>
      </c>
      <c r="N501" s="8">
        <f t="shared" si="66"/>
        <v>380000</v>
      </c>
      <c r="O501" s="10" t="s">
        <v>77</v>
      </c>
      <c r="T501">
        <v>0</v>
      </c>
      <c r="AC501">
        <v>1</v>
      </c>
    </row>
    <row r="502" spans="1:29" ht="30" customHeight="1">
      <c r="A502" s="10" t="s">
        <v>44</v>
      </c>
      <c r="B502" s="10" t="s">
        <v>583</v>
      </c>
      <c r="C502" s="10" t="s">
        <v>577</v>
      </c>
      <c r="D502" s="10" t="s">
        <v>584</v>
      </c>
      <c r="E502" s="10" t="s">
        <v>112</v>
      </c>
      <c r="F502" s="12">
        <v>5</v>
      </c>
      <c r="G502" s="8">
        <f>TRUNC(단가대비표!O247,0)</f>
        <v>92000</v>
      </c>
      <c r="H502" s="8">
        <f t="shared" si="62"/>
        <v>460000</v>
      </c>
      <c r="I502" s="8">
        <v>0</v>
      </c>
      <c r="J502" s="8">
        <f t="shared" si="63"/>
        <v>0</v>
      </c>
      <c r="K502" s="8">
        <v>0</v>
      </c>
      <c r="L502" s="8">
        <f t="shared" si="64"/>
        <v>0</v>
      </c>
      <c r="M502" s="8">
        <f t="shared" si="65"/>
        <v>92000</v>
      </c>
      <c r="N502" s="8">
        <f t="shared" si="66"/>
        <v>460000</v>
      </c>
      <c r="O502" s="10" t="s">
        <v>77</v>
      </c>
      <c r="T502">
        <v>0</v>
      </c>
      <c r="AC502">
        <v>1</v>
      </c>
    </row>
    <row r="503" spans="1:29" ht="30" customHeight="1">
      <c r="A503" s="10" t="s">
        <v>44</v>
      </c>
      <c r="B503" s="10" t="s">
        <v>585</v>
      </c>
      <c r="C503" s="10" t="s">
        <v>586</v>
      </c>
      <c r="D503" s="10" t="s">
        <v>77</v>
      </c>
      <c r="E503" s="10" t="s">
        <v>550</v>
      </c>
      <c r="F503" s="12">
        <v>34.64</v>
      </c>
      <c r="G503" s="8">
        <f>TRUNC(단가대비표!O248,0)</f>
        <v>1500</v>
      </c>
      <c r="H503" s="8">
        <f t="shared" si="62"/>
        <v>51960</v>
      </c>
      <c r="I503" s="8">
        <v>0</v>
      </c>
      <c r="J503" s="8">
        <f t="shared" si="63"/>
        <v>0</v>
      </c>
      <c r="K503" s="8">
        <v>0</v>
      </c>
      <c r="L503" s="8">
        <f t="shared" si="64"/>
        <v>0</v>
      </c>
      <c r="M503" s="8">
        <f t="shared" si="65"/>
        <v>1500</v>
      </c>
      <c r="N503" s="8">
        <f t="shared" si="66"/>
        <v>51960</v>
      </c>
      <c r="O503" s="10" t="s">
        <v>77</v>
      </c>
      <c r="T503">
        <v>0</v>
      </c>
      <c r="AC503">
        <v>1</v>
      </c>
    </row>
    <row r="504" spans="1:29" ht="30" customHeight="1">
      <c r="A504" s="10" t="s">
        <v>44</v>
      </c>
      <c r="B504" s="10" t="s">
        <v>587</v>
      </c>
      <c r="C504" s="10" t="s">
        <v>588</v>
      </c>
      <c r="D504" s="10" t="s">
        <v>589</v>
      </c>
      <c r="E504" s="10" t="s">
        <v>112</v>
      </c>
      <c r="F504" s="12">
        <v>2</v>
      </c>
      <c r="G504" s="8">
        <f>TRUNC(단가대비표!O249,0)</f>
        <v>29000</v>
      </c>
      <c r="H504" s="8">
        <f t="shared" si="62"/>
        <v>58000</v>
      </c>
      <c r="I504" s="8">
        <v>0</v>
      </c>
      <c r="J504" s="8">
        <f t="shared" si="63"/>
        <v>0</v>
      </c>
      <c r="K504" s="8">
        <v>0</v>
      </c>
      <c r="L504" s="8">
        <f t="shared" si="64"/>
        <v>0</v>
      </c>
      <c r="M504" s="8">
        <f t="shared" si="65"/>
        <v>29000</v>
      </c>
      <c r="N504" s="8">
        <f t="shared" si="66"/>
        <v>58000</v>
      </c>
      <c r="O504" s="10" t="s">
        <v>77</v>
      </c>
      <c r="T504">
        <v>0</v>
      </c>
      <c r="AC504">
        <v>1</v>
      </c>
    </row>
    <row r="505" spans="1:29" ht="30" customHeight="1">
      <c r="A505" s="10" t="s">
        <v>44</v>
      </c>
      <c r="B505" s="10" t="s">
        <v>590</v>
      </c>
      <c r="C505" s="10" t="s">
        <v>591</v>
      </c>
      <c r="D505" s="10" t="s">
        <v>592</v>
      </c>
      <c r="E505" s="10" t="s">
        <v>129</v>
      </c>
      <c r="F505" s="12">
        <v>2</v>
      </c>
      <c r="G505" s="8">
        <f>TRUNC(단가대비표!O250,0)</f>
        <v>6000</v>
      </c>
      <c r="H505" s="8">
        <f t="shared" si="62"/>
        <v>12000</v>
      </c>
      <c r="I505" s="8">
        <v>0</v>
      </c>
      <c r="J505" s="8">
        <f t="shared" si="63"/>
        <v>0</v>
      </c>
      <c r="K505" s="8">
        <v>0</v>
      </c>
      <c r="L505" s="8">
        <f t="shared" si="64"/>
        <v>0</v>
      </c>
      <c r="M505" s="8">
        <f t="shared" si="65"/>
        <v>6000</v>
      </c>
      <c r="N505" s="8">
        <f t="shared" si="66"/>
        <v>12000</v>
      </c>
      <c r="O505" s="10" t="s">
        <v>77</v>
      </c>
      <c r="T505">
        <v>0</v>
      </c>
      <c r="AC505">
        <v>1</v>
      </c>
    </row>
    <row r="506" spans="1:29" ht="30" customHeight="1">
      <c r="A506" s="10" t="s">
        <v>44</v>
      </c>
      <c r="B506" s="10" t="s">
        <v>593</v>
      </c>
      <c r="C506" s="10" t="s">
        <v>90</v>
      </c>
      <c r="D506" s="10" t="s">
        <v>594</v>
      </c>
      <c r="E506" s="10" t="s">
        <v>92</v>
      </c>
      <c r="F506" s="12">
        <v>1</v>
      </c>
      <c r="G506" s="8">
        <v>0</v>
      </c>
      <c r="H506" s="8">
        <f t="shared" si="62"/>
        <v>0</v>
      </c>
      <c r="I506" s="8">
        <f>TRUNC(단가대비표!O219,0)</f>
        <v>182853</v>
      </c>
      <c r="J506" s="8">
        <f t="shared" si="63"/>
        <v>182853</v>
      </c>
      <c r="K506" s="8">
        <v>0</v>
      </c>
      <c r="L506" s="8">
        <f t="shared" si="64"/>
        <v>0</v>
      </c>
      <c r="M506" s="8">
        <f t="shared" si="65"/>
        <v>182853</v>
      </c>
      <c r="N506" s="8">
        <f t="shared" si="66"/>
        <v>182853</v>
      </c>
      <c r="O506" s="10" t="s">
        <v>77</v>
      </c>
      <c r="T506">
        <v>0</v>
      </c>
      <c r="W506">
        <v>3</v>
      </c>
      <c r="AC506">
        <v>1</v>
      </c>
    </row>
    <row r="507" spans="1:29" ht="30" customHeight="1">
      <c r="A507" s="10" t="s">
        <v>44</v>
      </c>
      <c r="B507" s="10" t="s">
        <v>595</v>
      </c>
      <c r="C507" s="10" t="s">
        <v>90</v>
      </c>
      <c r="D507" s="10" t="s">
        <v>596</v>
      </c>
      <c r="E507" s="10" t="s">
        <v>92</v>
      </c>
      <c r="F507" s="12">
        <v>1</v>
      </c>
      <c r="G507" s="8">
        <v>0</v>
      </c>
      <c r="H507" s="8">
        <f t="shared" si="62"/>
        <v>0</v>
      </c>
      <c r="I507" s="8">
        <f>TRUNC(단가대비표!O221,0)</f>
        <v>169202</v>
      </c>
      <c r="J507" s="8">
        <f t="shared" si="63"/>
        <v>169202</v>
      </c>
      <c r="K507" s="8">
        <v>0</v>
      </c>
      <c r="L507" s="8">
        <f t="shared" si="64"/>
        <v>0</v>
      </c>
      <c r="M507" s="8">
        <f t="shared" si="65"/>
        <v>169202</v>
      </c>
      <c r="N507" s="8">
        <f t="shared" si="66"/>
        <v>169202</v>
      </c>
      <c r="O507" s="10" t="s">
        <v>77</v>
      </c>
      <c r="T507">
        <v>0</v>
      </c>
      <c r="W507">
        <v>3</v>
      </c>
      <c r="AC507">
        <v>1</v>
      </c>
    </row>
    <row r="508" spans="1:29" ht="30" customHeight="1">
      <c r="A508" s="10" t="s">
        <v>44</v>
      </c>
      <c r="B508" s="10" t="s">
        <v>124</v>
      </c>
      <c r="C508" s="10" t="s">
        <v>90</v>
      </c>
      <c r="D508" s="10" t="s">
        <v>125</v>
      </c>
      <c r="E508" s="10" t="s">
        <v>92</v>
      </c>
      <c r="F508" s="12">
        <v>1</v>
      </c>
      <c r="G508" s="8">
        <v>0</v>
      </c>
      <c r="H508" s="8">
        <f t="shared" si="62"/>
        <v>0</v>
      </c>
      <c r="I508" s="8">
        <f>TRUNC(단가대비표!O224,0)</f>
        <v>125901</v>
      </c>
      <c r="J508" s="8">
        <f t="shared" si="63"/>
        <v>125901</v>
      </c>
      <c r="K508" s="8">
        <v>0</v>
      </c>
      <c r="L508" s="8">
        <f t="shared" si="64"/>
        <v>0</v>
      </c>
      <c r="M508" s="8">
        <f t="shared" si="65"/>
        <v>125901</v>
      </c>
      <c r="N508" s="8">
        <f t="shared" si="66"/>
        <v>125901</v>
      </c>
      <c r="O508" s="10" t="s">
        <v>77</v>
      </c>
      <c r="T508">
        <v>0</v>
      </c>
      <c r="W508">
        <v>3</v>
      </c>
      <c r="AC508">
        <v>1</v>
      </c>
    </row>
    <row r="509" spans="1:29" ht="30" customHeight="1">
      <c r="A509" s="10" t="s">
        <v>44</v>
      </c>
      <c r="B509" s="10" t="s">
        <v>89</v>
      </c>
      <c r="C509" s="10" t="s">
        <v>90</v>
      </c>
      <c r="D509" s="10" t="s">
        <v>91</v>
      </c>
      <c r="E509" s="10" t="s">
        <v>92</v>
      </c>
      <c r="F509" s="12">
        <v>1</v>
      </c>
      <c r="G509" s="8">
        <v>0</v>
      </c>
      <c r="H509" s="8">
        <f t="shared" si="62"/>
        <v>0</v>
      </c>
      <c r="I509" s="8">
        <f>TRUNC(단가대비표!O226,0)</f>
        <v>94338</v>
      </c>
      <c r="J509" s="8">
        <f t="shared" si="63"/>
        <v>94338</v>
      </c>
      <c r="K509" s="8">
        <v>0</v>
      </c>
      <c r="L509" s="8">
        <f t="shared" si="64"/>
        <v>0</v>
      </c>
      <c r="M509" s="8">
        <f t="shared" si="65"/>
        <v>94338</v>
      </c>
      <c r="N509" s="8">
        <f t="shared" si="66"/>
        <v>94338</v>
      </c>
      <c r="O509" s="10" t="s">
        <v>77</v>
      </c>
      <c r="T509">
        <v>0</v>
      </c>
      <c r="W509">
        <v>3</v>
      </c>
      <c r="AC509">
        <v>1</v>
      </c>
    </row>
    <row r="510" spans="1:29" ht="30" customHeight="1">
      <c r="A510" s="10" t="s">
        <v>44</v>
      </c>
      <c r="B510" s="10" t="s">
        <v>95</v>
      </c>
      <c r="C510" s="10" t="s">
        <v>96</v>
      </c>
      <c r="D510" s="10" t="s">
        <v>97</v>
      </c>
      <c r="E510" s="10" t="s">
        <v>98</v>
      </c>
      <c r="F510" s="12">
        <v>1</v>
      </c>
      <c r="G510" s="8">
        <f>ROUNDDOWN(SUMIF(W499:W510,RIGHTB(B510,1),J499:J510)*T510,0)</f>
        <v>17168</v>
      </c>
      <c r="H510" s="8">
        <f t="shared" si="62"/>
        <v>17168</v>
      </c>
      <c r="I510" s="8">
        <v>0</v>
      </c>
      <c r="J510" s="8">
        <f t="shared" si="63"/>
        <v>0</v>
      </c>
      <c r="K510" s="8">
        <v>0</v>
      </c>
      <c r="L510" s="8">
        <f t="shared" si="64"/>
        <v>0</v>
      </c>
      <c r="M510" s="8">
        <f t="shared" si="65"/>
        <v>17168</v>
      </c>
      <c r="N510" s="8">
        <f t="shared" si="66"/>
        <v>17168</v>
      </c>
      <c r="O510" s="10" t="s">
        <v>77</v>
      </c>
      <c r="P510">
        <v>510</v>
      </c>
      <c r="R510">
        <v>1</v>
      </c>
      <c r="S510">
        <v>0</v>
      </c>
      <c r="T510">
        <v>0.03</v>
      </c>
      <c r="AC510">
        <v>1</v>
      </c>
    </row>
    <row r="511" spans="1:15" ht="30" customHeight="1">
      <c r="A511" s="8"/>
      <c r="B511" s="8"/>
      <c r="C511" s="8"/>
      <c r="D511" s="8"/>
      <c r="E511" s="8"/>
      <c r="F511" s="12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30" customHeight="1">
      <c r="A512" s="8"/>
      <c r="B512" s="8"/>
      <c r="C512" s="8"/>
      <c r="D512" s="8"/>
      <c r="E512" s="8"/>
      <c r="F512" s="12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30" customHeight="1">
      <c r="A513" s="8"/>
      <c r="B513" s="8"/>
      <c r="C513" s="8"/>
      <c r="D513" s="8"/>
      <c r="E513" s="8"/>
      <c r="F513" s="12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30" customHeight="1">
      <c r="A514" s="8"/>
      <c r="B514" s="8"/>
      <c r="C514" s="8"/>
      <c r="D514" s="8"/>
      <c r="E514" s="8"/>
      <c r="F514" s="12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30" customHeight="1">
      <c r="A515" s="8"/>
      <c r="B515" s="8"/>
      <c r="C515" s="8"/>
      <c r="D515" s="8"/>
      <c r="E515" s="8"/>
      <c r="F515" s="12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30" customHeight="1">
      <c r="A516" s="8"/>
      <c r="B516" s="8"/>
      <c r="C516" s="8"/>
      <c r="D516" s="8"/>
      <c r="E516" s="8"/>
      <c r="F516" s="12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30" customHeight="1">
      <c r="A517" s="8"/>
      <c r="B517" s="8"/>
      <c r="C517" s="8"/>
      <c r="D517" s="8"/>
      <c r="E517" s="8"/>
      <c r="F517" s="12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30" customHeight="1">
      <c r="A518" s="8"/>
      <c r="B518" s="8"/>
      <c r="C518" s="8"/>
      <c r="D518" s="8"/>
      <c r="E518" s="8"/>
      <c r="F518" s="12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30" customHeight="1">
      <c r="A519" s="8"/>
      <c r="B519" s="8"/>
      <c r="C519" s="8"/>
      <c r="D519" s="8"/>
      <c r="E519" s="8"/>
      <c r="F519" s="12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30" customHeight="1">
      <c r="A520" s="8"/>
      <c r="B520" s="8"/>
      <c r="C520" s="8"/>
      <c r="D520" s="8"/>
      <c r="E520" s="8"/>
      <c r="F520" s="12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30" customHeight="1">
      <c r="A521" s="8"/>
      <c r="B521" s="8"/>
      <c r="C521" s="8"/>
      <c r="D521" s="8"/>
      <c r="E521" s="8"/>
      <c r="F521" s="12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30" customHeight="1">
      <c r="A522" s="8"/>
      <c r="B522" s="8"/>
      <c r="C522" s="8"/>
      <c r="D522" s="8"/>
      <c r="E522" s="8"/>
      <c r="F522" s="12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30" customHeight="1">
      <c r="A523" s="8"/>
      <c r="B523" s="8"/>
      <c r="C523" s="8" t="s">
        <v>99</v>
      </c>
      <c r="D523" s="8"/>
      <c r="E523" s="8"/>
      <c r="F523" s="12"/>
      <c r="G523" s="8"/>
      <c r="H523" s="8">
        <f>SUMIF(AC499:AC522,1,H499:H522)</f>
        <v>1143128</v>
      </c>
      <c r="I523" s="8"/>
      <c r="J523" s="8">
        <f>SUMIF(AC499:AC522,1,J499:J522)</f>
        <v>572294</v>
      </c>
      <c r="K523" s="8"/>
      <c r="L523" s="8">
        <f>SUMIF(AC499:AC522,1,L499:L522)</f>
        <v>0</v>
      </c>
      <c r="M523" s="8"/>
      <c r="N523" s="8">
        <f>H523+J523+L523</f>
        <v>1715422</v>
      </c>
      <c r="O523" s="8"/>
    </row>
    <row r="524" spans="1:15" ht="30" customHeight="1">
      <c r="A524" s="8"/>
      <c r="B524" s="8"/>
      <c r="C524" s="9" t="s">
        <v>47</v>
      </c>
      <c r="D524" s="9"/>
      <c r="E524" s="9"/>
      <c r="F524" s="11"/>
      <c r="G524" s="9"/>
      <c r="H524" s="9"/>
      <c r="I524" s="9"/>
      <c r="J524" s="9"/>
      <c r="K524" s="9"/>
      <c r="L524" s="9"/>
      <c r="M524" s="9"/>
      <c r="N524" s="9"/>
      <c r="O524" s="9"/>
    </row>
    <row r="525" spans="1:29" ht="30" customHeight="1">
      <c r="A525" s="10" t="s">
        <v>48</v>
      </c>
      <c r="B525" s="10" t="s">
        <v>73</v>
      </c>
      <c r="C525" s="10" t="s">
        <v>74</v>
      </c>
      <c r="D525" s="10" t="s">
        <v>75</v>
      </c>
      <c r="E525" s="10" t="s">
        <v>76</v>
      </c>
      <c r="F525" s="12">
        <v>2</v>
      </c>
      <c r="G525" s="8">
        <f>TRUNC(단가대비표!O239,0)</f>
        <v>297000</v>
      </c>
      <c r="H525" s="8">
        <f aca="true" t="shared" si="67" ref="H525:H531">TRUNC(F525*G525,0)</f>
        <v>594000</v>
      </c>
      <c r="I525" s="8">
        <v>0</v>
      </c>
      <c r="J525" s="8">
        <f aca="true" t="shared" si="68" ref="J525:J531">TRUNC(F525*I525,0)</f>
        <v>0</v>
      </c>
      <c r="K525" s="8">
        <v>0</v>
      </c>
      <c r="L525" s="8">
        <f aca="true" t="shared" si="69" ref="L525:L531">TRUNC(F525*K525,0)</f>
        <v>0</v>
      </c>
      <c r="M525" s="8">
        <f aca="true" t="shared" si="70" ref="M525:N531">G525+I525+K525</f>
        <v>297000</v>
      </c>
      <c r="N525" s="8">
        <f t="shared" si="70"/>
        <v>594000</v>
      </c>
      <c r="O525" s="10" t="s">
        <v>77</v>
      </c>
      <c r="T525">
        <v>0</v>
      </c>
      <c r="AC525">
        <v>1</v>
      </c>
    </row>
    <row r="526" spans="1:29" ht="30" customHeight="1">
      <c r="A526" s="10" t="s">
        <v>48</v>
      </c>
      <c r="B526" s="10" t="s">
        <v>597</v>
      </c>
      <c r="C526" s="10" t="s">
        <v>74</v>
      </c>
      <c r="D526" s="10" t="s">
        <v>598</v>
      </c>
      <c r="E526" s="10" t="s">
        <v>76</v>
      </c>
      <c r="F526" s="12">
        <v>2</v>
      </c>
      <c r="G526" s="8">
        <f>TRUNC(단가대비표!O241,0)</f>
        <v>252000</v>
      </c>
      <c r="H526" s="8">
        <f t="shared" si="67"/>
        <v>504000</v>
      </c>
      <c r="I526" s="8">
        <v>0</v>
      </c>
      <c r="J526" s="8">
        <f t="shared" si="68"/>
        <v>0</v>
      </c>
      <c r="K526" s="8">
        <v>0</v>
      </c>
      <c r="L526" s="8">
        <f t="shared" si="69"/>
        <v>0</v>
      </c>
      <c r="M526" s="8">
        <f t="shared" si="70"/>
        <v>252000</v>
      </c>
      <c r="N526" s="8">
        <f t="shared" si="70"/>
        <v>504000</v>
      </c>
      <c r="O526" s="10" t="s">
        <v>77</v>
      </c>
      <c r="T526">
        <v>0</v>
      </c>
      <c r="AC526">
        <v>1</v>
      </c>
    </row>
    <row r="527" spans="1:29" ht="30" customHeight="1">
      <c r="A527" s="10" t="s">
        <v>48</v>
      </c>
      <c r="B527" s="10" t="s">
        <v>80</v>
      </c>
      <c r="C527" s="10" t="s">
        <v>81</v>
      </c>
      <c r="D527" s="10" t="s">
        <v>82</v>
      </c>
      <c r="E527" s="10" t="s">
        <v>76</v>
      </c>
      <c r="F527" s="12">
        <v>9</v>
      </c>
      <c r="G527" s="8">
        <f>TRUNC(단가대비표!O242,0)</f>
        <v>35000</v>
      </c>
      <c r="H527" s="8">
        <f t="shared" si="67"/>
        <v>315000</v>
      </c>
      <c r="I527" s="8">
        <v>0</v>
      </c>
      <c r="J527" s="8">
        <f t="shared" si="68"/>
        <v>0</v>
      </c>
      <c r="K527" s="8">
        <v>0</v>
      </c>
      <c r="L527" s="8">
        <f t="shared" si="69"/>
        <v>0</v>
      </c>
      <c r="M527" s="8">
        <f t="shared" si="70"/>
        <v>35000</v>
      </c>
      <c r="N527" s="8">
        <f t="shared" si="70"/>
        <v>315000</v>
      </c>
      <c r="O527" s="10" t="s">
        <v>77</v>
      </c>
      <c r="T527">
        <v>0</v>
      </c>
      <c r="AC527">
        <v>1</v>
      </c>
    </row>
    <row r="528" spans="1:29" ht="30" customHeight="1">
      <c r="A528" s="10" t="s">
        <v>48</v>
      </c>
      <c r="B528" s="10" t="s">
        <v>86</v>
      </c>
      <c r="C528" s="10" t="s">
        <v>87</v>
      </c>
      <c r="D528" s="10" t="s">
        <v>88</v>
      </c>
      <c r="E528" s="10" t="s">
        <v>76</v>
      </c>
      <c r="F528" s="12">
        <v>4</v>
      </c>
      <c r="G528" s="8">
        <f>TRUNC(단가대비표!O24,0)</f>
        <v>235000</v>
      </c>
      <c r="H528" s="8">
        <f t="shared" si="67"/>
        <v>940000</v>
      </c>
      <c r="I528" s="8">
        <v>0</v>
      </c>
      <c r="J528" s="8">
        <f t="shared" si="68"/>
        <v>0</v>
      </c>
      <c r="K528" s="8">
        <v>0</v>
      </c>
      <c r="L528" s="8">
        <f t="shared" si="69"/>
        <v>0</v>
      </c>
      <c r="M528" s="8">
        <f t="shared" si="70"/>
        <v>235000</v>
      </c>
      <c r="N528" s="8">
        <f t="shared" si="70"/>
        <v>940000</v>
      </c>
      <c r="O528" s="10" t="s">
        <v>77</v>
      </c>
      <c r="T528">
        <v>0</v>
      </c>
      <c r="AC528">
        <v>1</v>
      </c>
    </row>
    <row r="529" spans="1:29" ht="30" customHeight="1">
      <c r="A529" s="10" t="s">
        <v>48</v>
      </c>
      <c r="B529" s="10" t="s">
        <v>89</v>
      </c>
      <c r="C529" s="10" t="s">
        <v>90</v>
      </c>
      <c r="D529" s="10" t="s">
        <v>91</v>
      </c>
      <c r="E529" s="10" t="s">
        <v>92</v>
      </c>
      <c r="F529" s="12">
        <v>1</v>
      </c>
      <c r="G529" s="8">
        <v>0</v>
      </c>
      <c r="H529" s="8">
        <f t="shared" si="67"/>
        <v>0</v>
      </c>
      <c r="I529" s="8">
        <f>TRUNC(단가대비표!O226,0)</f>
        <v>94338</v>
      </c>
      <c r="J529" s="8">
        <f t="shared" si="68"/>
        <v>94338</v>
      </c>
      <c r="K529" s="8">
        <v>0</v>
      </c>
      <c r="L529" s="8">
        <f t="shared" si="69"/>
        <v>0</v>
      </c>
      <c r="M529" s="8">
        <f t="shared" si="70"/>
        <v>94338</v>
      </c>
      <c r="N529" s="8">
        <f t="shared" si="70"/>
        <v>94338</v>
      </c>
      <c r="O529" s="10" t="s">
        <v>77</v>
      </c>
      <c r="T529">
        <v>0</v>
      </c>
      <c r="W529">
        <v>3</v>
      </c>
      <c r="AC529">
        <v>1</v>
      </c>
    </row>
    <row r="530" spans="1:29" ht="30" customHeight="1">
      <c r="A530" s="10" t="s">
        <v>48</v>
      </c>
      <c r="B530" s="10" t="s">
        <v>93</v>
      </c>
      <c r="C530" s="10" t="s">
        <v>90</v>
      </c>
      <c r="D530" s="10" t="s">
        <v>94</v>
      </c>
      <c r="E530" s="10" t="s">
        <v>92</v>
      </c>
      <c r="F530" s="12">
        <v>1</v>
      </c>
      <c r="G530" s="8">
        <v>0</v>
      </c>
      <c r="H530" s="8">
        <f t="shared" si="67"/>
        <v>0</v>
      </c>
      <c r="I530" s="8">
        <f>TRUNC(단가대비표!O220,0)</f>
        <v>124953</v>
      </c>
      <c r="J530" s="8">
        <f t="shared" si="68"/>
        <v>124953</v>
      </c>
      <c r="K530" s="8">
        <v>0</v>
      </c>
      <c r="L530" s="8">
        <f t="shared" si="69"/>
        <v>0</v>
      </c>
      <c r="M530" s="8">
        <f t="shared" si="70"/>
        <v>124953</v>
      </c>
      <c r="N530" s="8">
        <f t="shared" si="70"/>
        <v>124953</v>
      </c>
      <c r="O530" s="10" t="s">
        <v>77</v>
      </c>
      <c r="T530">
        <v>0</v>
      </c>
      <c r="W530">
        <v>3</v>
      </c>
      <c r="AC530">
        <v>1</v>
      </c>
    </row>
    <row r="531" spans="1:29" ht="30" customHeight="1">
      <c r="A531" s="10" t="s">
        <v>48</v>
      </c>
      <c r="B531" s="10" t="s">
        <v>95</v>
      </c>
      <c r="C531" s="10" t="s">
        <v>96</v>
      </c>
      <c r="D531" s="10" t="s">
        <v>97</v>
      </c>
      <c r="E531" s="10" t="s">
        <v>98</v>
      </c>
      <c r="F531" s="12">
        <v>1</v>
      </c>
      <c r="G531" s="8">
        <f>ROUNDDOWN(SUMIF(W525:W531,RIGHTB(B531,1),J525:J531)*T531,0)</f>
        <v>6578</v>
      </c>
      <c r="H531" s="8">
        <f t="shared" si="67"/>
        <v>6578</v>
      </c>
      <c r="I531" s="8">
        <v>0</v>
      </c>
      <c r="J531" s="8">
        <f t="shared" si="68"/>
        <v>0</v>
      </c>
      <c r="K531" s="8">
        <v>0</v>
      </c>
      <c r="L531" s="8">
        <f t="shared" si="69"/>
        <v>0</v>
      </c>
      <c r="M531" s="8">
        <f t="shared" si="70"/>
        <v>6578</v>
      </c>
      <c r="N531" s="8">
        <f t="shared" si="70"/>
        <v>6578</v>
      </c>
      <c r="O531" s="10" t="s">
        <v>77</v>
      </c>
      <c r="P531">
        <v>531</v>
      </c>
      <c r="R531">
        <v>1</v>
      </c>
      <c r="S531">
        <v>0</v>
      </c>
      <c r="T531">
        <v>0.03</v>
      </c>
      <c r="AC531">
        <v>1</v>
      </c>
    </row>
    <row r="532" spans="1:15" ht="30" customHeight="1">
      <c r="A532" s="8"/>
      <c r="B532" s="8"/>
      <c r="C532" s="8"/>
      <c r="D532" s="8"/>
      <c r="E532" s="8"/>
      <c r="F532" s="12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30" customHeight="1">
      <c r="A533" s="8"/>
      <c r="B533" s="8"/>
      <c r="C533" s="8"/>
      <c r="D533" s="8"/>
      <c r="E533" s="8"/>
      <c r="F533" s="12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30" customHeight="1">
      <c r="A534" s="8"/>
      <c r="B534" s="8"/>
      <c r="C534" s="8"/>
      <c r="D534" s="8"/>
      <c r="E534" s="8"/>
      <c r="F534" s="12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30" customHeight="1">
      <c r="A535" s="8"/>
      <c r="B535" s="8"/>
      <c r="C535" s="8"/>
      <c r="D535" s="8"/>
      <c r="E535" s="8"/>
      <c r="F535" s="12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30" customHeight="1">
      <c r="A536" s="8"/>
      <c r="B536" s="8"/>
      <c r="C536" s="8"/>
      <c r="D536" s="8"/>
      <c r="E536" s="8"/>
      <c r="F536" s="12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30" customHeight="1">
      <c r="A537" s="8"/>
      <c r="B537" s="8"/>
      <c r="C537" s="8"/>
      <c r="D537" s="8"/>
      <c r="E537" s="8"/>
      <c r="F537" s="12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30" customHeight="1">
      <c r="A538" s="8"/>
      <c r="B538" s="8"/>
      <c r="C538" s="8"/>
      <c r="D538" s="8"/>
      <c r="E538" s="8"/>
      <c r="F538" s="12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30" customHeight="1">
      <c r="A539" s="8"/>
      <c r="B539" s="8"/>
      <c r="C539" s="8"/>
      <c r="D539" s="8"/>
      <c r="E539" s="8"/>
      <c r="F539" s="12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30" customHeight="1">
      <c r="A540" s="8"/>
      <c r="B540" s="8"/>
      <c r="C540" s="8"/>
      <c r="D540" s="8"/>
      <c r="E540" s="8"/>
      <c r="F540" s="12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30" customHeight="1">
      <c r="A541" s="8"/>
      <c r="B541" s="8"/>
      <c r="C541" s="8"/>
      <c r="D541" s="8"/>
      <c r="E541" s="8"/>
      <c r="F541" s="12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30" customHeight="1">
      <c r="A542" s="8"/>
      <c r="B542" s="8"/>
      <c r="C542" s="8"/>
      <c r="D542" s="8"/>
      <c r="E542" s="8"/>
      <c r="F542" s="12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30" customHeight="1">
      <c r="A543" s="8"/>
      <c r="B543" s="8"/>
      <c r="C543" s="8"/>
      <c r="D543" s="8"/>
      <c r="E543" s="8"/>
      <c r="F543" s="12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30" customHeight="1">
      <c r="A544" s="8"/>
      <c r="B544" s="8"/>
      <c r="C544" s="8"/>
      <c r="D544" s="8"/>
      <c r="E544" s="8"/>
      <c r="F544" s="12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30" customHeight="1">
      <c r="A545" s="8"/>
      <c r="B545" s="8"/>
      <c r="C545" s="8"/>
      <c r="D545" s="8"/>
      <c r="E545" s="8"/>
      <c r="F545" s="12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30" customHeight="1">
      <c r="A546" s="8"/>
      <c r="B546" s="8"/>
      <c r="C546" s="8"/>
      <c r="D546" s="8"/>
      <c r="E546" s="8"/>
      <c r="F546" s="12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30" customHeight="1">
      <c r="A547" s="8"/>
      <c r="B547" s="8"/>
      <c r="C547" s="8"/>
      <c r="D547" s="8"/>
      <c r="E547" s="8"/>
      <c r="F547" s="12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30" customHeight="1">
      <c r="A548" s="8"/>
      <c r="B548" s="8"/>
      <c r="C548" s="8"/>
      <c r="D548" s="8"/>
      <c r="E548" s="8"/>
      <c r="F548" s="12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30" customHeight="1">
      <c r="A549" s="8"/>
      <c r="B549" s="8"/>
      <c r="C549" s="8" t="s">
        <v>99</v>
      </c>
      <c r="D549" s="8"/>
      <c r="E549" s="8"/>
      <c r="F549" s="12"/>
      <c r="G549" s="8"/>
      <c r="H549" s="8">
        <f>SUMIF(AC525:AC548,1,H525:H548)</f>
        <v>2359578</v>
      </c>
      <c r="I549" s="8"/>
      <c r="J549" s="8">
        <f>SUMIF(AC525:AC548,1,J525:J548)</f>
        <v>219291</v>
      </c>
      <c r="K549" s="8"/>
      <c r="L549" s="8">
        <f>SUMIF(AC525:AC548,1,L525:L548)</f>
        <v>0</v>
      </c>
      <c r="M549" s="8"/>
      <c r="N549" s="8">
        <f>H549+J549+L549</f>
        <v>2578869</v>
      </c>
      <c r="O549" s="8"/>
    </row>
    <row r="550" spans="1:15" ht="30" customHeight="1">
      <c r="A550" s="8"/>
      <c r="B550" s="8"/>
      <c r="C550" s="9" t="s">
        <v>49</v>
      </c>
      <c r="D550" s="9"/>
      <c r="E550" s="9"/>
      <c r="F550" s="11"/>
      <c r="G550" s="9"/>
      <c r="H550" s="9"/>
      <c r="I550" s="9"/>
      <c r="J550" s="9"/>
      <c r="K550" s="9"/>
      <c r="L550" s="9"/>
      <c r="M550" s="9"/>
      <c r="N550" s="9"/>
      <c r="O550" s="9"/>
    </row>
    <row r="551" spans="1:29" ht="30" customHeight="1">
      <c r="A551" s="10" t="s">
        <v>50</v>
      </c>
      <c r="B551" s="10" t="s">
        <v>369</v>
      </c>
      <c r="C551" s="10" t="s">
        <v>101</v>
      </c>
      <c r="D551" s="10" t="s">
        <v>370</v>
      </c>
      <c r="E551" s="10" t="s">
        <v>103</v>
      </c>
      <c r="F551" s="12">
        <v>32</v>
      </c>
      <c r="G551" s="8">
        <f>TRUNC(단가대비표!O55,0)</f>
        <v>5110</v>
      </c>
      <c r="H551" s="8">
        <f aca="true" t="shared" si="71" ref="H551:H562">TRUNC(F551*G551,0)</f>
        <v>163520</v>
      </c>
      <c r="I551" s="8">
        <v>0</v>
      </c>
      <c r="J551" s="8">
        <f aca="true" t="shared" si="72" ref="J551:J562">TRUNC(F551*I551,0)</f>
        <v>0</v>
      </c>
      <c r="K551" s="8">
        <v>0</v>
      </c>
      <c r="L551" s="8">
        <f aca="true" t="shared" si="73" ref="L551:L562">TRUNC(F551*K551,0)</f>
        <v>0</v>
      </c>
      <c r="M551" s="8">
        <f aca="true" t="shared" si="74" ref="M551:M562">G551+I551+K551</f>
        <v>5110</v>
      </c>
      <c r="N551" s="8">
        <f aca="true" t="shared" si="75" ref="N551:N562">H551+J551+L551</f>
        <v>163520</v>
      </c>
      <c r="O551" s="10" t="s">
        <v>77</v>
      </c>
      <c r="T551">
        <v>0</v>
      </c>
      <c r="U551">
        <v>1</v>
      </c>
      <c r="AC551">
        <v>1</v>
      </c>
    </row>
    <row r="552" spans="1:29" ht="30" customHeight="1">
      <c r="A552" s="10" t="s">
        <v>50</v>
      </c>
      <c r="B552" s="10" t="s">
        <v>100</v>
      </c>
      <c r="C552" s="10" t="s">
        <v>101</v>
      </c>
      <c r="D552" s="10" t="s">
        <v>102</v>
      </c>
      <c r="E552" s="10" t="s">
        <v>103</v>
      </c>
      <c r="F552" s="12">
        <v>32</v>
      </c>
      <c r="G552" s="8">
        <f>TRUNC(단가대비표!O56,0)</f>
        <v>7787</v>
      </c>
      <c r="H552" s="8">
        <f t="shared" si="71"/>
        <v>249184</v>
      </c>
      <c r="I552" s="8">
        <v>0</v>
      </c>
      <c r="J552" s="8">
        <f t="shared" si="72"/>
        <v>0</v>
      </c>
      <c r="K552" s="8">
        <v>0</v>
      </c>
      <c r="L552" s="8">
        <f t="shared" si="73"/>
        <v>0</v>
      </c>
      <c r="M552" s="8">
        <f t="shared" si="74"/>
        <v>7787</v>
      </c>
      <c r="N552" s="8">
        <f t="shared" si="75"/>
        <v>249184</v>
      </c>
      <c r="O552" s="10" t="s">
        <v>77</v>
      </c>
      <c r="T552">
        <v>0</v>
      </c>
      <c r="U552">
        <v>1</v>
      </c>
      <c r="AC552">
        <v>1</v>
      </c>
    </row>
    <row r="553" spans="1:29" ht="30" customHeight="1">
      <c r="A553" s="10" t="s">
        <v>50</v>
      </c>
      <c r="B553" s="10" t="s">
        <v>106</v>
      </c>
      <c r="C553" s="10" t="s">
        <v>107</v>
      </c>
      <c r="D553" s="10" t="s">
        <v>108</v>
      </c>
      <c r="E553" s="10" t="s">
        <v>98</v>
      </c>
      <c r="F553" s="12">
        <v>1</v>
      </c>
      <c r="G553" s="8">
        <f>ROUNDDOWN(SUMIF(U551:U562,RIGHTB(B553,1),H551:H562)*T553,0)</f>
        <v>12381</v>
      </c>
      <c r="H553" s="8">
        <f t="shared" si="71"/>
        <v>12381</v>
      </c>
      <c r="I553" s="8">
        <v>0</v>
      </c>
      <c r="J553" s="8">
        <f t="shared" si="72"/>
        <v>0</v>
      </c>
      <c r="K553" s="8">
        <v>0</v>
      </c>
      <c r="L553" s="8">
        <f t="shared" si="73"/>
        <v>0</v>
      </c>
      <c r="M553" s="8">
        <f t="shared" si="74"/>
        <v>12381</v>
      </c>
      <c r="N553" s="8">
        <f t="shared" si="75"/>
        <v>12381</v>
      </c>
      <c r="O553" s="10" t="s">
        <v>77</v>
      </c>
      <c r="P553">
        <v>553</v>
      </c>
      <c r="R553">
        <v>0</v>
      </c>
      <c r="S553">
        <v>0</v>
      </c>
      <c r="T553">
        <v>0.03</v>
      </c>
      <c r="AC553">
        <v>1</v>
      </c>
    </row>
    <row r="554" spans="1:29" ht="30" customHeight="1">
      <c r="A554" s="10" t="s">
        <v>50</v>
      </c>
      <c r="B554" s="10" t="s">
        <v>424</v>
      </c>
      <c r="C554" s="10" t="s">
        <v>110</v>
      </c>
      <c r="D554" s="10" t="s">
        <v>425</v>
      </c>
      <c r="E554" s="10" t="s">
        <v>112</v>
      </c>
      <c r="F554" s="12">
        <v>7</v>
      </c>
      <c r="G554" s="8">
        <f>TRUNC(단가대비표!O126,0)</f>
        <v>3420</v>
      </c>
      <c r="H554" s="8">
        <f t="shared" si="71"/>
        <v>23940</v>
      </c>
      <c r="I554" s="8">
        <v>0</v>
      </c>
      <c r="J554" s="8">
        <f t="shared" si="72"/>
        <v>0</v>
      </c>
      <c r="K554" s="8">
        <v>0</v>
      </c>
      <c r="L554" s="8">
        <f t="shared" si="73"/>
        <v>0</v>
      </c>
      <c r="M554" s="8">
        <f t="shared" si="74"/>
        <v>3420</v>
      </c>
      <c r="N554" s="8">
        <f t="shared" si="75"/>
        <v>23940</v>
      </c>
      <c r="O554" s="10" t="s">
        <v>77</v>
      </c>
      <c r="T554">
        <v>0</v>
      </c>
      <c r="AC554">
        <v>1</v>
      </c>
    </row>
    <row r="555" spans="1:29" ht="30" customHeight="1">
      <c r="A555" s="10" t="s">
        <v>50</v>
      </c>
      <c r="B555" s="10" t="s">
        <v>109</v>
      </c>
      <c r="C555" s="10" t="s">
        <v>110</v>
      </c>
      <c r="D555" s="10" t="s">
        <v>111</v>
      </c>
      <c r="E555" s="10" t="s">
        <v>112</v>
      </c>
      <c r="F555" s="12">
        <v>7</v>
      </c>
      <c r="G555" s="8">
        <f>TRUNC(단가대비표!O127,0)</f>
        <v>4630</v>
      </c>
      <c r="H555" s="8">
        <f t="shared" si="71"/>
        <v>32410</v>
      </c>
      <c r="I555" s="8">
        <v>0</v>
      </c>
      <c r="J555" s="8">
        <f t="shared" si="72"/>
        <v>0</v>
      </c>
      <c r="K555" s="8">
        <v>0</v>
      </c>
      <c r="L555" s="8">
        <f t="shared" si="73"/>
        <v>0</v>
      </c>
      <c r="M555" s="8">
        <f t="shared" si="74"/>
        <v>4630</v>
      </c>
      <c r="N555" s="8">
        <f t="shared" si="75"/>
        <v>32410</v>
      </c>
      <c r="O555" s="10" t="s">
        <v>77</v>
      </c>
      <c r="T555">
        <v>0</v>
      </c>
      <c r="AC555">
        <v>1</v>
      </c>
    </row>
    <row r="556" spans="1:29" ht="30" customHeight="1">
      <c r="A556" s="10" t="s">
        <v>50</v>
      </c>
      <c r="B556" s="10" t="s">
        <v>115</v>
      </c>
      <c r="C556" s="10" t="s">
        <v>116</v>
      </c>
      <c r="D556" s="10" t="s">
        <v>77</v>
      </c>
      <c r="E556" s="10" t="s">
        <v>117</v>
      </c>
      <c r="F556" s="12">
        <v>36</v>
      </c>
      <c r="G556" s="8">
        <f>일위대가목록!E80</f>
        <v>162</v>
      </c>
      <c r="H556" s="8">
        <f t="shared" si="71"/>
        <v>5832</v>
      </c>
      <c r="I556" s="8">
        <f>일위대가목록!F80</f>
        <v>282</v>
      </c>
      <c r="J556" s="8">
        <f t="shared" si="72"/>
        <v>10152</v>
      </c>
      <c r="K556" s="8">
        <f>일위대가목록!G80</f>
        <v>203</v>
      </c>
      <c r="L556" s="8">
        <f t="shared" si="73"/>
        <v>7308</v>
      </c>
      <c r="M556" s="8">
        <f t="shared" si="74"/>
        <v>647</v>
      </c>
      <c r="N556" s="8">
        <f t="shared" si="75"/>
        <v>23292</v>
      </c>
      <c r="O556" s="10" t="s">
        <v>115</v>
      </c>
      <c r="T556">
        <v>0</v>
      </c>
      <c r="AC556">
        <v>1</v>
      </c>
    </row>
    <row r="557" spans="1:29" ht="30" customHeight="1">
      <c r="A557" s="10" t="s">
        <v>50</v>
      </c>
      <c r="B557" s="10" t="s">
        <v>118</v>
      </c>
      <c r="C557" s="10" t="s">
        <v>119</v>
      </c>
      <c r="D557" s="10" t="s">
        <v>77</v>
      </c>
      <c r="E557" s="10" t="s">
        <v>117</v>
      </c>
      <c r="F557" s="12">
        <v>24</v>
      </c>
      <c r="G557" s="8">
        <f>일위대가목록!E81</f>
        <v>162</v>
      </c>
      <c r="H557" s="8">
        <f t="shared" si="71"/>
        <v>3888</v>
      </c>
      <c r="I557" s="8">
        <f>일위대가목록!F81</f>
        <v>282</v>
      </c>
      <c r="J557" s="8">
        <f t="shared" si="72"/>
        <v>6768</v>
      </c>
      <c r="K557" s="8">
        <f>일위대가목록!G81</f>
        <v>203</v>
      </c>
      <c r="L557" s="8">
        <f t="shared" si="73"/>
        <v>4872</v>
      </c>
      <c r="M557" s="8">
        <f t="shared" si="74"/>
        <v>647</v>
      </c>
      <c r="N557" s="8">
        <f t="shared" si="75"/>
        <v>15528</v>
      </c>
      <c r="O557" s="10" t="s">
        <v>118</v>
      </c>
      <c r="T557">
        <v>0</v>
      </c>
      <c r="AC557">
        <v>1</v>
      </c>
    </row>
    <row r="558" spans="1:29" ht="30" customHeight="1">
      <c r="A558" s="10" t="s">
        <v>50</v>
      </c>
      <c r="B558" s="10" t="s">
        <v>120</v>
      </c>
      <c r="C558" s="10" t="s">
        <v>121</v>
      </c>
      <c r="D558" s="10" t="s">
        <v>77</v>
      </c>
      <c r="E558" s="10" t="s">
        <v>117</v>
      </c>
      <c r="F558" s="12">
        <v>12</v>
      </c>
      <c r="G558" s="8">
        <f>일위대가목록!E82</f>
        <v>566</v>
      </c>
      <c r="H558" s="8">
        <f t="shared" si="71"/>
        <v>6792</v>
      </c>
      <c r="I558" s="8">
        <f>일위대가목록!F82</f>
        <v>18867</v>
      </c>
      <c r="J558" s="8">
        <f t="shared" si="72"/>
        <v>226404</v>
      </c>
      <c r="K558" s="8">
        <f>일위대가목록!G82</f>
        <v>0</v>
      </c>
      <c r="L558" s="8">
        <f t="shared" si="73"/>
        <v>0</v>
      </c>
      <c r="M558" s="8">
        <f t="shared" si="74"/>
        <v>19433</v>
      </c>
      <c r="N558" s="8">
        <f t="shared" si="75"/>
        <v>233196</v>
      </c>
      <c r="O558" s="10" t="s">
        <v>120</v>
      </c>
      <c r="T558">
        <v>0</v>
      </c>
      <c r="AC558">
        <v>1</v>
      </c>
    </row>
    <row r="559" spans="1:29" ht="30" customHeight="1">
      <c r="A559" s="10" t="s">
        <v>50</v>
      </c>
      <c r="B559" s="10" t="s">
        <v>122</v>
      </c>
      <c r="C559" s="10" t="s">
        <v>123</v>
      </c>
      <c r="D559" s="10" t="s">
        <v>77</v>
      </c>
      <c r="E559" s="10" t="s">
        <v>117</v>
      </c>
      <c r="F559" s="12">
        <v>12</v>
      </c>
      <c r="G559" s="8">
        <f>일위대가목록!E83</f>
        <v>25132</v>
      </c>
      <c r="H559" s="8">
        <f t="shared" si="71"/>
        <v>301584</v>
      </c>
      <c r="I559" s="8">
        <f>일위대가목록!F83</f>
        <v>37735</v>
      </c>
      <c r="J559" s="8">
        <f t="shared" si="72"/>
        <v>452820</v>
      </c>
      <c r="K559" s="8">
        <f>일위대가목록!G83</f>
        <v>0</v>
      </c>
      <c r="L559" s="8">
        <f t="shared" si="73"/>
        <v>0</v>
      </c>
      <c r="M559" s="8">
        <f t="shared" si="74"/>
        <v>62867</v>
      </c>
      <c r="N559" s="8">
        <f t="shared" si="75"/>
        <v>754404</v>
      </c>
      <c r="O559" s="10" t="s">
        <v>122</v>
      </c>
      <c r="T559">
        <v>0</v>
      </c>
      <c r="AC559">
        <v>1</v>
      </c>
    </row>
    <row r="560" spans="1:29" ht="30" customHeight="1">
      <c r="A560" s="10" t="s">
        <v>50</v>
      </c>
      <c r="B560" s="10" t="s">
        <v>89</v>
      </c>
      <c r="C560" s="10" t="s">
        <v>90</v>
      </c>
      <c r="D560" s="10" t="s">
        <v>91</v>
      </c>
      <c r="E560" s="10" t="s">
        <v>92</v>
      </c>
      <c r="F560" s="12">
        <v>1</v>
      </c>
      <c r="G560" s="8">
        <v>0</v>
      </c>
      <c r="H560" s="8">
        <f t="shared" si="71"/>
        <v>0</v>
      </c>
      <c r="I560" s="8">
        <f>TRUNC(단가대비표!O226,0)</f>
        <v>94338</v>
      </c>
      <c r="J560" s="8">
        <f t="shared" si="72"/>
        <v>94338</v>
      </c>
      <c r="K560" s="8">
        <v>0</v>
      </c>
      <c r="L560" s="8">
        <f t="shared" si="73"/>
        <v>0</v>
      </c>
      <c r="M560" s="8">
        <f t="shared" si="74"/>
        <v>94338</v>
      </c>
      <c r="N560" s="8">
        <f t="shared" si="75"/>
        <v>94338</v>
      </c>
      <c r="O560" s="10" t="s">
        <v>77</v>
      </c>
      <c r="T560">
        <v>0</v>
      </c>
      <c r="W560">
        <v>3</v>
      </c>
      <c r="AC560">
        <v>1</v>
      </c>
    </row>
    <row r="561" spans="1:29" ht="30" customHeight="1">
      <c r="A561" s="10" t="s">
        <v>50</v>
      </c>
      <c r="B561" s="10" t="s">
        <v>124</v>
      </c>
      <c r="C561" s="10" t="s">
        <v>90</v>
      </c>
      <c r="D561" s="10" t="s">
        <v>125</v>
      </c>
      <c r="E561" s="10" t="s">
        <v>92</v>
      </c>
      <c r="F561" s="12">
        <v>2</v>
      </c>
      <c r="G561" s="8">
        <v>0</v>
      </c>
      <c r="H561" s="8">
        <f t="shared" si="71"/>
        <v>0</v>
      </c>
      <c r="I561" s="8">
        <f>TRUNC(단가대비표!O224,0)</f>
        <v>125901</v>
      </c>
      <c r="J561" s="8">
        <f t="shared" si="72"/>
        <v>251802</v>
      </c>
      <c r="K561" s="8">
        <v>0</v>
      </c>
      <c r="L561" s="8">
        <f t="shared" si="73"/>
        <v>0</v>
      </c>
      <c r="M561" s="8">
        <f t="shared" si="74"/>
        <v>125901</v>
      </c>
      <c r="N561" s="8">
        <f t="shared" si="75"/>
        <v>251802</v>
      </c>
      <c r="O561" s="10" t="s">
        <v>77</v>
      </c>
      <c r="T561">
        <v>0</v>
      </c>
      <c r="W561">
        <v>3</v>
      </c>
      <c r="AC561">
        <v>1</v>
      </c>
    </row>
    <row r="562" spans="1:29" ht="30" customHeight="1">
      <c r="A562" s="10" t="s">
        <v>50</v>
      </c>
      <c r="B562" s="10" t="s">
        <v>95</v>
      </c>
      <c r="C562" s="10" t="s">
        <v>96</v>
      </c>
      <c r="D562" s="10" t="s">
        <v>97</v>
      </c>
      <c r="E562" s="10" t="s">
        <v>98</v>
      </c>
      <c r="F562" s="12">
        <v>1</v>
      </c>
      <c r="G562" s="8">
        <f>ROUNDDOWN(SUMIF(W551:W562,RIGHTB(B562,1),J551:J562)*T562,0)</f>
        <v>10384</v>
      </c>
      <c r="H562" s="8">
        <f t="shared" si="71"/>
        <v>10384</v>
      </c>
      <c r="I562" s="8">
        <v>0</v>
      </c>
      <c r="J562" s="8">
        <f t="shared" si="72"/>
        <v>0</v>
      </c>
      <c r="K562" s="8">
        <v>0</v>
      </c>
      <c r="L562" s="8">
        <f t="shared" si="73"/>
        <v>0</v>
      </c>
      <c r="M562" s="8">
        <f t="shared" si="74"/>
        <v>10384</v>
      </c>
      <c r="N562" s="8">
        <f t="shared" si="75"/>
        <v>10384</v>
      </c>
      <c r="O562" s="10" t="s">
        <v>77</v>
      </c>
      <c r="P562">
        <v>562</v>
      </c>
      <c r="R562">
        <v>1</v>
      </c>
      <c r="S562">
        <v>0</v>
      </c>
      <c r="T562">
        <v>0.03</v>
      </c>
      <c r="AC562">
        <v>1</v>
      </c>
    </row>
    <row r="563" spans="1:15" ht="30" customHeight="1">
      <c r="A563" s="8"/>
      <c r="B563" s="8"/>
      <c r="C563" s="8"/>
      <c r="D563" s="8"/>
      <c r="E563" s="8"/>
      <c r="F563" s="12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30" customHeight="1">
      <c r="A564" s="8"/>
      <c r="B564" s="8"/>
      <c r="C564" s="8"/>
      <c r="D564" s="8"/>
      <c r="E564" s="8"/>
      <c r="F564" s="12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30" customHeight="1">
      <c r="A565" s="8"/>
      <c r="B565" s="8"/>
      <c r="C565" s="8"/>
      <c r="D565" s="8"/>
      <c r="E565" s="8"/>
      <c r="F565" s="12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30" customHeight="1">
      <c r="A566" s="8"/>
      <c r="B566" s="8"/>
      <c r="C566" s="8"/>
      <c r="D566" s="8"/>
      <c r="E566" s="8"/>
      <c r="F566" s="12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30" customHeight="1">
      <c r="A567" s="8"/>
      <c r="B567" s="8"/>
      <c r="C567" s="8"/>
      <c r="D567" s="8"/>
      <c r="E567" s="8"/>
      <c r="F567" s="12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30" customHeight="1">
      <c r="A568" s="8"/>
      <c r="B568" s="8"/>
      <c r="C568" s="8"/>
      <c r="D568" s="8"/>
      <c r="E568" s="8"/>
      <c r="F568" s="12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30" customHeight="1">
      <c r="A569" s="8"/>
      <c r="B569" s="8"/>
      <c r="C569" s="8"/>
      <c r="D569" s="8"/>
      <c r="E569" s="8"/>
      <c r="F569" s="12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30" customHeight="1">
      <c r="A570" s="8"/>
      <c r="B570" s="8"/>
      <c r="C570" s="8"/>
      <c r="D570" s="8"/>
      <c r="E570" s="8"/>
      <c r="F570" s="12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30" customHeight="1">
      <c r="A571" s="8"/>
      <c r="B571" s="8"/>
      <c r="C571" s="8"/>
      <c r="D571" s="8"/>
      <c r="E571" s="8"/>
      <c r="F571" s="12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30" customHeight="1">
      <c r="A572" s="8"/>
      <c r="B572" s="8"/>
      <c r="C572" s="8"/>
      <c r="D572" s="8"/>
      <c r="E572" s="8"/>
      <c r="F572" s="12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30" customHeight="1">
      <c r="A573" s="8"/>
      <c r="B573" s="8"/>
      <c r="C573" s="8"/>
      <c r="D573" s="8"/>
      <c r="E573" s="8"/>
      <c r="F573" s="12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30" customHeight="1">
      <c r="A574" s="8"/>
      <c r="B574" s="8"/>
      <c r="C574" s="8"/>
      <c r="D574" s="8"/>
      <c r="E574" s="8"/>
      <c r="F574" s="12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30" customHeight="1">
      <c r="A575" s="8"/>
      <c r="B575" s="8"/>
      <c r="C575" s="8" t="s">
        <v>99</v>
      </c>
      <c r="D575" s="8"/>
      <c r="E575" s="8"/>
      <c r="F575" s="12"/>
      <c r="G575" s="8"/>
      <c r="H575" s="8">
        <f>SUMIF(AC551:AC574,1,H551:H574)</f>
        <v>809915</v>
      </c>
      <c r="I575" s="8"/>
      <c r="J575" s="8">
        <f>SUMIF(AC551:AC574,1,J551:J574)</f>
        <v>1042284</v>
      </c>
      <c r="K575" s="8"/>
      <c r="L575" s="8">
        <f>SUMIF(AC551:AC574,1,L551:L574)</f>
        <v>12180</v>
      </c>
      <c r="M575" s="8"/>
      <c r="N575" s="8">
        <f>H575+J575+L575</f>
        <v>1864379</v>
      </c>
      <c r="O575" s="8"/>
    </row>
    <row r="576" spans="1:15" ht="30" customHeight="1">
      <c r="A576" s="8"/>
      <c r="B576" s="8"/>
      <c r="C576" s="9" t="s">
        <v>53</v>
      </c>
      <c r="D576" s="9"/>
      <c r="E576" s="9"/>
      <c r="F576" s="11"/>
      <c r="G576" s="9"/>
      <c r="H576" s="9"/>
      <c r="I576" s="9"/>
      <c r="J576" s="9"/>
      <c r="K576" s="9"/>
      <c r="L576" s="9"/>
      <c r="M576" s="9"/>
      <c r="N576" s="9"/>
      <c r="O576" s="9"/>
    </row>
    <row r="577" spans="1:29" ht="30" customHeight="1">
      <c r="A577" s="10" t="s">
        <v>54</v>
      </c>
      <c r="B577" s="10" t="s">
        <v>126</v>
      </c>
      <c r="C577" s="10" t="s">
        <v>127</v>
      </c>
      <c r="D577" s="10" t="s">
        <v>128</v>
      </c>
      <c r="E577" s="10" t="s">
        <v>129</v>
      </c>
      <c r="F577" s="12">
        <v>3</v>
      </c>
      <c r="G577" s="8">
        <f>TRUNC(단가대비표!O13,0)</f>
        <v>143000</v>
      </c>
      <c r="H577" s="8">
        <f aca="true" t="shared" si="76" ref="H577:H587">TRUNC(F577*G577,0)</f>
        <v>429000</v>
      </c>
      <c r="I577" s="8">
        <v>0</v>
      </c>
      <c r="J577" s="8">
        <f aca="true" t="shared" si="77" ref="J577:J587">TRUNC(F577*I577,0)</f>
        <v>0</v>
      </c>
      <c r="K577" s="8">
        <v>0</v>
      </c>
      <c r="L577" s="8">
        <f aca="true" t="shared" si="78" ref="L577:L587">TRUNC(F577*K577,0)</f>
        <v>0</v>
      </c>
      <c r="M577" s="8">
        <f aca="true" t="shared" si="79" ref="M577:M587">G577+I577+K577</f>
        <v>143000</v>
      </c>
      <c r="N577" s="8">
        <f aca="true" t="shared" si="80" ref="N577:N587">H577+J577+L577</f>
        <v>429000</v>
      </c>
      <c r="O577" s="10" t="s">
        <v>77</v>
      </c>
      <c r="T577">
        <v>0</v>
      </c>
      <c r="AC577">
        <v>1</v>
      </c>
    </row>
    <row r="578" spans="1:29" ht="30" customHeight="1">
      <c r="A578" s="10" t="s">
        <v>54</v>
      </c>
      <c r="B578" s="10" t="s">
        <v>130</v>
      </c>
      <c r="C578" s="10" t="s">
        <v>127</v>
      </c>
      <c r="D578" s="10" t="s">
        <v>131</v>
      </c>
      <c r="E578" s="10" t="s">
        <v>129</v>
      </c>
      <c r="F578" s="12">
        <v>3</v>
      </c>
      <c r="G578" s="8">
        <f>TRUNC(단가대비표!O15,0)</f>
        <v>152000</v>
      </c>
      <c r="H578" s="8">
        <f t="shared" si="76"/>
        <v>456000</v>
      </c>
      <c r="I578" s="8">
        <v>0</v>
      </c>
      <c r="J578" s="8">
        <f t="shared" si="77"/>
        <v>0</v>
      </c>
      <c r="K578" s="8">
        <v>0</v>
      </c>
      <c r="L578" s="8">
        <f t="shared" si="78"/>
        <v>0</v>
      </c>
      <c r="M578" s="8">
        <f t="shared" si="79"/>
        <v>152000</v>
      </c>
      <c r="N578" s="8">
        <f t="shared" si="80"/>
        <v>456000</v>
      </c>
      <c r="O578" s="10" t="s">
        <v>77</v>
      </c>
      <c r="T578">
        <v>0</v>
      </c>
      <c r="AC578">
        <v>1</v>
      </c>
    </row>
    <row r="579" spans="1:29" ht="30" customHeight="1">
      <c r="A579" s="10" t="s">
        <v>54</v>
      </c>
      <c r="B579" s="10" t="s">
        <v>132</v>
      </c>
      <c r="C579" s="10" t="s">
        <v>127</v>
      </c>
      <c r="D579" s="10" t="s">
        <v>133</v>
      </c>
      <c r="E579" s="10" t="s">
        <v>129</v>
      </c>
      <c r="F579" s="12">
        <v>2</v>
      </c>
      <c r="G579" s="8">
        <f>TRUNC(단가대비표!O14,0)</f>
        <v>315000</v>
      </c>
      <c r="H579" s="8">
        <f t="shared" si="76"/>
        <v>630000</v>
      </c>
      <c r="I579" s="8">
        <v>0</v>
      </c>
      <c r="J579" s="8">
        <f t="shared" si="77"/>
        <v>0</v>
      </c>
      <c r="K579" s="8">
        <v>0</v>
      </c>
      <c r="L579" s="8">
        <f t="shared" si="78"/>
        <v>0</v>
      </c>
      <c r="M579" s="8">
        <f t="shared" si="79"/>
        <v>315000</v>
      </c>
      <c r="N579" s="8">
        <f t="shared" si="80"/>
        <v>630000</v>
      </c>
      <c r="O579" s="10" t="s">
        <v>77</v>
      </c>
      <c r="T579">
        <v>0</v>
      </c>
      <c r="AC579">
        <v>1</v>
      </c>
    </row>
    <row r="580" spans="1:29" ht="30" customHeight="1">
      <c r="A580" s="10" t="s">
        <v>54</v>
      </c>
      <c r="B580" s="10" t="s">
        <v>134</v>
      </c>
      <c r="C580" s="10" t="s">
        <v>135</v>
      </c>
      <c r="D580" s="10" t="s">
        <v>136</v>
      </c>
      <c r="E580" s="10" t="s">
        <v>129</v>
      </c>
      <c r="F580" s="12">
        <v>3</v>
      </c>
      <c r="G580" s="8">
        <f>TRUNC(단가대비표!O16,0)</f>
        <v>272000</v>
      </c>
      <c r="H580" s="8">
        <f t="shared" si="76"/>
        <v>816000</v>
      </c>
      <c r="I580" s="8">
        <v>0</v>
      </c>
      <c r="J580" s="8">
        <f t="shared" si="77"/>
        <v>0</v>
      </c>
      <c r="K580" s="8">
        <v>0</v>
      </c>
      <c r="L580" s="8">
        <f t="shared" si="78"/>
        <v>0</v>
      </c>
      <c r="M580" s="8">
        <f t="shared" si="79"/>
        <v>272000</v>
      </c>
      <c r="N580" s="8">
        <f t="shared" si="80"/>
        <v>816000</v>
      </c>
      <c r="O580" s="10" t="s">
        <v>77</v>
      </c>
      <c r="T580">
        <v>0</v>
      </c>
      <c r="AC580">
        <v>1</v>
      </c>
    </row>
    <row r="581" spans="1:29" ht="30" customHeight="1">
      <c r="A581" s="10" t="s">
        <v>54</v>
      </c>
      <c r="B581" s="10" t="s">
        <v>137</v>
      </c>
      <c r="C581" s="10" t="s">
        <v>138</v>
      </c>
      <c r="D581" s="10" t="s">
        <v>139</v>
      </c>
      <c r="E581" s="10" t="s">
        <v>129</v>
      </c>
      <c r="F581" s="12">
        <v>4</v>
      </c>
      <c r="G581" s="8">
        <f>TRUNC(단가대비표!O10,0)</f>
        <v>166100</v>
      </c>
      <c r="H581" s="8">
        <f t="shared" si="76"/>
        <v>664400</v>
      </c>
      <c r="I581" s="8">
        <v>0</v>
      </c>
      <c r="J581" s="8">
        <f t="shared" si="77"/>
        <v>0</v>
      </c>
      <c r="K581" s="8">
        <v>0</v>
      </c>
      <c r="L581" s="8">
        <f t="shared" si="78"/>
        <v>0</v>
      </c>
      <c r="M581" s="8">
        <f t="shared" si="79"/>
        <v>166100</v>
      </c>
      <c r="N581" s="8">
        <f t="shared" si="80"/>
        <v>664400</v>
      </c>
      <c r="O581" s="10" t="s">
        <v>77</v>
      </c>
      <c r="T581">
        <v>0</v>
      </c>
      <c r="AC581">
        <v>1</v>
      </c>
    </row>
    <row r="582" spans="1:29" ht="30" customHeight="1">
      <c r="A582" s="10" t="s">
        <v>54</v>
      </c>
      <c r="B582" s="10" t="s">
        <v>140</v>
      </c>
      <c r="C582" s="10" t="s">
        <v>141</v>
      </c>
      <c r="D582" s="10" t="s">
        <v>142</v>
      </c>
      <c r="E582" s="10" t="s">
        <v>129</v>
      </c>
      <c r="F582" s="12">
        <v>2</v>
      </c>
      <c r="G582" s="8">
        <f>TRUNC(단가대비표!O9,0)</f>
        <v>161500</v>
      </c>
      <c r="H582" s="8">
        <f t="shared" si="76"/>
        <v>323000</v>
      </c>
      <c r="I582" s="8">
        <v>0</v>
      </c>
      <c r="J582" s="8">
        <f t="shared" si="77"/>
        <v>0</v>
      </c>
      <c r="K582" s="8">
        <v>0</v>
      </c>
      <c r="L582" s="8">
        <f t="shared" si="78"/>
        <v>0</v>
      </c>
      <c r="M582" s="8">
        <f t="shared" si="79"/>
        <v>161500</v>
      </c>
      <c r="N582" s="8">
        <f t="shared" si="80"/>
        <v>323000</v>
      </c>
      <c r="O582" s="10" t="s">
        <v>77</v>
      </c>
      <c r="T582">
        <v>0</v>
      </c>
      <c r="AC582">
        <v>1</v>
      </c>
    </row>
    <row r="583" spans="1:29" ht="30" customHeight="1">
      <c r="A583" s="10" t="s">
        <v>54</v>
      </c>
      <c r="B583" s="10" t="s">
        <v>160</v>
      </c>
      <c r="C583" s="10" t="s">
        <v>161</v>
      </c>
      <c r="D583" s="10" t="s">
        <v>162</v>
      </c>
      <c r="E583" s="10" t="s">
        <v>112</v>
      </c>
      <c r="F583" s="12">
        <v>8</v>
      </c>
      <c r="G583" s="8">
        <f>TRUNC(단가대비표!O11,0)</f>
        <v>15000</v>
      </c>
      <c r="H583" s="8">
        <f t="shared" si="76"/>
        <v>120000</v>
      </c>
      <c r="I583" s="8">
        <v>0</v>
      </c>
      <c r="J583" s="8">
        <f t="shared" si="77"/>
        <v>0</v>
      </c>
      <c r="K583" s="8">
        <v>0</v>
      </c>
      <c r="L583" s="8">
        <f t="shared" si="78"/>
        <v>0</v>
      </c>
      <c r="M583" s="8">
        <f t="shared" si="79"/>
        <v>15000</v>
      </c>
      <c r="N583" s="8">
        <f t="shared" si="80"/>
        <v>120000</v>
      </c>
      <c r="O583" s="10" t="s">
        <v>77</v>
      </c>
      <c r="T583">
        <v>0</v>
      </c>
      <c r="AC583">
        <v>1</v>
      </c>
    </row>
    <row r="584" spans="1:29" ht="30" customHeight="1">
      <c r="A584" s="10" t="s">
        <v>54</v>
      </c>
      <c r="B584" s="10" t="s">
        <v>163</v>
      </c>
      <c r="C584" s="10" t="s">
        <v>164</v>
      </c>
      <c r="D584" s="10" t="s">
        <v>165</v>
      </c>
      <c r="E584" s="10" t="s">
        <v>112</v>
      </c>
      <c r="F584" s="12">
        <v>4</v>
      </c>
      <c r="G584" s="8">
        <f>TRUNC(단가대비표!O20,0)</f>
        <v>7200</v>
      </c>
      <c r="H584" s="8">
        <f t="shared" si="76"/>
        <v>28800</v>
      </c>
      <c r="I584" s="8">
        <v>0</v>
      </c>
      <c r="J584" s="8">
        <f t="shared" si="77"/>
        <v>0</v>
      </c>
      <c r="K584" s="8">
        <v>0</v>
      </c>
      <c r="L584" s="8">
        <f t="shared" si="78"/>
        <v>0</v>
      </c>
      <c r="M584" s="8">
        <f t="shared" si="79"/>
        <v>7200</v>
      </c>
      <c r="N584" s="8">
        <f t="shared" si="80"/>
        <v>28800</v>
      </c>
      <c r="O584" s="10" t="s">
        <v>77</v>
      </c>
      <c r="T584">
        <v>0</v>
      </c>
      <c r="AC584">
        <v>1</v>
      </c>
    </row>
    <row r="585" spans="1:29" ht="30" customHeight="1">
      <c r="A585" s="10" t="s">
        <v>54</v>
      </c>
      <c r="B585" s="10" t="s">
        <v>89</v>
      </c>
      <c r="C585" s="10" t="s">
        <v>90</v>
      </c>
      <c r="D585" s="10" t="s">
        <v>91</v>
      </c>
      <c r="E585" s="10" t="s">
        <v>92</v>
      </c>
      <c r="F585" s="12">
        <v>3</v>
      </c>
      <c r="G585" s="8">
        <v>0</v>
      </c>
      <c r="H585" s="8">
        <f t="shared" si="76"/>
        <v>0</v>
      </c>
      <c r="I585" s="8">
        <f>TRUNC(단가대비표!O226,0)</f>
        <v>94338</v>
      </c>
      <c r="J585" s="8">
        <f t="shared" si="77"/>
        <v>283014</v>
      </c>
      <c r="K585" s="8">
        <v>0</v>
      </c>
      <c r="L585" s="8">
        <f t="shared" si="78"/>
        <v>0</v>
      </c>
      <c r="M585" s="8">
        <f t="shared" si="79"/>
        <v>94338</v>
      </c>
      <c r="N585" s="8">
        <f t="shared" si="80"/>
        <v>283014</v>
      </c>
      <c r="O585" s="10" t="s">
        <v>77</v>
      </c>
      <c r="T585">
        <v>0</v>
      </c>
      <c r="W585">
        <v>3</v>
      </c>
      <c r="AC585">
        <v>1</v>
      </c>
    </row>
    <row r="586" spans="1:29" ht="30" customHeight="1">
      <c r="A586" s="10" t="s">
        <v>54</v>
      </c>
      <c r="B586" s="10" t="s">
        <v>166</v>
      </c>
      <c r="C586" s="10" t="s">
        <v>90</v>
      </c>
      <c r="D586" s="10" t="s">
        <v>167</v>
      </c>
      <c r="E586" s="10" t="s">
        <v>92</v>
      </c>
      <c r="F586" s="12">
        <v>11</v>
      </c>
      <c r="G586" s="8">
        <v>0</v>
      </c>
      <c r="H586" s="8">
        <f t="shared" si="76"/>
        <v>0</v>
      </c>
      <c r="I586" s="8">
        <f>TRUNC(단가대비표!O228,0)</f>
        <v>121038</v>
      </c>
      <c r="J586" s="8">
        <f t="shared" si="77"/>
        <v>1331418</v>
      </c>
      <c r="K586" s="8">
        <v>0</v>
      </c>
      <c r="L586" s="8">
        <f t="shared" si="78"/>
        <v>0</v>
      </c>
      <c r="M586" s="8">
        <f t="shared" si="79"/>
        <v>121038</v>
      </c>
      <c r="N586" s="8">
        <f t="shared" si="80"/>
        <v>1331418</v>
      </c>
      <c r="O586" s="10" t="s">
        <v>77</v>
      </c>
      <c r="T586">
        <v>0</v>
      </c>
      <c r="W586">
        <v>3</v>
      </c>
      <c r="AC586">
        <v>1</v>
      </c>
    </row>
    <row r="587" spans="1:29" ht="30" customHeight="1">
      <c r="A587" s="10" t="s">
        <v>54</v>
      </c>
      <c r="B587" s="10" t="s">
        <v>95</v>
      </c>
      <c r="C587" s="10" t="s">
        <v>96</v>
      </c>
      <c r="D587" s="10" t="s">
        <v>97</v>
      </c>
      <c r="E587" s="10" t="s">
        <v>98</v>
      </c>
      <c r="F587" s="12">
        <v>1</v>
      </c>
      <c r="G587" s="8">
        <f>ROUNDDOWN(SUMIF(W577:W587,RIGHTB(B587,1),J577:J587)*T587,0)</f>
        <v>48432</v>
      </c>
      <c r="H587" s="8">
        <f t="shared" si="76"/>
        <v>48432</v>
      </c>
      <c r="I587" s="8">
        <v>0</v>
      </c>
      <c r="J587" s="8">
        <f t="shared" si="77"/>
        <v>0</v>
      </c>
      <c r="K587" s="8">
        <v>0</v>
      </c>
      <c r="L587" s="8">
        <f t="shared" si="78"/>
        <v>0</v>
      </c>
      <c r="M587" s="8">
        <f t="shared" si="79"/>
        <v>48432</v>
      </c>
      <c r="N587" s="8">
        <f t="shared" si="80"/>
        <v>48432</v>
      </c>
      <c r="O587" s="10" t="s">
        <v>77</v>
      </c>
      <c r="P587">
        <v>587</v>
      </c>
      <c r="R587">
        <v>1</v>
      </c>
      <c r="S587">
        <v>0</v>
      </c>
      <c r="T587">
        <v>0.03</v>
      </c>
      <c r="AC587">
        <v>1</v>
      </c>
    </row>
    <row r="588" spans="1:15" ht="30" customHeight="1">
      <c r="A588" s="8"/>
      <c r="B588" s="8"/>
      <c r="C588" s="8"/>
      <c r="D588" s="8"/>
      <c r="E588" s="8"/>
      <c r="F588" s="12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30" customHeight="1">
      <c r="A589" s="8"/>
      <c r="B589" s="8"/>
      <c r="C589" s="8"/>
      <c r="D589" s="8"/>
      <c r="E589" s="8"/>
      <c r="F589" s="12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30" customHeight="1">
      <c r="A590" s="8"/>
      <c r="B590" s="8"/>
      <c r="C590" s="8"/>
      <c r="D590" s="8"/>
      <c r="E590" s="8"/>
      <c r="F590" s="12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30" customHeight="1">
      <c r="A591" s="8"/>
      <c r="B591" s="8"/>
      <c r="C591" s="8"/>
      <c r="D591" s="8"/>
      <c r="E591" s="8"/>
      <c r="F591" s="12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30" customHeight="1">
      <c r="A592" s="8"/>
      <c r="B592" s="8"/>
      <c r="C592" s="8"/>
      <c r="D592" s="8"/>
      <c r="E592" s="8"/>
      <c r="F592" s="12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30" customHeight="1">
      <c r="A593" s="8"/>
      <c r="B593" s="8"/>
      <c r="C593" s="8"/>
      <c r="D593" s="8"/>
      <c r="E593" s="8"/>
      <c r="F593" s="12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30" customHeight="1">
      <c r="A594" s="8"/>
      <c r="B594" s="8"/>
      <c r="C594" s="8"/>
      <c r="D594" s="8"/>
      <c r="E594" s="8"/>
      <c r="F594" s="12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30" customHeight="1">
      <c r="A595" s="8"/>
      <c r="B595" s="8"/>
      <c r="C595" s="8"/>
      <c r="D595" s="8"/>
      <c r="E595" s="8"/>
      <c r="F595" s="12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30" customHeight="1">
      <c r="A596" s="8"/>
      <c r="B596" s="8"/>
      <c r="C596" s="8"/>
      <c r="D596" s="8"/>
      <c r="E596" s="8"/>
      <c r="F596" s="12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30" customHeight="1">
      <c r="A597" s="8"/>
      <c r="B597" s="8"/>
      <c r="C597" s="8"/>
      <c r="D597" s="8"/>
      <c r="E597" s="8"/>
      <c r="F597" s="12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30" customHeight="1">
      <c r="A598" s="8"/>
      <c r="B598" s="8"/>
      <c r="C598" s="8"/>
      <c r="D598" s="8"/>
      <c r="E598" s="8"/>
      <c r="F598" s="12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30" customHeight="1">
      <c r="A599" s="8"/>
      <c r="B599" s="8"/>
      <c r="C599" s="8"/>
      <c r="D599" s="8"/>
      <c r="E599" s="8"/>
      <c r="F599" s="12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30" customHeight="1">
      <c r="A600" s="8"/>
      <c r="B600" s="8"/>
      <c r="C600" s="8"/>
      <c r="D600" s="8"/>
      <c r="E600" s="8"/>
      <c r="F600" s="12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30" customHeight="1">
      <c r="A601" s="8"/>
      <c r="B601" s="8"/>
      <c r="C601" s="8" t="s">
        <v>99</v>
      </c>
      <c r="D601" s="8"/>
      <c r="E601" s="8"/>
      <c r="F601" s="12"/>
      <c r="G601" s="8"/>
      <c r="H601" s="8">
        <f>SUMIF(AC577:AC600,1,H577:H600)</f>
        <v>3515632</v>
      </c>
      <c r="I601" s="8"/>
      <c r="J601" s="8">
        <f>SUMIF(AC577:AC600,1,J577:J600)</f>
        <v>1614432</v>
      </c>
      <c r="K601" s="8"/>
      <c r="L601" s="8">
        <f>SUMIF(AC577:AC600,1,L577:L600)</f>
        <v>0</v>
      </c>
      <c r="M601" s="8"/>
      <c r="N601" s="8">
        <f>H601+J601+L601</f>
        <v>5130064</v>
      </c>
      <c r="O601" s="8"/>
    </row>
    <row r="602" spans="1:15" ht="30" customHeight="1">
      <c r="A602" s="8"/>
      <c r="B602" s="8"/>
      <c r="C602" s="9" t="s">
        <v>55</v>
      </c>
      <c r="D602" s="9"/>
      <c r="E602" s="9"/>
      <c r="F602" s="11"/>
      <c r="G602" s="9"/>
      <c r="H602" s="9"/>
      <c r="I602" s="9"/>
      <c r="J602" s="9"/>
      <c r="K602" s="9"/>
      <c r="L602" s="9"/>
      <c r="M602" s="9"/>
      <c r="N602" s="9"/>
      <c r="O602" s="9"/>
    </row>
    <row r="603" spans="1:29" ht="30" customHeight="1">
      <c r="A603" s="10" t="s">
        <v>56</v>
      </c>
      <c r="B603" s="10" t="s">
        <v>168</v>
      </c>
      <c r="C603" s="10" t="s">
        <v>169</v>
      </c>
      <c r="D603" s="10" t="s">
        <v>170</v>
      </c>
      <c r="E603" s="10" t="s">
        <v>103</v>
      </c>
      <c r="F603" s="12">
        <v>47</v>
      </c>
      <c r="G603" s="8">
        <f>TRUNC(단가대비표!O35,0)</f>
        <v>5105</v>
      </c>
      <c r="H603" s="8">
        <f aca="true" t="shared" si="81" ref="H603:H634">TRUNC(F603*G603,0)</f>
        <v>239935</v>
      </c>
      <c r="I603" s="8">
        <v>0</v>
      </c>
      <c r="J603" s="8">
        <f aca="true" t="shared" si="82" ref="J603:J634">TRUNC(F603*I603,0)</f>
        <v>0</v>
      </c>
      <c r="K603" s="8">
        <v>0</v>
      </c>
      <c r="L603" s="8">
        <f aca="true" t="shared" si="83" ref="L603:L634">TRUNC(F603*K603,0)</f>
        <v>0</v>
      </c>
      <c r="M603" s="8">
        <f aca="true" t="shared" si="84" ref="M603:M634">G603+I603+K603</f>
        <v>5105</v>
      </c>
      <c r="N603" s="8">
        <f aca="true" t="shared" si="85" ref="N603:N634">H603+J603+L603</f>
        <v>239935</v>
      </c>
      <c r="O603" s="10" t="s">
        <v>77</v>
      </c>
      <c r="T603">
        <v>0</v>
      </c>
      <c r="U603">
        <v>1</v>
      </c>
      <c r="AC603">
        <v>1</v>
      </c>
    </row>
    <row r="604" spans="1:29" ht="30" customHeight="1">
      <c r="A604" s="10" t="s">
        <v>56</v>
      </c>
      <c r="B604" s="10" t="s">
        <v>171</v>
      </c>
      <c r="C604" s="10" t="s">
        <v>169</v>
      </c>
      <c r="D604" s="10" t="s">
        <v>172</v>
      </c>
      <c r="E604" s="10" t="s">
        <v>103</v>
      </c>
      <c r="F604" s="12">
        <v>14</v>
      </c>
      <c r="G604" s="8">
        <f>TRUNC(단가대비표!O36,0)</f>
        <v>6607</v>
      </c>
      <c r="H604" s="8">
        <f t="shared" si="81"/>
        <v>92498</v>
      </c>
      <c r="I604" s="8">
        <v>0</v>
      </c>
      <c r="J604" s="8">
        <f t="shared" si="82"/>
        <v>0</v>
      </c>
      <c r="K604" s="8">
        <v>0</v>
      </c>
      <c r="L604" s="8">
        <f t="shared" si="83"/>
        <v>0</v>
      </c>
      <c r="M604" s="8">
        <f t="shared" si="84"/>
        <v>6607</v>
      </c>
      <c r="N604" s="8">
        <f t="shared" si="85"/>
        <v>92498</v>
      </c>
      <c r="O604" s="10" t="s">
        <v>77</v>
      </c>
      <c r="T604">
        <v>0</v>
      </c>
      <c r="U604">
        <v>1</v>
      </c>
      <c r="AC604">
        <v>1</v>
      </c>
    </row>
    <row r="605" spans="1:29" ht="30" customHeight="1">
      <c r="A605" s="10" t="s">
        <v>56</v>
      </c>
      <c r="B605" s="10" t="s">
        <v>173</v>
      </c>
      <c r="C605" s="10" t="s">
        <v>169</v>
      </c>
      <c r="D605" s="10" t="s">
        <v>174</v>
      </c>
      <c r="E605" s="10" t="s">
        <v>103</v>
      </c>
      <c r="F605" s="12">
        <v>27</v>
      </c>
      <c r="G605" s="8">
        <f>TRUNC(단가대비표!O37,0)</f>
        <v>8078</v>
      </c>
      <c r="H605" s="8">
        <f t="shared" si="81"/>
        <v>218106</v>
      </c>
      <c r="I605" s="8">
        <v>0</v>
      </c>
      <c r="J605" s="8">
        <f t="shared" si="82"/>
        <v>0</v>
      </c>
      <c r="K605" s="8">
        <v>0</v>
      </c>
      <c r="L605" s="8">
        <f t="shared" si="83"/>
        <v>0</v>
      </c>
      <c r="M605" s="8">
        <f t="shared" si="84"/>
        <v>8078</v>
      </c>
      <c r="N605" s="8">
        <f t="shared" si="85"/>
        <v>218106</v>
      </c>
      <c r="O605" s="10" t="s">
        <v>77</v>
      </c>
      <c r="T605">
        <v>0</v>
      </c>
      <c r="U605">
        <v>1</v>
      </c>
      <c r="AC605">
        <v>1</v>
      </c>
    </row>
    <row r="606" spans="1:29" ht="30" customHeight="1">
      <c r="A606" s="10" t="s">
        <v>56</v>
      </c>
      <c r="B606" s="10" t="s">
        <v>175</v>
      </c>
      <c r="C606" s="10" t="s">
        <v>169</v>
      </c>
      <c r="D606" s="10" t="s">
        <v>176</v>
      </c>
      <c r="E606" s="10" t="s">
        <v>103</v>
      </c>
      <c r="F606" s="12">
        <v>4</v>
      </c>
      <c r="G606" s="8">
        <f>TRUNC(단가대비표!O38,0)</f>
        <v>10345</v>
      </c>
      <c r="H606" s="8">
        <f t="shared" si="81"/>
        <v>41380</v>
      </c>
      <c r="I606" s="8">
        <v>0</v>
      </c>
      <c r="J606" s="8">
        <f t="shared" si="82"/>
        <v>0</v>
      </c>
      <c r="K606" s="8">
        <v>0</v>
      </c>
      <c r="L606" s="8">
        <f t="shared" si="83"/>
        <v>0</v>
      </c>
      <c r="M606" s="8">
        <f t="shared" si="84"/>
        <v>10345</v>
      </c>
      <c r="N606" s="8">
        <f t="shared" si="85"/>
        <v>41380</v>
      </c>
      <c r="O606" s="10" t="s">
        <v>77</v>
      </c>
      <c r="T606">
        <v>0</v>
      </c>
      <c r="U606">
        <v>1</v>
      </c>
      <c r="AC606">
        <v>1</v>
      </c>
    </row>
    <row r="607" spans="1:29" ht="30" customHeight="1">
      <c r="A607" s="10" t="s">
        <v>56</v>
      </c>
      <c r="B607" s="10" t="s">
        <v>177</v>
      </c>
      <c r="C607" s="10" t="s">
        <v>169</v>
      </c>
      <c r="D607" s="10" t="s">
        <v>178</v>
      </c>
      <c r="E607" s="10" t="s">
        <v>103</v>
      </c>
      <c r="F607" s="12">
        <v>6</v>
      </c>
      <c r="G607" s="8">
        <f>TRUNC(단가대비표!O39,0)</f>
        <v>11883</v>
      </c>
      <c r="H607" s="8">
        <f t="shared" si="81"/>
        <v>71298</v>
      </c>
      <c r="I607" s="8">
        <v>0</v>
      </c>
      <c r="J607" s="8">
        <f t="shared" si="82"/>
        <v>0</v>
      </c>
      <c r="K607" s="8">
        <v>0</v>
      </c>
      <c r="L607" s="8">
        <f t="shared" si="83"/>
        <v>0</v>
      </c>
      <c r="M607" s="8">
        <f t="shared" si="84"/>
        <v>11883</v>
      </c>
      <c r="N607" s="8">
        <f t="shared" si="85"/>
        <v>71298</v>
      </c>
      <c r="O607" s="10" t="s">
        <v>77</v>
      </c>
      <c r="T607">
        <v>0</v>
      </c>
      <c r="U607">
        <v>1</v>
      </c>
      <c r="AC607">
        <v>1</v>
      </c>
    </row>
    <row r="608" spans="1:29" ht="30" customHeight="1">
      <c r="A608" s="10" t="s">
        <v>56</v>
      </c>
      <c r="B608" s="10" t="s">
        <v>179</v>
      </c>
      <c r="C608" s="10" t="s">
        <v>169</v>
      </c>
      <c r="D608" s="10" t="s">
        <v>180</v>
      </c>
      <c r="E608" s="10" t="s">
        <v>103</v>
      </c>
      <c r="F608" s="12">
        <v>13</v>
      </c>
      <c r="G608" s="8">
        <f>TRUNC(단가대비표!O40,0)</f>
        <v>14984</v>
      </c>
      <c r="H608" s="8">
        <f t="shared" si="81"/>
        <v>194792</v>
      </c>
      <c r="I608" s="8">
        <v>0</v>
      </c>
      <c r="J608" s="8">
        <f t="shared" si="82"/>
        <v>0</v>
      </c>
      <c r="K608" s="8">
        <v>0</v>
      </c>
      <c r="L608" s="8">
        <f t="shared" si="83"/>
        <v>0</v>
      </c>
      <c r="M608" s="8">
        <f t="shared" si="84"/>
        <v>14984</v>
      </c>
      <c r="N608" s="8">
        <f t="shared" si="85"/>
        <v>194792</v>
      </c>
      <c r="O608" s="10" t="s">
        <v>77</v>
      </c>
      <c r="T608">
        <v>0</v>
      </c>
      <c r="U608">
        <v>1</v>
      </c>
      <c r="AC608">
        <v>1</v>
      </c>
    </row>
    <row r="609" spans="1:29" ht="30" customHeight="1">
      <c r="A609" s="10" t="s">
        <v>56</v>
      </c>
      <c r="B609" s="10" t="s">
        <v>106</v>
      </c>
      <c r="C609" s="10" t="s">
        <v>107</v>
      </c>
      <c r="D609" s="10" t="s">
        <v>108</v>
      </c>
      <c r="E609" s="10" t="s">
        <v>98</v>
      </c>
      <c r="F609" s="12">
        <v>1</v>
      </c>
      <c r="G609" s="8">
        <f>ROUNDDOWN(SUMIF(U603:U665,RIGHTB(B609,1),H603:H665)*T609,0)</f>
        <v>25740</v>
      </c>
      <c r="H609" s="8">
        <f t="shared" si="81"/>
        <v>25740</v>
      </c>
      <c r="I609" s="8">
        <v>0</v>
      </c>
      <c r="J609" s="8">
        <f t="shared" si="82"/>
        <v>0</v>
      </c>
      <c r="K609" s="8">
        <v>0</v>
      </c>
      <c r="L609" s="8">
        <f t="shared" si="83"/>
        <v>0</v>
      </c>
      <c r="M609" s="8">
        <f t="shared" si="84"/>
        <v>25740</v>
      </c>
      <c r="N609" s="8">
        <f t="shared" si="85"/>
        <v>25740</v>
      </c>
      <c r="O609" s="10" t="s">
        <v>77</v>
      </c>
      <c r="P609">
        <v>609</v>
      </c>
      <c r="R609">
        <v>0</v>
      </c>
      <c r="S609">
        <v>0</v>
      </c>
      <c r="T609">
        <v>0.03</v>
      </c>
      <c r="AC609">
        <v>1</v>
      </c>
    </row>
    <row r="610" spans="1:29" ht="30" customHeight="1">
      <c r="A610" s="10" t="s">
        <v>56</v>
      </c>
      <c r="B610" s="10" t="s">
        <v>183</v>
      </c>
      <c r="C610" s="10" t="s">
        <v>184</v>
      </c>
      <c r="D610" s="10" t="s">
        <v>185</v>
      </c>
      <c r="E610" s="10" t="s">
        <v>103</v>
      </c>
      <c r="F610" s="12">
        <v>18</v>
      </c>
      <c r="G610" s="8">
        <f>일위대가목록!E55</f>
        <v>1947</v>
      </c>
      <c r="H610" s="8">
        <f t="shared" si="81"/>
        <v>35046</v>
      </c>
      <c r="I610" s="8">
        <f>일위대가목록!F55</f>
        <v>2895</v>
      </c>
      <c r="J610" s="8">
        <f t="shared" si="82"/>
        <v>52110</v>
      </c>
      <c r="K610" s="8">
        <f>일위대가목록!G55</f>
        <v>0</v>
      </c>
      <c r="L610" s="8">
        <f t="shared" si="83"/>
        <v>0</v>
      </c>
      <c r="M610" s="8">
        <f t="shared" si="84"/>
        <v>4842</v>
      </c>
      <c r="N610" s="8">
        <f t="shared" si="85"/>
        <v>87156</v>
      </c>
      <c r="O610" s="10" t="s">
        <v>183</v>
      </c>
      <c r="T610">
        <v>0</v>
      </c>
      <c r="AC610">
        <v>1</v>
      </c>
    </row>
    <row r="611" spans="1:29" ht="30" customHeight="1">
      <c r="A611" s="10" t="s">
        <v>56</v>
      </c>
      <c r="B611" s="10" t="s">
        <v>186</v>
      </c>
      <c r="C611" s="10" t="s">
        <v>184</v>
      </c>
      <c r="D611" s="10" t="s">
        <v>187</v>
      </c>
      <c r="E611" s="10" t="s">
        <v>103</v>
      </c>
      <c r="F611" s="12">
        <v>13</v>
      </c>
      <c r="G611" s="8">
        <f>일위대가목록!E56</f>
        <v>2042</v>
      </c>
      <c r="H611" s="8">
        <f t="shared" si="81"/>
        <v>26546</v>
      </c>
      <c r="I611" s="8">
        <f>일위대가목록!F56</f>
        <v>3346</v>
      </c>
      <c r="J611" s="8">
        <f t="shared" si="82"/>
        <v>43498</v>
      </c>
      <c r="K611" s="8">
        <f>일위대가목록!G56</f>
        <v>0</v>
      </c>
      <c r="L611" s="8">
        <f t="shared" si="83"/>
        <v>0</v>
      </c>
      <c r="M611" s="8">
        <f t="shared" si="84"/>
        <v>5388</v>
      </c>
      <c r="N611" s="8">
        <f t="shared" si="85"/>
        <v>70044</v>
      </c>
      <c r="O611" s="10" t="s">
        <v>186</v>
      </c>
      <c r="T611">
        <v>0</v>
      </c>
      <c r="AC611">
        <v>1</v>
      </c>
    </row>
    <row r="612" spans="1:29" ht="30" customHeight="1">
      <c r="A612" s="10" t="s">
        <v>56</v>
      </c>
      <c r="B612" s="10" t="s">
        <v>188</v>
      </c>
      <c r="C612" s="10" t="s">
        <v>184</v>
      </c>
      <c r="D612" s="10" t="s">
        <v>189</v>
      </c>
      <c r="E612" s="10" t="s">
        <v>103</v>
      </c>
      <c r="F612" s="12">
        <v>9</v>
      </c>
      <c r="G612" s="8">
        <f>일위대가목록!E57</f>
        <v>2192</v>
      </c>
      <c r="H612" s="8">
        <f t="shared" si="81"/>
        <v>19728</v>
      </c>
      <c r="I612" s="8">
        <f>일위대가목록!F57</f>
        <v>3684</v>
      </c>
      <c r="J612" s="8">
        <f t="shared" si="82"/>
        <v>33156</v>
      </c>
      <c r="K612" s="8">
        <f>일위대가목록!G57</f>
        <v>0</v>
      </c>
      <c r="L612" s="8">
        <f t="shared" si="83"/>
        <v>0</v>
      </c>
      <c r="M612" s="8">
        <f t="shared" si="84"/>
        <v>5876</v>
      </c>
      <c r="N612" s="8">
        <f t="shared" si="85"/>
        <v>52884</v>
      </c>
      <c r="O612" s="10" t="s">
        <v>188</v>
      </c>
      <c r="T612">
        <v>0</v>
      </c>
      <c r="AC612">
        <v>1</v>
      </c>
    </row>
    <row r="613" spans="1:29" ht="30" customHeight="1">
      <c r="A613" s="10" t="s">
        <v>56</v>
      </c>
      <c r="B613" s="10" t="s">
        <v>190</v>
      </c>
      <c r="C613" s="10" t="s">
        <v>184</v>
      </c>
      <c r="D613" s="10" t="s">
        <v>191</v>
      </c>
      <c r="E613" s="10" t="s">
        <v>103</v>
      </c>
      <c r="F613" s="12">
        <v>4</v>
      </c>
      <c r="G613" s="8">
        <f>일위대가목록!E58</f>
        <v>2448</v>
      </c>
      <c r="H613" s="8">
        <f t="shared" si="81"/>
        <v>9792</v>
      </c>
      <c r="I613" s="8">
        <f>일위대가목록!F58</f>
        <v>4342</v>
      </c>
      <c r="J613" s="8">
        <f t="shared" si="82"/>
        <v>17368</v>
      </c>
      <c r="K613" s="8">
        <f>일위대가목록!G58</f>
        <v>0</v>
      </c>
      <c r="L613" s="8">
        <f t="shared" si="83"/>
        <v>0</v>
      </c>
      <c r="M613" s="8">
        <f t="shared" si="84"/>
        <v>6790</v>
      </c>
      <c r="N613" s="8">
        <f t="shared" si="85"/>
        <v>27160</v>
      </c>
      <c r="O613" s="10" t="s">
        <v>190</v>
      </c>
      <c r="T613">
        <v>0</v>
      </c>
      <c r="AC613">
        <v>1</v>
      </c>
    </row>
    <row r="614" spans="1:29" ht="30" customHeight="1">
      <c r="A614" s="10" t="s">
        <v>56</v>
      </c>
      <c r="B614" s="10" t="s">
        <v>192</v>
      </c>
      <c r="C614" s="10" t="s">
        <v>184</v>
      </c>
      <c r="D614" s="10" t="s">
        <v>193</v>
      </c>
      <c r="E614" s="10" t="s">
        <v>103</v>
      </c>
      <c r="F614" s="12">
        <v>5</v>
      </c>
      <c r="G614" s="8">
        <f>일위대가목록!E59</f>
        <v>2670</v>
      </c>
      <c r="H614" s="8">
        <f t="shared" si="81"/>
        <v>13350</v>
      </c>
      <c r="I614" s="8">
        <f>일위대가목록!F59</f>
        <v>5019</v>
      </c>
      <c r="J614" s="8">
        <f t="shared" si="82"/>
        <v>25095</v>
      </c>
      <c r="K614" s="8">
        <f>일위대가목록!G59</f>
        <v>0</v>
      </c>
      <c r="L614" s="8">
        <f t="shared" si="83"/>
        <v>0</v>
      </c>
      <c r="M614" s="8">
        <f t="shared" si="84"/>
        <v>7689</v>
      </c>
      <c r="N614" s="8">
        <f t="shared" si="85"/>
        <v>38445</v>
      </c>
      <c r="O614" s="10" t="s">
        <v>192</v>
      </c>
      <c r="T614">
        <v>0</v>
      </c>
      <c r="AC614">
        <v>1</v>
      </c>
    </row>
    <row r="615" spans="1:29" ht="30" customHeight="1">
      <c r="A615" s="10" t="s">
        <v>56</v>
      </c>
      <c r="B615" s="10" t="s">
        <v>194</v>
      </c>
      <c r="C615" s="10" t="s">
        <v>184</v>
      </c>
      <c r="D615" s="10" t="s">
        <v>195</v>
      </c>
      <c r="E615" s="10" t="s">
        <v>103</v>
      </c>
      <c r="F615" s="12">
        <v>12</v>
      </c>
      <c r="G615" s="8">
        <f>일위대가목록!E60</f>
        <v>2972</v>
      </c>
      <c r="H615" s="8">
        <f t="shared" si="81"/>
        <v>35664</v>
      </c>
      <c r="I615" s="8">
        <f>일위대가목록!F60</f>
        <v>5903</v>
      </c>
      <c r="J615" s="8">
        <f t="shared" si="82"/>
        <v>70836</v>
      </c>
      <c r="K615" s="8">
        <f>일위대가목록!G60</f>
        <v>0</v>
      </c>
      <c r="L615" s="8">
        <f t="shared" si="83"/>
        <v>0</v>
      </c>
      <c r="M615" s="8">
        <f t="shared" si="84"/>
        <v>8875</v>
      </c>
      <c r="N615" s="8">
        <f t="shared" si="85"/>
        <v>106500</v>
      </c>
      <c r="O615" s="10" t="s">
        <v>194</v>
      </c>
      <c r="T615">
        <v>0</v>
      </c>
      <c r="AC615">
        <v>1</v>
      </c>
    </row>
    <row r="616" spans="1:29" ht="30" customHeight="1">
      <c r="A616" s="10" t="s">
        <v>56</v>
      </c>
      <c r="B616" s="10" t="s">
        <v>198</v>
      </c>
      <c r="C616" s="10" t="s">
        <v>199</v>
      </c>
      <c r="D616" s="10" t="s">
        <v>200</v>
      </c>
      <c r="E616" s="10" t="s">
        <v>103</v>
      </c>
      <c r="F616" s="12">
        <v>25</v>
      </c>
      <c r="G616" s="8">
        <f>일위대가목록!E52</f>
        <v>387</v>
      </c>
      <c r="H616" s="8">
        <f t="shared" si="81"/>
        <v>9675</v>
      </c>
      <c r="I616" s="8">
        <f>일위대가목록!F52</f>
        <v>2750</v>
      </c>
      <c r="J616" s="8">
        <f t="shared" si="82"/>
        <v>68750</v>
      </c>
      <c r="K616" s="8">
        <f>일위대가목록!G52</f>
        <v>0</v>
      </c>
      <c r="L616" s="8">
        <f t="shared" si="83"/>
        <v>0</v>
      </c>
      <c r="M616" s="8">
        <f t="shared" si="84"/>
        <v>3137</v>
      </c>
      <c r="N616" s="8">
        <f t="shared" si="85"/>
        <v>78425</v>
      </c>
      <c r="O616" s="10" t="s">
        <v>198</v>
      </c>
      <c r="T616">
        <v>0</v>
      </c>
      <c r="AC616">
        <v>1</v>
      </c>
    </row>
    <row r="617" spans="1:29" ht="30" customHeight="1">
      <c r="A617" s="10" t="s">
        <v>56</v>
      </c>
      <c r="B617" s="10" t="s">
        <v>203</v>
      </c>
      <c r="C617" s="10" t="s">
        <v>199</v>
      </c>
      <c r="D617" s="10" t="s">
        <v>204</v>
      </c>
      <c r="E617" s="10" t="s">
        <v>103</v>
      </c>
      <c r="F617" s="12">
        <v>16</v>
      </c>
      <c r="G617" s="8">
        <f>일위대가목록!E54</f>
        <v>510</v>
      </c>
      <c r="H617" s="8">
        <f t="shared" si="81"/>
        <v>8160</v>
      </c>
      <c r="I617" s="8">
        <f>일위대가목록!F54</f>
        <v>3494</v>
      </c>
      <c r="J617" s="8">
        <f t="shared" si="82"/>
        <v>55904</v>
      </c>
      <c r="K617" s="8">
        <f>일위대가목록!G54</f>
        <v>0</v>
      </c>
      <c r="L617" s="8">
        <f t="shared" si="83"/>
        <v>0</v>
      </c>
      <c r="M617" s="8">
        <f t="shared" si="84"/>
        <v>4004</v>
      </c>
      <c r="N617" s="8">
        <f t="shared" si="85"/>
        <v>64064</v>
      </c>
      <c r="O617" s="10" t="s">
        <v>203</v>
      </c>
      <c r="T617">
        <v>0</v>
      </c>
      <c r="AC617">
        <v>1</v>
      </c>
    </row>
    <row r="618" spans="1:29" ht="30" customHeight="1">
      <c r="A618" s="10" t="s">
        <v>56</v>
      </c>
      <c r="B618" s="10" t="s">
        <v>205</v>
      </c>
      <c r="C618" s="10" t="s">
        <v>206</v>
      </c>
      <c r="D618" s="10" t="s">
        <v>207</v>
      </c>
      <c r="E618" s="10" t="s">
        <v>112</v>
      </c>
      <c r="F618" s="12">
        <v>15</v>
      </c>
      <c r="G618" s="8">
        <f>TRUNC(단가대비표!O63,0)</f>
        <v>790</v>
      </c>
      <c r="H618" s="8">
        <f t="shared" si="81"/>
        <v>11850</v>
      </c>
      <c r="I618" s="8">
        <v>0</v>
      </c>
      <c r="J618" s="8">
        <f t="shared" si="82"/>
        <v>0</v>
      </c>
      <c r="K618" s="8">
        <v>0</v>
      </c>
      <c r="L618" s="8">
        <f t="shared" si="83"/>
        <v>0</v>
      </c>
      <c r="M618" s="8">
        <f t="shared" si="84"/>
        <v>790</v>
      </c>
      <c r="N618" s="8">
        <f t="shared" si="85"/>
        <v>11850</v>
      </c>
      <c r="O618" s="10" t="s">
        <v>77</v>
      </c>
      <c r="T618">
        <v>0</v>
      </c>
      <c r="AC618">
        <v>1</v>
      </c>
    </row>
    <row r="619" spans="1:29" ht="30" customHeight="1">
      <c r="A619" s="10" t="s">
        <v>56</v>
      </c>
      <c r="B619" s="10" t="s">
        <v>208</v>
      </c>
      <c r="C619" s="10" t="s">
        <v>206</v>
      </c>
      <c r="D619" s="10" t="s">
        <v>209</v>
      </c>
      <c r="E619" s="10" t="s">
        <v>112</v>
      </c>
      <c r="F619" s="12">
        <v>8</v>
      </c>
      <c r="G619" s="8">
        <f>TRUNC(단가대비표!O64,0)</f>
        <v>2050</v>
      </c>
      <c r="H619" s="8">
        <f t="shared" si="81"/>
        <v>16400</v>
      </c>
      <c r="I619" s="8">
        <v>0</v>
      </c>
      <c r="J619" s="8">
        <f t="shared" si="82"/>
        <v>0</v>
      </c>
      <c r="K619" s="8">
        <v>0</v>
      </c>
      <c r="L619" s="8">
        <f t="shared" si="83"/>
        <v>0</v>
      </c>
      <c r="M619" s="8">
        <f t="shared" si="84"/>
        <v>2050</v>
      </c>
      <c r="N619" s="8">
        <f t="shared" si="85"/>
        <v>16400</v>
      </c>
      <c r="O619" s="10" t="s">
        <v>77</v>
      </c>
      <c r="T619">
        <v>0</v>
      </c>
      <c r="AC619">
        <v>1</v>
      </c>
    </row>
    <row r="620" spans="1:29" ht="30" customHeight="1">
      <c r="A620" s="10" t="s">
        <v>56</v>
      </c>
      <c r="B620" s="10" t="s">
        <v>212</v>
      </c>
      <c r="C620" s="10" t="s">
        <v>206</v>
      </c>
      <c r="D620" s="10" t="s">
        <v>213</v>
      </c>
      <c r="E620" s="10" t="s">
        <v>112</v>
      </c>
      <c r="F620" s="12">
        <v>4</v>
      </c>
      <c r="G620" s="8">
        <f>TRUNC(단가대비표!O91,0)</f>
        <v>3090</v>
      </c>
      <c r="H620" s="8">
        <f t="shared" si="81"/>
        <v>12360</v>
      </c>
      <c r="I620" s="8">
        <v>0</v>
      </c>
      <c r="J620" s="8">
        <f t="shared" si="82"/>
        <v>0</v>
      </c>
      <c r="K620" s="8">
        <v>0</v>
      </c>
      <c r="L620" s="8">
        <f t="shared" si="83"/>
        <v>0</v>
      </c>
      <c r="M620" s="8">
        <f t="shared" si="84"/>
        <v>3090</v>
      </c>
      <c r="N620" s="8">
        <f t="shared" si="85"/>
        <v>12360</v>
      </c>
      <c r="O620" s="10" t="s">
        <v>77</v>
      </c>
      <c r="T620">
        <v>0</v>
      </c>
      <c r="AC620">
        <v>1</v>
      </c>
    </row>
    <row r="621" spans="1:29" ht="30" customHeight="1">
      <c r="A621" s="10" t="s">
        <v>56</v>
      </c>
      <c r="B621" s="10" t="s">
        <v>214</v>
      </c>
      <c r="C621" s="10" t="s">
        <v>206</v>
      </c>
      <c r="D621" s="10" t="s">
        <v>215</v>
      </c>
      <c r="E621" s="10" t="s">
        <v>112</v>
      </c>
      <c r="F621" s="12">
        <v>4</v>
      </c>
      <c r="G621" s="8">
        <f>TRUNC(단가대비표!O92,0)</f>
        <v>3910</v>
      </c>
      <c r="H621" s="8">
        <f t="shared" si="81"/>
        <v>15640</v>
      </c>
      <c r="I621" s="8">
        <v>0</v>
      </c>
      <c r="J621" s="8">
        <f t="shared" si="82"/>
        <v>0</v>
      </c>
      <c r="K621" s="8">
        <v>0</v>
      </c>
      <c r="L621" s="8">
        <f t="shared" si="83"/>
        <v>0</v>
      </c>
      <c r="M621" s="8">
        <f t="shared" si="84"/>
        <v>3910</v>
      </c>
      <c r="N621" s="8">
        <f t="shared" si="85"/>
        <v>15640</v>
      </c>
      <c r="O621" s="10" t="s">
        <v>77</v>
      </c>
      <c r="T621">
        <v>0</v>
      </c>
      <c r="AC621">
        <v>1</v>
      </c>
    </row>
    <row r="622" spans="1:29" ht="30" customHeight="1">
      <c r="A622" s="10" t="s">
        <v>56</v>
      </c>
      <c r="B622" s="10" t="s">
        <v>222</v>
      </c>
      <c r="C622" s="10" t="s">
        <v>206</v>
      </c>
      <c r="D622" s="10" t="s">
        <v>223</v>
      </c>
      <c r="E622" s="10" t="s">
        <v>112</v>
      </c>
      <c r="F622" s="12">
        <v>1</v>
      </c>
      <c r="G622" s="8">
        <f>TRUNC(단가대비표!O96,0)</f>
        <v>13630</v>
      </c>
      <c r="H622" s="8">
        <f t="shared" si="81"/>
        <v>13630</v>
      </c>
      <c r="I622" s="8">
        <v>0</v>
      </c>
      <c r="J622" s="8">
        <f t="shared" si="82"/>
        <v>0</v>
      </c>
      <c r="K622" s="8">
        <v>0</v>
      </c>
      <c r="L622" s="8">
        <f t="shared" si="83"/>
        <v>0</v>
      </c>
      <c r="M622" s="8">
        <f t="shared" si="84"/>
        <v>13630</v>
      </c>
      <c r="N622" s="8">
        <f t="shared" si="85"/>
        <v>13630</v>
      </c>
      <c r="O622" s="10" t="s">
        <v>77</v>
      </c>
      <c r="T622">
        <v>0</v>
      </c>
      <c r="AC622">
        <v>1</v>
      </c>
    </row>
    <row r="623" spans="1:29" ht="30" customHeight="1">
      <c r="A623" s="10" t="s">
        <v>56</v>
      </c>
      <c r="B623" s="10" t="s">
        <v>224</v>
      </c>
      <c r="C623" s="10" t="s">
        <v>206</v>
      </c>
      <c r="D623" s="10" t="s">
        <v>225</v>
      </c>
      <c r="E623" s="10" t="s">
        <v>112</v>
      </c>
      <c r="F623" s="12">
        <v>27</v>
      </c>
      <c r="G623" s="8">
        <f>TRUNC(단가대비표!O97,0)</f>
        <v>1770</v>
      </c>
      <c r="H623" s="8">
        <f t="shared" si="81"/>
        <v>47790</v>
      </c>
      <c r="I623" s="8">
        <v>0</v>
      </c>
      <c r="J623" s="8">
        <f t="shared" si="82"/>
        <v>0</v>
      </c>
      <c r="K623" s="8">
        <v>0</v>
      </c>
      <c r="L623" s="8">
        <f t="shared" si="83"/>
        <v>0</v>
      </c>
      <c r="M623" s="8">
        <f t="shared" si="84"/>
        <v>1770</v>
      </c>
      <c r="N623" s="8">
        <f t="shared" si="85"/>
        <v>47790</v>
      </c>
      <c r="O623" s="10" t="s">
        <v>77</v>
      </c>
      <c r="T623">
        <v>0</v>
      </c>
      <c r="AC623">
        <v>1</v>
      </c>
    </row>
    <row r="624" spans="1:29" ht="30" customHeight="1">
      <c r="A624" s="10" t="s">
        <v>56</v>
      </c>
      <c r="B624" s="10" t="s">
        <v>226</v>
      </c>
      <c r="C624" s="10" t="s">
        <v>206</v>
      </c>
      <c r="D624" s="10" t="s">
        <v>227</v>
      </c>
      <c r="E624" s="10" t="s">
        <v>112</v>
      </c>
      <c r="F624" s="12">
        <v>12</v>
      </c>
      <c r="G624" s="8">
        <f>TRUNC(단가대비표!O98,0)</f>
        <v>2250</v>
      </c>
      <c r="H624" s="8">
        <f t="shared" si="81"/>
        <v>27000</v>
      </c>
      <c r="I624" s="8">
        <v>0</v>
      </c>
      <c r="J624" s="8">
        <f t="shared" si="82"/>
        <v>0</v>
      </c>
      <c r="K624" s="8">
        <v>0</v>
      </c>
      <c r="L624" s="8">
        <f t="shared" si="83"/>
        <v>0</v>
      </c>
      <c r="M624" s="8">
        <f t="shared" si="84"/>
        <v>2250</v>
      </c>
      <c r="N624" s="8">
        <f t="shared" si="85"/>
        <v>27000</v>
      </c>
      <c r="O624" s="10" t="s">
        <v>77</v>
      </c>
      <c r="T624">
        <v>0</v>
      </c>
      <c r="AC624">
        <v>1</v>
      </c>
    </row>
    <row r="625" spans="1:29" ht="30" customHeight="1">
      <c r="A625" s="10" t="s">
        <v>56</v>
      </c>
      <c r="B625" s="10" t="s">
        <v>228</v>
      </c>
      <c r="C625" s="10" t="s">
        <v>206</v>
      </c>
      <c r="D625" s="10" t="s">
        <v>229</v>
      </c>
      <c r="E625" s="10" t="s">
        <v>112</v>
      </c>
      <c r="F625" s="12">
        <v>8</v>
      </c>
      <c r="G625" s="8">
        <f>TRUNC(단가대비표!O99,0)</f>
        <v>3420</v>
      </c>
      <c r="H625" s="8">
        <f t="shared" si="81"/>
        <v>27360</v>
      </c>
      <c r="I625" s="8">
        <v>0</v>
      </c>
      <c r="J625" s="8">
        <f t="shared" si="82"/>
        <v>0</v>
      </c>
      <c r="K625" s="8">
        <v>0</v>
      </c>
      <c r="L625" s="8">
        <f t="shared" si="83"/>
        <v>0</v>
      </c>
      <c r="M625" s="8">
        <f t="shared" si="84"/>
        <v>3420</v>
      </c>
      <c r="N625" s="8">
        <f t="shared" si="85"/>
        <v>27360</v>
      </c>
      <c r="O625" s="10" t="s">
        <v>77</v>
      </c>
      <c r="T625">
        <v>0</v>
      </c>
      <c r="AC625">
        <v>1</v>
      </c>
    </row>
    <row r="626" spans="1:29" ht="30" customHeight="1">
      <c r="A626" s="10" t="s">
        <v>56</v>
      </c>
      <c r="B626" s="10" t="s">
        <v>234</v>
      </c>
      <c r="C626" s="10" t="s">
        <v>206</v>
      </c>
      <c r="D626" s="10" t="s">
        <v>235</v>
      </c>
      <c r="E626" s="10" t="s">
        <v>112</v>
      </c>
      <c r="F626" s="12">
        <v>3</v>
      </c>
      <c r="G626" s="8">
        <f>TRUNC(단가대비표!O102,0)</f>
        <v>9370</v>
      </c>
      <c r="H626" s="8">
        <f t="shared" si="81"/>
        <v>28110</v>
      </c>
      <c r="I626" s="8">
        <v>0</v>
      </c>
      <c r="J626" s="8">
        <f t="shared" si="82"/>
        <v>0</v>
      </c>
      <c r="K626" s="8">
        <v>0</v>
      </c>
      <c r="L626" s="8">
        <f t="shared" si="83"/>
        <v>0</v>
      </c>
      <c r="M626" s="8">
        <f t="shared" si="84"/>
        <v>9370</v>
      </c>
      <c r="N626" s="8">
        <f t="shared" si="85"/>
        <v>28110</v>
      </c>
      <c r="O626" s="10" t="s">
        <v>77</v>
      </c>
      <c r="T626">
        <v>0</v>
      </c>
      <c r="AC626">
        <v>1</v>
      </c>
    </row>
    <row r="627" spans="1:29" ht="30" customHeight="1">
      <c r="A627" s="10" t="s">
        <v>56</v>
      </c>
      <c r="B627" s="10" t="s">
        <v>236</v>
      </c>
      <c r="C627" s="10" t="s">
        <v>206</v>
      </c>
      <c r="D627" s="10" t="s">
        <v>237</v>
      </c>
      <c r="E627" s="10" t="s">
        <v>112</v>
      </c>
      <c r="F627" s="12">
        <v>38</v>
      </c>
      <c r="G627" s="8">
        <f>TRUNC(단가대비표!O65,0)</f>
        <v>1050</v>
      </c>
      <c r="H627" s="8">
        <f t="shared" si="81"/>
        <v>39900</v>
      </c>
      <c r="I627" s="8">
        <v>0</v>
      </c>
      <c r="J627" s="8">
        <f t="shared" si="82"/>
        <v>0</v>
      </c>
      <c r="K627" s="8">
        <v>0</v>
      </c>
      <c r="L627" s="8">
        <f t="shared" si="83"/>
        <v>0</v>
      </c>
      <c r="M627" s="8">
        <f t="shared" si="84"/>
        <v>1050</v>
      </c>
      <c r="N627" s="8">
        <f t="shared" si="85"/>
        <v>39900</v>
      </c>
      <c r="O627" s="10" t="s">
        <v>77</v>
      </c>
      <c r="T627">
        <v>0</v>
      </c>
      <c r="AC627">
        <v>1</v>
      </c>
    </row>
    <row r="628" spans="1:29" ht="30" customHeight="1">
      <c r="A628" s="10" t="s">
        <v>56</v>
      </c>
      <c r="B628" s="10" t="s">
        <v>238</v>
      </c>
      <c r="C628" s="10" t="s">
        <v>206</v>
      </c>
      <c r="D628" s="10" t="s">
        <v>239</v>
      </c>
      <c r="E628" s="10" t="s">
        <v>112</v>
      </c>
      <c r="F628" s="12">
        <v>13</v>
      </c>
      <c r="G628" s="8">
        <f>TRUNC(단가대비표!O66,0)</f>
        <v>1310</v>
      </c>
      <c r="H628" s="8">
        <f t="shared" si="81"/>
        <v>17030</v>
      </c>
      <c r="I628" s="8">
        <v>0</v>
      </c>
      <c r="J628" s="8">
        <f t="shared" si="82"/>
        <v>0</v>
      </c>
      <c r="K628" s="8">
        <v>0</v>
      </c>
      <c r="L628" s="8">
        <f t="shared" si="83"/>
        <v>0</v>
      </c>
      <c r="M628" s="8">
        <f t="shared" si="84"/>
        <v>1310</v>
      </c>
      <c r="N628" s="8">
        <f t="shared" si="85"/>
        <v>17030</v>
      </c>
      <c r="O628" s="10" t="s">
        <v>77</v>
      </c>
      <c r="T628">
        <v>0</v>
      </c>
      <c r="AC628">
        <v>1</v>
      </c>
    </row>
    <row r="629" spans="1:29" ht="30" customHeight="1">
      <c r="A629" s="10" t="s">
        <v>56</v>
      </c>
      <c r="B629" s="10" t="s">
        <v>240</v>
      </c>
      <c r="C629" s="10" t="s">
        <v>206</v>
      </c>
      <c r="D629" s="10" t="s">
        <v>241</v>
      </c>
      <c r="E629" s="10" t="s">
        <v>112</v>
      </c>
      <c r="F629" s="12">
        <v>16</v>
      </c>
      <c r="G629" s="8">
        <f>TRUNC(단가대비표!O67,0)</f>
        <v>1820</v>
      </c>
      <c r="H629" s="8">
        <f t="shared" si="81"/>
        <v>29120</v>
      </c>
      <c r="I629" s="8">
        <v>0</v>
      </c>
      <c r="J629" s="8">
        <f t="shared" si="82"/>
        <v>0</v>
      </c>
      <c r="K629" s="8">
        <v>0</v>
      </c>
      <c r="L629" s="8">
        <f t="shared" si="83"/>
        <v>0</v>
      </c>
      <c r="M629" s="8">
        <f t="shared" si="84"/>
        <v>1820</v>
      </c>
      <c r="N629" s="8">
        <f t="shared" si="85"/>
        <v>29120</v>
      </c>
      <c r="O629" s="10" t="s">
        <v>77</v>
      </c>
      <c r="T629">
        <v>0</v>
      </c>
      <c r="AC629">
        <v>1</v>
      </c>
    </row>
    <row r="630" spans="1:29" ht="30" customHeight="1">
      <c r="A630" s="10" t="s">
        <v>56</v>
      </c>
      <c r="B630" s="10" t="s">
        <v>242</v>
      </c>
      <c r="C630" s="10" t="s">
        <v>206</v>
      </c>
      <c r="D630" s="10" t="s">
        <v>243</v>
      </c>
      <c r="E630" s="10" t="s">
        <v>112</v>
      </c>
      <c r="F630" s="12">
        <v>1</v>
      </c>
      <c r="G630" s="8">
        <f>TRUNC(단가대비표!O68,0)</f>
        <v>2500</v>
      </c>
      <c r="H630" s="8">
        <f t="shared" si="81"/>
        <v>2500</v>
      </c>
      <c r="I630" s="8">
        <v>0</v>
      </c>
      <c r="J630" s="8">
        <f t="shared" si="82"/>
        <v>0</v>
      </c>
      <c r="K630" s="8">
        <v>0</v>
      </c>
      <c r="L630" s="8">
        <f t="shared" si="83"/>
        <v>0</v>
      </c>
      <c r="M630" s="8">
        <f t="shared" si="84"/>
        <v>2500</v>
      </c>
      <c r="N630" s="8">
        <f t="shared" si="85"/>
        <v>2500</v>
      </c>
      <c r="O630" s="10" t="s">
        <v>77</v>
      </c>
      <c r="T630">
        <v>0</v>
      </c>
      <c r="AC630">
        <v>1</v>
      </c>
    </row>
    <row r="631" spans="1:29" ht="30" customHeight="1">
      <c r="A631" s="10" t="s">
        <v>56</v>
      </c>
      <c r="B631" s="10" t="s">
        <v>244</v>
      </c>
      <c r="C631" s="10" t="s">
        <v>206</v>
      </c>
      <c r="D631" s="10" t="s">
        <v>245</v>
      </c>
      <c r="E631" s="10" t="s">
        <v>112</v>
      </c>
      <c r="F631" s="12">
        <v>1</v>
      </c>
      <c r="G631" s="8">
        <f>TRUNC(단가대비표!O69,0)</f>
        <v>3220</v>
      </c>
      <c r="H631" s="8">
        <f t="shared" si="81"/>
        <v>3220</v>
      </c>
      <c r="I631" s="8">
        <v>0</v>
      </c>
      <c r="J631" s="8">
        <f t="shared" si="82"/>
        <v>0</v>
      </c>
      <c r="K631" s="8">
        <v>0</v>
      </c>
      <c r="L631" s="8">
        <f t="shared" si="83"/>
        <v>0</v>
      </c>
      <c r="M631" s="8">
        <f t="shared" si="84"/>
        <v>3220</v>
      </c>
      <c r="N631" s="8">
        <f t="shared" si="85"/>
        <v>3220</v>
      </c>
      <c r="O631" s="10" t="s">
        <v>77</v>
      </c>
      <c r="T631">
        <v>0</v>
      </c>
      <c r="AC631">
        <v>1</v>
      </c>
    </row>
    <row r="632" spans="1:29" ht="30" customHeight="1">
      <c r="A632" s="10" t="s">
        <v>56</v>
      </c>
      <c r="B632" s="10" t="s">
        <v>246</v>
      </c>
      <c r="C632" s="10" t="s">
        <v>206</v>
      </c>
      <c r="D632" s="10" t="s">
        <v>247</v>
      </c>
      <c r="E632" s="10" t="s">
        <v>112</v>
      </c>
      <c r="F632" s="12">
        <v>2</v>
      </c>
      <c r="G632" s="8">
        <f>TRUNC(단가대비표!O70,0)</f>
        <v>4710</v>
      </c>
      <c r="H632" s="8">
        <f t="shared" si="81"/>
        <v>9420</v>
      </c>
      <c r="I632" s="8">
        <v>0</v>
      </c>
      <c r="J632" s="8">
        <f t="shared" si="82"/>
        <v>0</v>
      </c>
      <c r="K632" s="8">
        <v>0</v>
      </c>
      <c r="L632" s="8">
        <f t="shared" si="83"/>
        <v>0</v>
      </c>
      <c r="M632" s="8">
        <f t="shared" si="84"/>
        <v>4710</v>
      </c>
      <c r="N632" s="8">
        <f t="shared" si="85"/>
        <v>9420</v>
      </c>
      <c r="O632" s="10" t="s">
        <v>77</v>
      </c>
      <c r="T632">
        <v>0</v>
      </c>
      <c r="AC632">
        <v>1</v>
      </c>
    </row>
    <row r="633" spans="1:29" ht="30" customHeight="1">
      <c r="A633" s="10" t="s">
        <v>56</v>
      </c>
      <c r="B633" s="10" t="s">
        <v>252</v>
      </c>
      <c r="C633" s="10" t="s">
        <v>206</v>
      </c>
      <c r="D633" s="10" t="s">
        <v>253</v>
      </c>
      <c r="E633" s="10" t="s">
        <v>112</v>
      </c>
      <c r="F633" s="12">
        <v>10</v>
      </c>
      <c r="G633" s="8">
        <f>TRUNC(단가대비표!O74,0)</f>
        <v>2290</v>
      </c>
      <c r="H633" s="8">
        <f t="shared" si="81"/>
        <v>22900</v>
      </c>
      <c r="I633" s="8">
        <v>0</v>
      </c>
      <c r="J633" s="8">
        <f t="shared" si="82"/>
        <v>0</v>
      </c>
      <c r="K633" s="8">
        <v>0</v>
      </c>
      <c r="L633" s="8">
        <f t="shared" si="83"/>
        <v>0</v>
      </c>
      <c r="M633" s="8">
        <f t="shared" si="84"/>
        <v>2290</v>
      </c>
      <c r="N633" s="8">
        <f t="shared" si="85"/>
        <v>22900</v>
      </c>
      <c r="O633" s="10" t="s">
        <v>77</v>
      </c>
      <c r="T633">
        <v>0</v>
      </c>
      <c r="AC633">
        <v>1</v>
      </c>
    </row>
    <row r="634" spans="1:29" ht="30" customHeight="1">
      <c r="A634" s="10" t="s">
        <v>56</v>
      </c>
      <c r="B634" s="10" t="s">
        <v>254</v>
      </c>
      <c r="C634" s="10" t="s">
        <v>206</v>
      </c>
      <c r="D634" s="10" t="s">
        <v>255</v>
      </c>
      <c r="E634" s="10" t="s">
        <v>112</v>
      </c>
      <c r="F634" s="12">
        <v>3</v>
      </c>
      <c r="G634" s="8">
        <f>TRUNC(단가대비표!O75,0)</f>
        <v>3540</v>
      </c>
      <c r="H634" s="8">
        <f t="shared" si="81"/>
        <v>10620</v>
      </c>
      <c r="I634" s="8">
        <v>0</v>
      </c>
      <c r="J634" s="8">
        <f t="shared" si="82"/>
        <v>0</v>
      </c>
      <c r="K634" s="8">
        <v>0</v>
      </c>
      <c r="L634" s="8">
        <f t="shared" si="83"/>
        <v>0</v>
      </c>
      <c r="M634" s="8">
        <f t="shared" si="84"/>
        <v>3540</v>
      </c>
      <c r="N634" s="8">
        <f t="shared" si="85"/>
        <v>10620</v>
      </c>
      <c r="O634" s="10" t="s">
        <v>77</v>
      </c>
      <c r="T634">
        <v>0</v>
      </c>
      <c r="AC634">
        <v>1</v>
      </c>
    </row>
    <row r="635" spans="1:29" ht="30" customHeight="1">
      <c r="A635" s="10" t="s">
        <v>56</v>
      </c>
      <c r="B635" s="10" t="s">
        <v>256</v>
      </c>
      <c r="C635" s="10" t="s">
        <v>206</v>
      </c>
      <c r="D635" s="10" t="s">
        <v>257</v>
      </c>
      <c r="E635" s="10" t="s">
        <v>112</v>
      </c>
      <c r="F635" s="12">
        <v>5</v>
      </c>
      <c r="G635" s="8">
        <f>TRUNC(단가대비표!O76,0)</f>
        <v>5060</v>
      </c>
      <c r="H635" s="8">
        <f aca="true" t="shared" si="86" ref="H635:H665">TRUNC(F635*G635,0)</f>
        <v>25300</v>
      </c>
      <c r="I635" s="8">
        <v>0</v>
      </c>
      <c r="J635" s="8">
        <f aca="true" t="shared" si="87" ref="J635:J665">TRUNC(F635*I635,0)</f>
        <v>0</v>
      </c>
      <c r="K635" s="8">
        <v>0</v>
      </c>
      <c r="L635" s="8">
        <f aca="true" t="shared" si="88" ref="L635:L665">TRUNC(F635*K635,0)</f>
        <v>0</v>
      </c>
      <c r="M635" s="8">
        <f aca="true" t="shared" si="89" ref="M635:M665">G635+I635+K635</f>
        <v>5060</v>
      </c>
      <c r="N635" s="8">
        <f aca="true" t="shared" si="90" ref="N635:N665">H635+J635+L635</f>
        <v>25300</v>
      </c>
      <c r="O635" s="10" t="s">
        <v>77</v>
      </c>
      <c r="T635">
        <v>0</v>
      </c>
      <c r="AC635">
        <v>1</v>
      </c>
    </row>
    <row r="636" spans="1:29" ht="30" customHeight="1">
      <c r="A636" s="10" t="s">
        <v>56</v>
      </c>
      <c r="B636" s="10" t="s">
        <v>258</v>
      </c>
      <c r="C636" s="10" t="s">
        <v>206</v>
      </c>
      <c r="D636" s="10" t="s">
        <v>259</v>
      </c>
      <c r="E636" s="10" t="s">
        <v>112</v>
      </c>
      <c r="F636" s="12">
        <v>4</v>
      </c>
      <c r="G636" s="8">
        <f>TRUNC(단가대비표!O77,0)</f>
        <v>6620</v>
      </c>
      <c r="H636" s="8">
        <f t="shared" si="86"/>
        <v>26480</v>
      </c>
      <c r="I636" s="8">
        <v>0</v>
      </c>
      <c r="J636" s="8">
        <f t="shared" si="87"/>
        <v>0</v>
      </c>
      <c r="K636" s="8">
        <v>0</v>
      </c>
      <c r="L636" s="8">
        <f t="shared" si="88"/>
        <v>0</v>
      </c>
      <c r="M636" s="8">
        <f t="shared" si="89"/>
        <v>6620</v>
      </c>
      <c r="N636" s="8">
        <f t="shared" si="90"/>
        <v>26480</v>
      </c>
      <c r="O636" s="10" t="s">
        <v>77</v>
      </c>
      <c r="T636">
        <v>0</v>
      </c>
      <c r="AC636">
        <v>1</v>
      </c>
    </row>
    <row r="637" spans="1:29" ht="30" customHeight="1">
      <c r="A637" s="10" t="s">
        <v>56</v>
      </c>
      <c r="B637" s="10" t="s">
        <v>260</v>
      </c>
      <c r="C637" s="10" t="s">
        <v>206</v>
      </c>
      <c r="D637" s="10" t="s">
        <v>261</v>
      </c>
      <c r="E637" s="10" t="s">
        <v>112</v>
      </c>
      <c r="F637" s="12">
        <v>8</v>
      </c>
      <c r="G637" s="8">
        <f>TRUNC(단가대비표!O78,0)</f>
        <v>8490</v>
      </c>
      <c r="H637" s="8">
        <f t="shared" si="86"/>
        <v>67920</v>
      </c>
      <c r="I637" s="8">
        <v>0</v>
      </c>
      <c r="J637" s="8">
        <f t="shared" si="87"/>
        <v>0</v>
      </c>
      <c r="K637" s="8">
        <v>0</v>
      </c>
      <c r="L637" s="8">
        <f t="shared" si="88"/>
        <v>0</v>
      </c>
      <c r="M637" s="8">
        <f t="shared" si="89"/>
        <v>8490</v>
      </c>
      <c r="N637" s="8">
        <f t="shared" si="90"/>
        <v>67920</v>
      </c>
      <c r="O637" s="10" t="s">
        <v>77</v>
      </c>
      <c r="T637">
        <v>0</v>
      </c>
      <c r="AC637">
        <v>1</v>
      </c>
    </row>
    <row r="638" spans="1:29" ht="30" customHeight="1">
      <c r="A638" s="10" t="s">
        <v>56</v>
      </c>
      <c r="B638" s="10" t="s">
        <v>270</v>
      </c>
      <c r="C638" s="10" t="s">
        <v>206</v>
      </c>
      <c r="D638" s="10" t="s">
        <v>271</v>
      </c>
      <c r="E638" s="10" t="s">
        <v>112</v>
      </c>
      <c r="F638" s="12">
        <v>1</v>
      </c>
      <c r="G638" s="8">
        <f>TRUNC(단가대비표!O83,0)</f>
        <v>2270</v>
      </c>
      <c r="H638" s="8">
        <f t="shared" si="86"/>
        <v>2270</v>
      </c>
      <c r="I638" s="8">
        <v>0</v>
      </c>
      <c r="J638" s="8">
        <f t="shared" si="87"/>
        <v>0</v>
      </c>
      <c r="K638" s="8">
        <v>0</v>
      </c>
      <c r="L638" s="8">
        <f t="shared" si="88"/>
        <v>0</v>
      </c>
      <c r="M638" s="8">
        <f t="shared" si="89"/>
        <v>2270</v>
      </c>
      <c r="N638" s="8">
        <f t="shared" si="90"/>
        <v>2270</v>
      </c>
      <c r="O638" s="10" t="s">
        <v>77</v>
      </c>
      <c r="T638">
        <v>0</v>
      </c>
      <c r="AC638">
        <v>1</v>
      </c>
    </row>
    <row r="639" spans="1:29" ht="30" customHeight="1">
      <c r="A639" s="10" t="s">
        <v>56</v>
      </c>
      <c r="B639" s="10" t="s">
        <v>272</v>
      </c>
      <c r="C639" s="10" t="s">
        <v>206</v>
      </c>
      <c r="D639" s="10" t="s">
        <v>273</v>
      </c>
      <c r="E639" s="10" t="s">
        <v>112</v>
      </c>
      <c r="F639" s="12">
        <v>1</v>
      </c>
      <c r="G639" s="8">
        <f>TRUNC(단가대비표!O84,0)</f>
        <v>3220</v>
      </c>
      <c r="H639" s="8">
        <f t="shared" si="86"/>
        <v>3220</v>
      </c>
      <c r="I639" s="8">
        <v>0</v>
      </c>
      <c r="J639" s="8">
        <f t="shared" si="87"/>
        <v>0</v>
      </c>
      <c r="K639" s="8">
        <v>0</v>
      </c>
      <c r="L639" s="8">
        <f t="shared" si="88"/>
        <v>0</v>
      </c>
      <c r="M639" s="8">
        <f t="shared" si="89"/>
        <v>3220</v>
      </c>
      <c r="N639" s="8">
        <f t="shared" si="90"/>
        <v>3220</v>
      </c>
      <c r="O639" s="10" t="s">
        <v>77</v>
      </c>
      <c r="T639">
        <v>0</v>
      </c>
      <c r="AC639">
        <v>1</v>
      </c>
    </row>
    <row r="640" spans="1:29" ht="30" customHeight="1">
      <c r="A640" s="10" t="s">
        <v>56</v>
      </c>
      <c r="B640" s="10" t="s">
        <v>278</v>
      </c>
      <c r="C640" s="10" t="s">
        <v>206</v>
      </c>
      <c r="D640" s="10" t="s">
        <v>279</v>
      </c>
      <c r="E640" s="10" t="s">
        <v>112</v>
      </c>
      <c r="F640" s="12">
        <v>5</v>
      </c>
      <c r="G640" s="8">
        <f>TRUNC(단가대비표!O87,0)</f>
        <v>2110</v>
      </c>
      <c r="H640" s="8">
        <f t="shared" si="86"/>
        <v>10550</v>
      </c>
      <c r="I640" s="8">
        <v>0</v>
      </c>
      <c r="J640" s="8">
        <f t="shared" si="87"/>
        <v>0</v>
      </c>
      <c r="K640" s="8">
        <v>0</v>
      </c>
      <c r="L640" s="8">
        <f t="shared" si="88"/>
        <v>0</v>
      </c>
      <c r="M640" s="8">
        <f t="shared" si="89"/>
        <v>2110</v>
      </c>
      <c r="N640" s="8">
        <f t="shared" si="90"/>
        <v>10550</v>
      </c>
      <c r="O640" s="10" t="s">
        <v>77</v>
      </c>
      <c r="T640">
        <v>0</v>
      </c>
      <c r="AC640">
        <v>1</v>
      </c>
    </row>
    <row r="641" spans="1:29" ht="30" customHeight="1">
      <c r="A641" s="10" t="s">
        <v>56</v>
      </c>
      <c r="B641" s="10" t="s">
        <v>280</v>
      </c>
      <c r="C641" s="10" t="s">
        <v>206</v>
      </c>
      <c r="D641" s="10" t="s">
        <v>281</v>
      </c>
      <c r="E641" s="10" t="s">
        <v>112</v>
      </c>
      <c r="F641" s="12">
        <v>1</v>
      </c>
      <c r="G641" s="8">
        <f>TRUNC(단가대비표!O88,0)</f>
        <v>2260</v>
      </c>
      <c r="H641" s="8">
        <f t="shared" si="86"/>
        <v>2260</v>
      </c>
      <c r="I641" s="8">
        <v>0</v>
      </c>
      <c r="J641" s="8">
        <f t="shared" si="87"/>
        <v>0</v>
      </c>
      <c r="K641" s="8">
        <v>0</v>
      </c>
      <c r="L641" s="8">
        <f t="shared" si="88"/>
        <v>0</v>
      </c>
      <c r="M641" s="8">
        <f t="shared" si="89"/>
        <v>2260</v>
      </c>
      <c r="N641" s="8">
        <f t="shared" si="90"/>
        <v>2260</v>
      </c>
      <c r="O641" s="10" t="s">
        <v>77</v>
      </c>
      <c r="T641">
        <v>0</v>
      </c>
      <c r="AC641">
        <v>1</v>
      </c>
    </row>
    <row r="642" spans="1:29" ht="30" customHeight="1">
      <c r="A642" s="10" t="s">
        <v>56</v>
      </c>
      <c r="B642" s="10" t="s">
        <v>282</v>
      </c>
      <c r="C642" s="10" t="s">
        <v>206</v>
      </c>
      <c r="D642" s="10" t="s">
        <v>283</v>
      </c>
      <c r="E642" s="10" t="s">
        <v>112</v>
      </c>
      <c r="F642" s="12">
        <v>1</v>
      </c>
      <c r="G642" s="8">
        <f>TRUNC(단가대비표!O89,0)</f>
        <v>2340</v>
      </c>
      <c r="H642" s="8">
        <f t="shared" si="86"/>
        <v>2340</v>
      </c>
      <c r="I642" s="8">
        <v>0</v>
      </c>
      <c r="J642" s="8">
        <f t="shared" si="87"/>
        <v>0</v>
      </c>
      <c r="K642" s="8">
        <v>0</v>
      </c>
      <c r="L642" s="8">
        <f t="shared" si="88"/>
        <v>0</v>
      </c>
      <c r="M642" s="8">
        <f t="shared" si="89"/>
        <v>2340</v>
      </c>
      <c r="N642" s="8">
        <f t="shared" si="90"/>
        <v>2340</v>
      </c>
      <c r="O642" s="10" t="s">
        <v>77</v>
      </c>
      <c r="T642">
        <v>0</v>
      </c>
      <c r="AC642">
        <v>1</v>
      </c>
    </row>
    <row r="643" spans="1:29" ht="30" customHeight="1">
      <c r="A643" s="10" t="s">
        <v>56</v>
      </c>
      <c r="B643" s="10" t="s">
        <v>284</v>
      </c>
      <c r="C643" s="10" t="s">
        <v>206</v>
      </c>
      <c r="D643" s="10" t="s">
        <v>285</v>
      </c>
      <c r="E643" s="10" t="s">
        <v>112</v>
      </c>
      <c r="F643" s="12">
        <v>1</v>
      </c>
      <c r="G643" s="8">
        <f>TRUNC(단가대비표!O90,0)</f>
        <v>2580</v>
      </c>
      <c r="H643" s="8">
        <f t="shared" si="86"/>
        <v>2580</v>
      </c>
      <c r="I643" s="8">
        <v>0</v>
      </c>
      <c r="J643" s="8">
        <f t="shared" si="87"/>
        <v>0</v>
      </c>
      <c r="K643" s="8">
        <v>0</v>
      </c>
      <c r="L643" s="8">
        <f t="shared" si="88"/>
        <v>0</v>
      </c>
      <c r="M643" s="8">
        <f t="shared" si="89"/>
        <v>2580</v>
      </c>
      <c r="N643" s="8">
        <f t="shared" si="90"/>
        <v>2580</v>
      </c>
      <c r="O643" s="10" t="s">
        <v>77</v>
      </c>
      <c r="T643">
        <v>0</v>
      </c>
      <c r="AC643">
        <v>1</v>
      </c>
    </row>
    <row r="644" spans="1:29" ht="30" customHeight="1">
      <c r="A644" s="10" t="s">
        <v>56</v>
      </c>
      <c r="B644" s="10" t="s">
        <v>286</v>
      </c>
      <c r="C644" s="10" t="s">
        <v>287</v>
      </c>
      <c r="D644" s="10" t="s">
        <v>288</v>
      </c>
      <c r="E644" s="10" t="s">
        <v>289</v>
      </c>
      <c r="F644" s="12">
        <v>103</v>
      </c>
      <c r="G644" s="8">
        <f>일위대가목록!E5</f>
        <v>546</v>
      </c>
      <c r="H644" s="8">
        <f t="shared" si="86"/>
        <v>56238</v>
      </c>
      <c r="I644" s="8">
        <f>일위대가목록!F5</f>
        <v>7175</v>
      </c>
      <c r="J644" s="8">
        <f t="shared" si="87"/>
        <v>739025</v>
      </c>
      <c r="K644" s="8">
        <f>일위대가목록!G5</f>
        <v>0</v>
      </c>
      <c r="L644" s="8">
        <f t="shared" si="88"/>
        <v>0</v>
      </c>
      <c r="M644" s="8">
        <f t="shared" si="89"/>
        <v>7721</v>
      </c>
      <c r="N644" s="8">
        <f t="shared" si="90"/>
        <v>795263</v>
      </c>
      <c r="O644" s="10" t="s">
        <v>286</v>
      </c>
      <c r="T644">
        <v>0</v>
      </c>
      <c r="AC644">
        <v>1</v>
      </c>
    </row>
    <row r="645" spans="1:29" ht="30" customHeight="1">
      <c r="A645" s="10" t="s">
        <v>56</v>
      </c>
      <c r="B645" s="10" t="s">
        <v>290</v>
      </c>
      <c r="C645" s="10" t="s">
        <v>287</v>
      </c>
      <c r="D645" s="10" t="s">
        <v>291</v>
      </c>
      <c r="E645" s="10" t="s">
        <v>289</v>
      </c>
      <c r="F645" s="12">
        <v>73</v>
      </c>
      <c r="G645" s="8">
        <f>일위대가목록!E6</f>
        <v>759</v>
      </c>
      <c r="H645" s="8">
        <f t="shared" si="86"/>
        <v>55407</v>
      </c>
      <c r="I645" s="8">
        <f>일위대가목록!F6</f>
        <v>8180</v>
      </c>
      <c r="J645" s="8">
        <f t="shared" si="87"/>
        <v>597140</v>
      </c>
      <c r="K645" s="8">
        <f>일위대가목록!G6</f>
        <v>0</v>
      </c>
      <c r="L645" s="8">
        <f t="shared" si="88"/>
        <v>0</v>
      </c>
      <c r="M645" s="8">
        <f t="shared" si="89"/>
        <v>8939</v>
      </c>
      <c r="N645" s="8">
        <f t="shared" si="90"/>
        <v>652547</v>
      </c>
      <c r="O645" s="10" t="s">
        <v>290</v>
      </c>
      <c r="T645">
        <v>0</v>
      </c>
      <c r="AC645">
        <v>1</v>
      </c>
    </row>
    <row r="646" spans="1:29" ht="30" customHeight="1">
      <c r="A646" s="10" t="s">
        <v>56</v>
      </c>
      <c r="B646" s="10" t="s">
        <v>292</v>
      </c>
      <c r="C646" s="10" t="s">
        <v>287</v>
      </c>
      <c r="D646" s="10" t="s">
        <v>293</v>
      </c>
      <c r="E646" s="10" t="s">
        <v>289</v>
      </c>
      <c r="F646" s="12">
        <v>50</v>
      </c>
      <c r="G646" s="8">
        <f>일위대가목록!E7</f>
        <v>1003</v>
      </c>
      <c r="H646" s="8">
        <f t="shared" si="86"/>
        <v>50150</v>
      </c>
      <c r="I646" s="8">
        <f>일위대가목록!F7</f>
        <v>9471</v>
      </c>
      <c r="J646" s="8">
        <f t="shared" si="87"/>
        <v>473550</v>
      </c>
      <c r="K646" s="8">
        <f>일위대가목록!G7</f>
        <v>0</v>
      </c>
      <c r="L646" s="8">
        <f t="shared" si="88"/>
        <v>0</v>
      </c>
      <c r="M646" s="8">
        <f t="shared" si="89"/>
        <v>10474</v>
      </c>
      <c r="N646" s="8">
        <f t="shared" si="90"/>
        <v>523700</v>
      </c>
      <c r="O646" s="10" t="s">
        <v>292</v>
      </c>
      <c r="T646">
        <v>0</v>
      </c>
      <c r="AC646">
        <v>1</v>
      </c>
    </row>
    <row r="647" spans="1:29" ht="30" customHeight="1">
      <c r="A647" s="10" t="s">
        <v>56</v>
      </c>
      <c r="B647" s="10" t="s">
        <v>294</v>
      </c>
      <c r="C647" s="10" t="s">
        <v>287</v>
      </c>
      <c r="D647" s="10" t="s">
        <v>295</v>
      </c>
      <c r="E647" s="10" t="s">
        <v>289</v>
      </c>
      <c r="F647" s="12">
        <v>18</v>
      </c>
      <c r="G647" s="8">
        <f>일위대가목록!E8</f>
        <v>1201</v>
      </c>
      <c r="H647" s="8">
        <f t="shared" si="86"/>
        <v>21618</v>
      </c>
      <c r="I647" s="8">
        <f>일위대가목록!F8</f>
        <v>11050</v>
      </c>
      <c r="J647" s="8">
        <f t="shared" si="87"/>
        <v>198900</v>
      </c>
      <c r="K647" s="8">
        <f>일위대가목록!G8</f>
        <v>0</v>
      </c>
      <c r="L647" s="8">
        <f t="shared" si="88"/>
        <v>0</v>
      </c>
      <c r="M647" s="8">
        <f t="shared" si="89"/>
        <v>12251</v>
      </c>
      <c r="N647" s="8">
        <f t="shared" si="90"/>
        <v>220518</v>
      </c>
      <c r="O647" s="10" t="s">
        <v>294</v>
      </c>
      <c r="T647">
        <v>0</v>
      </c>
      <c r="AC647">
        <v>1</v>
      </c>
    </row>
    <row r="648" spans="1:29" ht="30" customHeight="1">
      <c r="A648" s="10" t="s">
        <v>56</v>
      </c>
      <c r="B648" s="10" t="s">
        <v>296</v>
      </c>
      <c r="C648" s="10" t="s">
        <v>287</v>
      </c>
      <c r="D648" s="10" t="s">
        <v>297</v>
      </c>
      <c r="E648" s="10" t="s">
        <v>289</v>
      </c>
      <c r="F648" s="12">
        <v>17</v>
      </c>
      <c r="G648" s="8">
        <f>일위대가목록!E9</f>
        <v>1519</v>
      </c>
      <c r="H648" s="8">
        <f t="shared" si="86"/>
        <v>25823</v>
      </c>
      <c r="I648" s="8">
        <f>일위대가목록!F9</f>
        <v>12054</v>
      </c>
      <c r="J648" s="8">
        <f t="shared" si="87"/>
        <v>204918</v>
      </c>
      <c r="K648" s="8">
        <f>일위대가목록!G9</f>
        <v>0</v>
      </c>
      <c r="L648" s="8">
        <f t="shared" si="88"/>
        <v>0</v>
      </c>
      <c r="M648" s="8">
        <f t="shared" si="89"/>
        <v>13573</v>
      </c>
      <c r="N648" s="8">
        <f t="shared" si="90"/>
        <v>230741</v>
      </c>
      <c r="O648" s="10" t="s">
        <v>296</v>
      </c>
      <c r="T648">
        <v>0</v>
      </c>
      <c r="AC648">
        <v>1</v>
      </c>
    </row>
    <row r="649" spans="1:29" ht="30" customHeight="1">
      <c r="A649" s="10" t="s">
        <v>56</v>
      </c>
      <c r="B649" s="10" t="s">
        <v>298</v>
      </c>
      <c r="C649" s="10" t="s">
        <v>287</v>
      </c>
      <c r="D649" s="10" t="s">
        <v>299</v>
      </c>
      <c r="E649" s="10" t="s">
        <v>289</v>
      </c>
      <c r="F649" s="12">
        <v>32</v>
      </c>
      <c r="G649" s="8">
        <f>일위대가목록!E10</f>
        <v>2027</v>
      </c>
      <c r="H649" s="8">
        <f t="shared" si="86"/>
        <v>64864</v>
      </c>
      <c r="I649" s="8">
        <f>일위대가목록!F10</f>
        <v>14207</v>
      </c>
      <c r="J649" s="8">
        <f t="shared" si="87"/>
        <v>454624</v>
      </c>
      <c r="K649" s="8">
        <f>일위대가목록!G10</f>
        <v>0</v>
      </c>
      <c r="L649" s="8">
        <f t="shared" si="88"/>
        <v>0</v>
      </c>
      <c r="M649" s="8">
        <f t="shared" si="89"/>
        <v>16234</v>
      </c>
      <c r="N649" s="8">
        <f t="shared" si="90"/>
        <v>519488</v>
      </c>
      <c r="O649" s="10" t="s">
        <v>298</v>
      </c>
      <c r="T649">
        <v>0</v>
      </c>
      <c r="AC649">
        <v>1</v>
      </c>
    </row>
    <row r="650" spans="1:29" ht="30" customHeight="1">
      <c r="A650" s="10" t="s">
        <v>56</v>
      </c>
      <c r="B650" s="10" t="s">
        <v>305</v>
      </c>
      <c r="C650" s="10" t="s">
        <v>306</v>
      </c>
      <c r="D650" s="10" t="s">
        <v>307</v>
      </c>
      <c r="E650" s="10" t="s">
        <v>112</v>
      </c>
      <c r="F650" s="12">
        <v>4</v>
      </c>
      <c r="G650" s="8">
        <f>TRUNC(단가대비표!O163,0)</f>
        <v>2900</v>
      </c>
      <c r="H650" s="8">
        <f t="shared" si="86"/>
        <v>11600</v>
      </c>
      <c r="I650" s="8">
        <v>0</v>
      </c>
      <c r="J650" s="8">
        <f t="shared" si="87"/>
        <v>0</v>
      </c>
      <c r="K650" s="8">
        <v>0</v>
      </c>
      <c r="L650" s="8">
        <f t="shared" si="88"/>
        <v>0</v>
      </c>
      <c r="M650" s="8">
        <f t="shared" si="89"/>
        <v>2900</v>
      </c>
      <c r="N650" s="8">
        <f t="shared" si="90"/>
        <v>11600</v>
      </c>
      <c r="O650" s="10" t="s">
        <v>77</v>
      </c>
      <c r="T650">
        <v>0</v>
      </c>
      <c r="AC650">
        <v>1</v>
      </c>
    </row>
    <row r="651" spans="1:29" ht="30" customHeight="1">
      <c r="A651" s="10" t="s">
        <v>56</v>
      </c>
      <c r="B651" s="10" t="s">
        <v>308</v>
      </c>
      <c r="C651" s="10" t="s">
        <v>306</v>
      </c>
      <c r="D651" s="10" t="s">
        <v>309</v>
      </c>
      <c r="E651" s="10" t="s">
        <v>112</v>
      </c>
      <c r="F651" s="12">
        <v>4</v>
      </c>
      <c r="G651" s="8">
        <f>TRUNC(단가대비표!O164,0)</f>
        <v>3760</v>
      </c>
      <c r="H651" s="8">
        <f t="shared" si="86"/>
        <v>15040</v>
      </c>
      <c r="I651" s="8">
        <v>0</v>
      </c>
      <c r="J651" s="8">
        <f t="shared" si="87"/>
        <v>0</v>
      </c>
      <c r="K651" s="8">
        <v>0</v>
      </c>
      <c r="L651" s="8">
        <f t="shared" si="88"/>
        <v>0</v>
      </c>
      <c r="M651" s="8">
        <f t="shared" si="89"/>
        <v>3760</v>
      </c>
      <c r="N651" s="8">
        <f t="shared" si="90"/>
        <v>15040</v>
      </c>
      <c r="O651" s="10" t="s">
        <v>77</v>
      </c>
      <c r="T651">
        <v>0</v>
      </c>
      <c r="AC651">
        <v>1</v>
      </c>
    </row>
    <row r="652" spans="1:29" ht="30" customHeight="1">
      <c r="A652" s="10" t="s">
        <v>56</v>
      </c>
      <c r="B652" s="10" t="s">
        <v>321</v>
      </c>
      <c r="C652" s="10" t="s">
        <v>311</v>
      </c>
      <c r="D652" s="10" t="s">
        <v>322</v>
      </c>
      <c r="E652" s="10" t="s">
        <v>112</v>
      </c>
      <c r="F652" s="12">
        <v>1</v>
      </c>
      <c r="G652" s="8">
        <f>TRUNC(단가대비표!O171,0)</f>
        <v>49000</v>
      </c>
      <c r="H652" s="8">
        <f t="shared" si="86"/>
        <v>49000</v>
      </c>
      <c r="I652" s="8">
        <v>0</v>
      </c>
      <c r="J652" s="8">
        <f t="shared" si="87"/>
        <v>0</v>
      </c>
      <c r="K652" s="8">
        <v>0</v>
      </c>
      <c r="L652" s="8">
        <f t="shared" si="88"/>
        <v>0</v>
      </c>
      <c r="M652" s="8">
        <f t="shared" si="89"/>
        <v>49000</v>
      </c>
      <c r="N652" s="8">
        <f t="shared" si="90"/>
        <v>49000</v>
      </c>
      <c r="O652" s="10" t="s">
        <v>77</v>
      </c>
      <c r="T652">
        <v>0</v>
      </c>
      <c r="AC652">
        <v>1</v>
      </c>
    </row>
    <row r="653" spans="1:29" ht="30" customHeight="1">
      <c r="A653" s="10" t="s">
        <v>56</v>
      </c>
      <c r="B653" s="10" t="s">
        <v>337</v>
      </c>
      <c r="C653" s="10" t="s">
        <v>338</v>
      </c>
      <c r="D653" s="10" t="s">
        <v>288</v>
      </c>
      <c r="E653" s="10" t="s">
        <v>289</v>
      </c>
      <c r="F653" s="12">
        <v>11</v>
      </c>
      <c r="G653" s="8">
        <f>일위대가목록!E32</f>
        <v>1607</v>
      </c>
      <c r="H653" s="8">
        <f t="shared" si="86"/>
        <v>17677</v>
      </c>
      <c r="I653" s="8">
        <f>일위대가목록!F32</f>
        <v>0</v>
      </c>
      <c r="J653" s="8">
        <f t="shared" si="87"/>
        <v>0</v>
      </c>
      <c r="K653" s="8">
        <f>일위대가목록!G32</f>
        <v>0</v>
      </c>
      <c r="L653" s="8">
        <f t="shared" si="88"/>
        <v>0</v>
      </c>
      <c r="M653" s="8">
        <f t="shared" si="89"/>
        <v>1607</v>
      </c>
      <c r="N653" s="8">
        <f t="shared" si="90"/>
        <v>17677</v>
      </c>
      <c r="O653" s="10" t="s">
        <v>337</v>
      </c>
      <c r="T653">
        <v>0</v>
      </c>
      <c r="AC653">
        <v>1</v>
      </c>
    </row>
    <row r="654" spans="1:29" ht="30" customHeight="1">
      <c r="A654" s="10" t="s">
        <v>56</v>
      </c>
      <c r="B654" s="10" t="s">
        <v>339</v>
      </c>
      <c r="C654" s="10" t="s">
        <v>338</v>
      </c>
      <c r="D654" s="10" t="s">
        <v>291</v>
      </c>
      <c r="E654" s="10" t="s">
        <v>289</v>
      </c>
      <c r="F654" s="12">
        <v>6</v>
      </c>
      <c r="G654" s="8">
        <f>일위대가목록!E33</f>
        <v>1647</v>
      </c>
      <c r="H654" s="8">
        <f t="shared" si="86"/>
        <v>9882</v>
      </c>
      <c r="I654" s="8">
        <f>일위대가목록!F33</f>
        <v>0</v>
      </c>
      <c r="J654" s="8">
        <f t="shared" si="87"/>
        <v>0</v>
      </c>
      <c r="K654" s="8">
        <f>일위대가목록!G33</f>
        <v>0</v>
      </c>
      <c r="L654" s="8">
        <f t="shared" si="88"/>
        <v>0</v>
      </c>
      <c r="M654" s="8">
        <f t="shared" si="89"/>
        <v>1647</v>
      </c>
      <c r="N654" s="8">
        <f t="shared" si="90"/>
        <v>9882</v>
      </c>
      <c r="O654" s="10" t="s">
        <v>339</v>
      </c>
      <c r="T654">
        <v>0</v>
      </c>
      <c r="AC654">
        <v>1</v>
      </c>
    </row>
    <row r="655" spans="1:29" ht="30" customHeight="1">
      <c r="A655" s="10" t="s">
        <v>56</v>
      </c>
      <c r="B655" s="10" t="s">
        <v>340</v>
      </c>
      <c r="C655" s="10" t="s">
        <v>338</v>
      </c>
      <c r="D655" s="10" t="s">
        <v>293</v>
      </c>
      <c r="E655" s="10" t="s">
        <v>289</v>
      </c>
      <c r="F655" s="12">
        <v>5</v>
      </c>
      <c r="G655" s="8">
        <f>일위대가목록!E34</f>
        <v>1687</v>
      </c>
      <c r="H655" s="8">
        <f t="shared" si="86"/>
        <v>8435</v>
      </c>
      <c r="I655" s="8">
        <f>일위대가목록!F34</f>
        <v>0</v>
      </c>
      <c r="J655" s="8">
        <f t="shared" si="87"/>
        <v>0</v>
      </c>
      <c r="K655" s="8">
        <f>일위대가목록!G34</f>
        <v>0</v>
      </c>
      <c r="L655" s="8">
        <f t="shared" si="88"/>
        <v>0</v>
      </c>
      <c r="M655" s="8">
        <f t="shared" si="89"/>
        <v>1687</v>
      </c>
      <c r="N655" s="8">
        <f t="shared" si="90"/>
        <v>8435</v>
      </c>
      <c r="O655" s="10" t="s">
        <v>340</v>
      </c>
      <c r="T655">
        <v>0</v>
      </c>
      <c r="AC655">
        <v>1</v>
      </c>
    </row>
    <row r="656" spans="1:29" ht="30" customHeight="1">
      <c r="A656" s="10" t="s">
        <v>56</v>
      </c>
      <c r="B656" s="10" t="s">
        <v>341</v>
      </c>
      <c r="C656" s="10" t="s">
        <v>338</v>
      </c>
      <c r="D656" s="10" t="s">
        <v>295</v>
      </c>
      <c r="E656" s="10" t="s">
        <v>289</v>
      </c>
      <c r="F656" s="12">
        <v>2</v>
      </c>
      <c r="G656" s="8">
        <f>일위대가목록!E35</f>
        <v>1767</v>
      </c>
      <c r="H656" s="8">
        <f t="shared" si="86"/>
        <v>3534</v>
      </c>
      <c r="I656" s="8">
        <f>일위대가목록!F35</f>
        <v>0</v>
      </c>
      <c r="J656" s="8">
        <f t="shared" si="87"/>
        <v>0</v>
      </c>
      <c r="K656" s="8">
        <f>일위대가목록!G35</f>
        <v>0</v>
      </c>
      <c r="L656" s="8">
        <f t="shared" si="88"/>
        <v>0</v>
      </c>
      <c r="M656" s="8">
        <f t="shared" si="89"/>
        <v>1767</v>
      </c>
      <c r="N656" s="8">
        <f t="shared" si="90"/>
        <v>3534</v>
      </c>
      <c r="O656" s="10" t="s">
        <v>341</v>
      </c>
      <c r="T656">
        <v>0</v>
      </c>
      <c r="AC656">
        <v>1</v>
      </c>
    </row>
    <row r="657" spans="1:29" ht="30" customHeight="1">
      <c r="A657" s="10" t="s">
        <v>56</v>
      </c>
      <c r="B657" s="10" t="s">
        <v>342</v>
      </c>
      <c r="C657" s="10" t="s">
        <v>338</v>
      </c>
      <c r="D657" s="10" t="s">
        <v>297</v>
      </c>
      <c r="E657" s="10" t="s">
        <v>289</v>
      </c>
      <c r="F657" s="12">
        <v>3</v>
      </c>
      <c r="G657" s="8">
        <f>일위대가목록!E36</f>
        <v>1807</v>
      </c>
      <c r="H657" s="8">
        <f t="shared" si="86"/>
        <v>5421</v>
      </c>
      <c r="I657" s="8">
        <f>일위대가목록!F36</f>
        <v>0</v>
      </c>
      <c r="J657" s="8">
        <f t="shared" si="87"/>
        <v>0</v>
      </c>
      <c r="K657" s="8">
        <f>일위대가목록!G36</f>
        <v>0</v>
      </c>
      <c r="L657" s="8">
        <f t="shared" si="88"/>
        <v>0</v>
      </c>
      <c r="M657" s="8">
        <f t="shared" si="89"/>
        <v>1807</v>
      </c>
      <c r="N657" s="8">
        <f t="shared" si="90"/>
        <v>5421</v>
      </c>
      <c r="O657" s="10" t="s">
        <v>342</v>
      </c>
      <c r="T657">
        <v>0</v>
      </c>
      <c r="AC657">
        <v>1</v>
      </c>
    </row>
    <row r="658" spans="1:29" ht="30" customHeight="1">
      <c r="A658" s="10" t="s">
        <v>56</v>
      </c>
      <c r="B658" s="10" t="s">
        <v>343</v>
      </c>
      <c r="C658" s="10" t="s">
        <v>338</v>
      </c>
      <c r="D658" s="10" t="s">
        <v>299</v>
      </c>
      <c r="E658" s="10" t="s">
        <v>289</v>
      </c>
      <c r="F658" s="12">
        <v>4</v>
      </c>
      <c r="G658" s="8">
        <f>일위대가목록!E37</f>
        <v>2007</v>
      </c>
      <c r="H658" s="8">
        <f t="shared" si="86"/>
        <v>8028</v>
      </c>
      <c r="I658" s="8">
        <f>일위대가목록!F37</f>
        <v>0</v>
      </c>
      <c r="J658" s="8">
        <f t="shared" si="87"/>
        <v>0</v>
      </c>
      <c r="K658" s="8">
        <f>일위대가목록!G37</f>
        <v>0</v>
      </c>
      <c r="L658" s="8">
        <f t="shared" si="88"/>
        <v>0</v>
      </c>
      <c r="M658" s="8">
        <f t="shared" si="89"/>
        <v>2007</v>
      </c>
      <c r="N658" s="8">
        <f t="shared" si="90"/>
        <v>8028</v>
      </c>
      <c r="O658" s="10" t="s">
        <v>343</v>
      </c>
      <c r="T658">
        <v>0</v>
      </c>
      <c r="AC658">
        <v>1</v>
      </c>
    </row>
    <row r="659" spans="1:29" ht="30" customHeight="1">
      <c r="A659" s="10" t="s">
        <v>56</v>
      </c>
      <c r="B659" s="10" t="s">
        <v>345</v>
      </c>
      <c r="C659" s="10" t="s">
        <v>346</v>
      </c>
      <c r="D659" s="10" t="s">
        <v>288</v>
      </c>
      <c r="E659" s="10" t="s">
        <v>289</v>
      </c>
      <c r="F659" s="12">
        <v>4</v>
      </c>
      <c r="G659" s="8">
        <f>일위대가목록!E39</f>
        <v>1703</v>
      </c>
      <c r="H659" s="8">
        <f t="shared" si="86"/>
        <v>6812</v>
      </c>
      <c r="I659" s="8">
        <f>일위대가목록!F39</f>
        <v>7489</v>
      </c>
      <c r="J659" s="8">
        <f t="shared" si="87"/>
        <v>29956</v>
      </c>
      <c r="K659" s="8">
        <f>일위대가목록!G39</f>
        <v>0</v>
      </c>
      <c r="L659" s="8">
        <f t="shared" si="88"/>
        <v>0</v>
      </c>
      <c r="M659" s="8">
        <f t="shared" si="89"/>
        <v>9192</v>
      </c>
      <c r="N659" s="8">
        <f t="shared" si="90"/>
        <v>36768</v>
      </c>
      <c r="O659" s="10" t="s">
        <v>345</v>
      </c>
      <c r="T659">
        <v>0</v>
      </c>
      <c r="AC659">
        <v>1</v>
      </c>
    </row>
    <row r="660" spans="1:29" ht="30" customHeight="1">
      <c r="A660" s="10" t="s">
        <v>56</v>
      </c>
      <c r="B660" s="10" t="s">
        <v>347</v>
      </c>
      <c r="C660" s="10" t="s">
        <v>346</v>
      </c>
      <c r="D660" s="10" t="s">
        <v>291</v>
      </c>
      <c r="E660" s="10" t="s">
        <v>289</v>
      </c>
      <c r="F660" s="12">
        <v>4</v>
      </c>
      <c r="G660" s="8">
        <f>일위대가목록!E40</f>
        <v>2943</v>
      </c>
      <c r="H660" s="8">
        <f t="shared" si="86"/>
        <v>11772</v>
      </c>
      <c r="I660" s="8">
        <f>일위대가목록!F40</f>
        <v>7489</v>
      </c>
      <c r="J660" s="8">
        <f t="shared" si="87"/>
        <v>29956</v>
      </c>
      <c r="K660" s="8">
        <f>일위대가목록!G40</f>
        <v>0</v>
      </c>
      <c r="L660" s="8">
        <f t="shared" si="88"/>
        <v>0</v>
      </c>
      <c r="M660" s="8">
        <f t="shared" si="89"/>
        <v>10432</v>
      </c>
      <c r="N660" s="8">
        <f t="shared" si="90"/>
        <v>41728</v>
      </c>
      <c r="O660" s="10" t="s">
        <v>347</v>
      </c>
      <c r="T660">
        <v>0</v>
      </c>
      <c r="AC660">
        <v>1</v>
      </c>
    </row>
    <row r="661" spans="1:29" ht="30" customHeight="1">
      <c r="A661" s="10" t="s">
        <v>56</v>
      </c>
      <c r="B661" s="10" t="s">
        <v>351</v>
      </c>
      <c r="C661" s="10" t="s">
        <v>350</v>
      </c>
      <c r="D661" s="10" t="s">
        <v>299</v>
      </c>
      <c r="E661" s="10" t="s">
        <v>289</v>
      </c>
      <c r="F661" s="12">
        <v>1</v>
      </c>
      <c r="G661" s="8">
        <f>일위대가목록!E46</f>
        <v>8433</v>
      </c>
      <c r="H661" s="8">
        <f t="shared" si="86"/>
        <v>8433</v>
      </c>
      <c r="I661" s="8">
        <f>일위대가목록!F46</f>
        <v>12369</v>
      </c>
      <c r="J661" s="8">
        <f t="shared" si="87"/>
        <v>12369</v>
      </c>
      <c r="K661" s="8">
        <f>일위대가목록!G46</f>
        <v>33</v>
      </c>
      <c r="L661" s="8">
        <f t="shared" si="88"/>
        <v>33</v>
      </c>
      <c r="M661" s="8">
        <f t="shared" si="89"/>
        <v>20835</v>
      </c>
      <c r="N661" s="8">
        <f t="shared" si="90"/>
        <v>20835</v>
      </c>
      <c r="O661" s="10" t="s">
        <v>351</v>
      </c>
      <c r="T661">
        <v>0</v>
      </c>
      <c r="AC661">
        <v>1</v>
      </c>
    </row>
    <row r="662" spans="1:29" ht="30" customHeight="1">
      <c r="A662" s="10" t="s">
        <v>56</v>
      </c>
      <c r="B662" s="10" t="s">
        <v>359</v>
      </c>
      <c r="C662" s="10" t="s">
        <v>358</v>
      </c>
      <c r="D662" s="10" t="s">
        <v>301</v>
      </c>
      <c r="E662" s="10" t="s">
        <v>289</v>
      </c>
      <c r="F662" s="12">
        <v>1</v>
      </c>
      <c r="G662" s="8">
        <f>일위대가목록!E91</f>
        <v>1127</v>
      </c>
      <c r="H662" s="8">
        <f t="shared" si="86"/>
        <v>1127</v>
      </c>
      <c r="I662" s="8">
        <f>일위대가목록!F91</f>
        <v>37580</v>
      </c>
      <c r="J662" s="8">
        <f t="shared" si="87"/>
        <v>37580</v>
      </c>
      <c r="K662" s="8">
        <f>일위대가목록!G91</f>
        <v>392</v>
      </c>
      <c r="L662" s="8">
        <f t="shared" si="88"/>
        <v>392</v>
      </c>
      <c r="M662" s="8">
        <f t="shared" si="89"/>
        <v>39099</v>
      </c>
      <c r="N662" s="8">
        <f t="shared" si="90"/>
        <v>39099</v>
      </c>
      <c r="O662" s="10" t="s">
        <v>359</v>
      </c>
      <c r="T662">
        <v>0</v>
      </c>
      <c r="AC662">
        <v>1</v>
      </c>
    </row>
    <row r="663" spans="1:29" ht="30" customHeight="1">
      <c r="A663" s="10" t="s">
        <v>56</v>
      </c>
      <c r="B663" s="10" t="s">
        <v>89</v>
      </c>
      <c r="C663" s="10" t="s">
        <v>90</v>
      </c>
      <c r="D663" s="10" t="s">
        <v>91</v>
      </c>
      <c r="E663" s="10" t="s">
        <v>92</v>
      </c>
      <c r="F663" s="12">
        <v>2</v>
      </c>
      <c r="G663" s="8">
        <v>0</v>
      </c>
      <c r="H663" s="8">
        <f t="shared" si="86"/>
        <v>0</v>
      </c>
      <c r="I663" s="8">
        <f>TRUNC(단가대비표!O226,0)</f>
        <v>94338</v>
      </c>
      <c r="J663" s="8">
        <f t="shared" si="87"/>
        <v>188676</v>
      </c>
      <c r="K663" s="8">
        <v>0</v>
      </c>
      <c r="L663" s="8">
        <f t="shared" si="88"/>
        <v>0</v>
      </c>
      <c r="M663" s="8">
        <f t="shared" si="89"/>
        <v>94338</v>
      </c>
      <c r="N663" s="8">
        <f t="shared" si="90"/>
        <v>188676</v>
      </c>
      <c r="O663" s="10" t="s">
        <v>77</v>
      </c>
      <c r="T663">
        <v>0</v>
      </c>
      <c r="W663">
        <v>3</v>
      </c>
      <c r="AC663">
        <v>1</v>
      </c>
    </row>
    <row r="664" spans="1:29" ht="30" customHeight="1">
      <c r="A664" s="10" t="s">
        <v>56</v>
      </c>
      <c r="B664" s="10" t="s">
        <v>124</v>
      </c>
      <c r="C664" s="10" t="s">
        <v>90</v>
      </c>
      <c r="D664" s="10" t="s">
        <v>125</v>
      </c>
      <c r="E664" s="10" t="s">
        <v>92</v>
      </c>
      <c r="F664" s="12">
        <v>5</v>
      </c>
      <c r="G664" s="8">
        <v>0</v>
      </c>
      <c r="H664" s="8">
        <f t="shared" si="86"/>
        <v>0</v>
      </c>
      <c r="I664" s="8">
        <f>TRUNC(단가대비표!O224,0)</f>
        <v>125901</v>
      </c>
      <c r="J664" s="8">
        <f t="shared" si="87"/>
        <v>629505</v>
      </c>
      <c r="K664" s="8">
        <v>0</v>
      </c>
      <c r="L664" s="8">
        <f t="shared" si="88"/>
        <v>0</v>
      </c>
      <c r="M664" s="8">
        <f t="shared" si="89"/>
        <v>125901</v>
      </c>
      <c r="N664" s="8">
        <f t="shared" si="90"/>
        <v>629505</v>
      </c>
      <c r="O664" s="10" t="s">
        <v>77</v>
      </c>
      <c r="T664">
        <v>0</v>
      </c>
      <c r="W664">
        <v>3</v>
      </c>
      <c r="AC664">
        <v>1</v>
      </c>
    </row>
    <row r="665" spans="1:29" ht="30" customHeight="1">
      <c r="A665" s="10" t="s">
        <v>56</v>
      </c>
      <c r="B665" s="10" t="s">
        <v>95</v>
      </c>
      <c r="C665" s="10" t="s">
        <v>96</v>
      </c>
      <c r="D665" s="10" t="s">
        <v>97</v>
      </c>
      <c r="E665" s="10" t="s">
        <v>98</v>
      </c>
      <c r="F665" s="12">
        <v>1</v>
      </c>
      <c r="G665" s="8">
        <f>ROUNDDOWN(SUMIF(W603:W665,RIGHTB(B665,1),J603:J665)*T665,0)</f>
        <v>24545</v>
      </c>
      <c r="H665" s="8">
        <f t="shared" si="86"/>
        <v>24545</v>
      </c>
      <c r="I665" s="8">
        <v>0</v>
      </c>
      <c r="J665" s="8">
        <f t="shared" si="87"/>
        <v>0</v>
      </c>
      <c r="K665" s="8">
        <v>0</v>
      </c>
      <c r="L665" s="8">
        <f t="shared" si="88"/>
        <v>0</v>
      </c>
      <c r="M665" s="8">
        <f t="shared" si="89"/>
        <v>24545</v>
      </c>
      <c r="N665" s="8">
        <f t="shared" si="90"/>
        <v>24545</v>
      </c>
      <c r="O665" s="10" t="s">
        <v>77</v>
      </c>
      <c r="P665">
        <v>665</v>
      </c>
      <c r="R665">
        <v>1</v>
      </c>
      <c r="S665">
        <v>0</v>
      </c>
      <c r="T665">
        <v>0.03</v>
      </c>
      <c r="AC665">
        <v>1</v>
      </c>
    </row>
    <row r="666" spans="1:15" ht="30" customHeight="1">
      <c r="A666" s="8"/>
      <c r="B666" s="8"/>
      <c r="C666" s="8"/>
      <c r="D666" s="8"/>
      <c r="E666" s="8"/>
      <c r="F666" s="12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30" customHeight="1">
      <c r="A667" s="8"/>
      <c r="B667" s="8"/>
      <c r="C667" s="8"/>
      <c r="D667" s="8"/>
      <c r="E667" s="8"/>
      <c r="F667" s="12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30" customHeight="1">
      <c r="A668" s="8"/>
      <c r="B668" s="8"/>
      <c r="C668" s="8"/>
      <c r="D668" s="8"/>
      <c r="E668" s="8"/>
      <c r="F668" s="12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30" customHeight="1">
      <c r="A669" s="8"/>
      <c r="B669" s="8"/>
      <c r="C669" s="8"/>
      <c r="D669" s="8"/>
      <c r="E669" s="8"/>
      <c r="F669" s="12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30" customHeight="1">
      <c r="A670" s="8"/>
      <c r="B670" s="8"/>
      <c r="C670" s="8"/>
      <c r="D670" s="8"/>
      <c r="E670" s="8"/>
      <c r="F670" s="12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30" customHeight="1">
      <c r="A671" s="8"/>
      <c r="B671" s="8"/>
      <c r="C671" s="8"/>
      <c r="D671" s="8"/>
      <c r="E671" s="8"/>
      <c r="F671" s="12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30" customHeight="1">
      <c r="A672" s="8"/>
      <c r="B672" s="8"/>
      <c r="C672" s="8"/>
      <c r="D672" s="8"/>
      <c r="E672" s="8"/>
      <c r="F672" s="12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30" customHeight="1">
      <c r="A673" s="8"/>
      <c r="B673" s="8"/>
      <c r="C673" s="8"/>
      <c r="D673" s="8"/>
      <c r="E673" s="8"/>
      <c r="F673" s="12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30" customHeight="1">
      <c r="A674" s="8"/>
      <c r="B674" s="8"/>
      <c r="C674" s="8"/>
      <c r="D674" s="8"/>
      <c r="E674" s="8"/>
      <c r="F674" s="12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30" customHeight="1">
      <c r="A675" s="8"/>
      <c r="B675" s="8"/>
      <c r="C675" s="8"/>
      <c r="D675" s="8"/>
      <c r="E675" s="8"/>
      <c r="F675" s="12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30" customHeight="1">
      <c r="A676" s="8"/>
      <c r="B676" s="8"/>
      <c r="C676" s="8"/>
      <c r="D676" s="8"/>
      <c r="E676" s="8"/>
      <c r="F676" s="12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30" customHeight="1">
      <c r="A677" s="8"/>
      <c r="B677" s="8"/>
      <c r="C677" s="8"/>
      <c r="D677" s="8"/>
      <c r="E677" s="8"/>
      <c r="F677" s="12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30" customHeight="1">
      <c r="A678" s="8"/>
      <c r="B678" s="8"/>
      <c r="C678" s="8"/>
      <c r="D678" s="8"/>
      <c r="E678" s="8"/>
      <c r="F678" s="12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30" customHeight="1">
      <c r="A679" s="8"/>
      <c r="B679" s="8"/>
      <c r="C679" s="8" t="s">
        <v>99</v>
      </c>
      <c r="D679" s="8"/>
      <c r="E679" s="8"/>
      <c r="F679" s="12"/>
      <c r="G679" s="8"/>
      <c r="H679" s="8">
        <f>SUMIF(AC603:AC678,1,H603:H678)</f>
        <v>1974886</v>
      </c>
      <c r="I679" s="8"/>
      <c r="J679" s="8">
        <f>SUMIF(AC603:AC678,1,J603:J678)</f>
        <v>3962916</v>
      </c>
      <c r="K679" s="8"/>
      <c r="L679" s="8">
        <f>SUMIF(AC603:AC678,1,L603:L678)</f>
        <v>425</v>
      </c>
      <c r="M679" s="8"/>
      <c r="N679" s="8">
        <f>H679+J679+L679</f>
        <v>5938227</v>
      </c>
      <c r="O679" s="8"/>
    </row>
    <row r="680" spans="1:15" ht="30" customHeight="1">
      <c r="A680" s="8"/>
      <c r="B680" s="8"/>
      <c r="C680" s="9" t="s">
        <v>57</v>
      </c>
      <c r="D680" s="9"/>
      <c r="E680" s="9"/>
      <c r="F680" s="11"/>
      <c r="G680" s="9"/>
      <c r="H680" s="9"/>
      <c r="I680" s="9"/>
      <c r="J680" s="9"/>
      <c r="K680" s="9"/>
      <c r="L680" s="9"/>
      <c r="M680" s="9"/>
      <c r="N680" s="9"/>
      <c r="O680" s="9"/>
    </row>
    <row r="681" spans="1:29" ht="30" customHeight="1">
      <c r="A681" s="10" t="s">
        <v>58</v>
      </c>
      <c r="B681" s="10" t="s">
        <v>367</v>
      </c>
      <c r="C681" s="10" t="s">
        <v>101</v>
      </c>
      <c r="D681" s="10" t="s">
        <v>368</v>
      </c>
      <c r="E681" s="10" t="s">
        <v>103</v>
      </c>
      <c r="F681" s="12">
        <v>20</v>
      </c>
      <c r="G681" s="8">
        <f>TRUNC(단가대비표!O54,0)</f>
        <v>2572</v>
      </c>
      <c r="H681" s="8">
        <f aca="true" t="shared" si="91" ref="H681:H722">TRUNC(F681*G681,0)</f>
        <v>51440</v>
      </c>
      <c r="I681" s="8">
        <v>0</v>
      </c>
      <c r="J681" s="8">
        <f aca="true" t="shared" si="92" ref="J681:J722">TRUNC(F681*I681,0)</f>
        <v>0</v>
      </c>
      <c r="K681" s="8">
        <v>0</v>
      </c>
      <c r="L681" s="8">
        <f aca="true" t="shared" si="93" ref="L681:L722">TRUNC(F681*K681,0)</f>
        <v>0</v>
      </c>
      <c r="M681" s="8">
        <f aca="true" t="shared" si="94" ref="M681:M722">G681+I681+K681</f>
        <v>2572</v>
      </c>
      <c r="N681" s="8">
        <f aca="true" t="shared" si="95" ref="N681:N722">H681+J681+L681</f>
        <v>51440</v>
      </c>
      <c r="O681" s="10" t="s">
        <v>77</v>
      </c>
      <c r="T681">
        <v>0</v>
      </c>
      <c r="U681">
        <v>1</v>
      </c>
      <c r="AC681">
        <v>1</v>
      </c>
    </row>
    <row r="682" spans="1:29" ht="30" customHeight="1">
      <c r="A682" s="10" t="s">
        <v>58</v>
      </c>
      <c r="B682" s="10" t="s">
        <v>369</v>
      </c>
      <c r="C682" s="10" t="s">
        <v>101</v>
      </c>
      <c r="D682" s="10" t="s">
        <v>370</v>
      </c>
      <c r="E682" s="10" t="s">
        <v>103</v>
      </c>
      <c r="F682" s="12">
        <v>33</v>
      </c>
      <c r="G682" s="8">
        <f>TRUNC(단가대비표!O55,0)</f>
        <v>5110</v>
      </c>
      <c r="H682" s="8">
        <f t="shared" si="91"/>
        <v>168630</v>
      </c>
      <c r="I682" s="8">
        <v>0</v>
      </c>
      <c r="J682" s="8">
        <f t="shared" si="92"/>
        <v>0</v>
      </c>
      <c r="K682" s="8">
        <v>0</v>
      </c>
      <c r="L682" s="8">
        <f t="shared" si="93"/>
        <v>0</v>
      </c>
      <c r="M682" s="8">
        <f t="shared" si="94"/>
        <v>5110</v>
      </c>
      <c r="N682" s="8">
        <f t="shared" si="95"/>
        <v>168630</v>
      </c>
      <c r="O682" s="10" t="s">
        <v>77</v>
      </c>
      <c r="T682">
        <v>0</v>
      </c>
      <c r="U682">
        <v>1</v>
      </c>
      <c r="AC682">
        <v>1</v>
      </c>
    </row>
    <row r="683" spans="1:29" ht="30" customHeight="1">
      <c r="A683" s="10" t="s">
        <v>58</v>
      </c>
      <c r="B683" s="10" t="s">
        <v>100</v>
      </c>
      <c r="C683" s="10" t="s">
        <v>101</v>
      </c>
      <c r="D683" s="10" t="s">
        <v>102</v>
      </c>
      <c r="E683" s="10" t="s">
        <v>103</v>
      </c>
      <c r="F683" s="12">
        <v>33</v>
      </c>
      <c r="G683" s="8">
        <f>TRUNC(단가대비표!O56,0)</f>
        <v>7787</v>
      </c>
      <c r="H683" s="8">
        <f t="shared" si="91"/>
        <v>256971</v>
      </c>
      <c r="I683" s="8">
        <v>0</v>
      </c>
      <c r="J683" s="8">
        <f t="shared" si="92"/>
        <v>0</v>
      </c>
      <c r="K683" s="8">
        <v>0</v>
      </c>
      <c r="L683" s="8">
        <f t="shared" si="93"/>
        <v>0</v>
      </c>
      <c r="M683" s="8">
        <f t="shared" si="94"/>
        <v>7787</v>
      </c>
      <c r="N683" s="8">
        <f t="shared" si="95"/>
        <v>256971</v>
      </c>
      <c r="O683" s="10" t="s">
        <v>77</v>
      </c>
      <c r="T683">
        <v>0</v>
      </c>
      <c r="U683">
        <v>1</v>
      </c>
      <c r="AC683">
        <v>1</v>
      </c>
    </row>
    <row r="684" spans="1:29" ht="30" customHeight="1">
      <c r="A684" s="10" t="s">
        <v>58</v>
      </c>
      <c r="B684" s="10" t="s">
        <v>371</v>
      </c>
      <c r="C684" s="10" t="s">
        <v>101</v>
      </c>
      <c r="D684" s="10" t="s">
        <v>372</v>
      </c>
      <c r="E684" s="10" t="s">
        <v>103</v>
      </c>
      <c r="F684" s="12">
        <v>10</v>
      </c>
      <c r="G684" s="8">
        <f>TRUNC(단가대비표!O58,0)</f>
        <v>9177</v>
      </c>
      <c r="H684" s="8">
        <f t="shared" si="91"/>
        <v>91770</v>
      </c>
      <c r="I684" s="8">
        <v>0</v>
      </c>
      <c r="J684" s="8">
        <f t="shared" si="92"/>
        <v>0</v>
      </c>
      <c r="K684" s="8">
        <v>0</v>
      </c>
      <c r="L684" s="8">
        <f t="shared" si="93"/>
        <v>0</v>
      </c>
      <c r="M684" s="8">
        <f t="shared" si="94"/>
        <v>9177</v>
      </c>
      <c r="N684" s="8">
        <f t="shared" si="95"/>
        <v>91770</v>
      </c>
      <c r="O684" s="10" t="s">
        <v>77</v>
      </c>
      <c r="R684">
        <v>0</v>
      </c>
      <c r="S684">
        <v>0</v>
      </c>
      <c r="T684">
        <v>0</v>
      </c>
      <c r="U684">
        <v>1</v>
      </c>
      <c r="AC684">
        <v>1</v>
      </c>
    </row>
    <row r="685" spans="1:29" ht="30" customHeight="1">
      <c r="A685" s="10" t="s">
        <v>58</v>
      </c>
      <c r="B685" s="10" t="s">
        <v>373</v>
      </c>
      <c r="C685" s="10" t="s">
        <v>101</v>
      </c>
      <c r="D685" s="10" t="s">
        <v>374</v>
      </c>
      <c r="E685" s="10" t="s">
        <v>103</v>
      </c>
      <c r="F685" s="12">
        <v>20</v>
      </c>
      <c r="G685" s="8">
        <f>TRUNC(단가대비표!O59,0)</f>
        <v>15210</v>
      </c>
      <c r="H685" s="8">
        <f t="shared" si="91"/>
        <v>304200</v>
      </c>
      <c r="I685" s="8">
        <v>0</v>
      </c>
      <c r="J685" s="8">
        <f t="shared" si="92"/>
        <v>0</v>
      </c>
      <c r="K685" s="8">
        <v>0</v>
      </c>
      <c r="L685" s="8">
        <f t="shared" si="93"/>
        <v>0</v>
      </c>
      <c r="M685" s="8">
        <f t="shared" si="94"/>
        <v>15210</v>
      </c>
      <c r="N685" s="8">
        <f t="shared" si="95"/>
        <v>304200</v>
      </c>
      <c r="O685" s="10" t="s">
        <v>77</v>
      </c>
      <c r="R685">
        <v>0</v>
      </c>
      <c r="S685">
        <v>0</v>
      </c>
      <c r="T685">
        <v>0</v>
      </c>
      <c r="U685">
        <v>1</v>
      </c>
      <c r="AC685">
        <v>1</v>
      </c>
    </row>
    <row r="686" spans="1:29" ht="30" customHeight="1">
      <c r="A686" s="10" t="s">
        <v>58</v>
      </c>
      <c r="B686" s="10" t="s">
        <v>106</v>
      </c>
      <c r="C686" s="10" t="s">
        <v>107</v>
      </c>
      <c r="D686" s="10" t="s">
        <v>108</v>
      </c>
      <c r="E686" s="10" t="s">
        <v>98</v>
      </c>
      <c r="F686" s="12">
        <v>1</v>
      </c>
      <c r="G686" s="8">
        <f>ROUNDDOWN(SUMIF(U681:U722,RIGHTB(B686,1),H681:H722)*T686,0)</f>
        <v>26190</v>
      </c>
      <c r="H686" s="8">
        <f t="shared" si="91"/>
        <v>26190</v>
      </c>
      <c r="I686" s="8">
        <v>0</v>
      </c>
      <c r="J686" s="8">
        <f t="shared" si="92"/>
        <v>0</v>
      </c>
      <c r="K686" s="8">
        <v>0</v>
      </c>
      <c r="L686" s="8">
        <f t="shared" si="93"/>
        <v>0</v>
      </c>
      <c r="M686" s="8">
        <f t="shared" si="94"/>
        <v>26190</v>
      </c>
      <c r="N686" s="8">
        <f t="shared" si="95"/>
        <v>26190</v>
      </c>
      <c r="O686" s="10" t="s">
        <v>77</v>
      </c>
      <c r="P686">
        <v>686</v>
      </c>
      <c r="R686">
        <v>0</v>
      </c>
      <c r="S686">
        <v>0</v>
      </c>
      <c r="T686">
        <v>0.03</v>
      </c>
      <c r="AC686">
        <v>1</v>
      </c>
    </row>
    <row r="687" spans="1:29" ht="30" customHeight="1">
      <c r="A687" s="10" t="s">
        <v>58</v>
      </c>
      <c r="B687" s="10" t="s">
        <v>386</v>
      </c>
      <c r="C687" s="10" t="s">
        <v>110</v>
      </c>
      <c r="D687" s="10" t="s">
        <v>387</v>
      </c>
      <c r="E687" s="10" t="s">
        <v>112</v>
      </c>
      <c r="F687" s="12">
        <v>15</v>
      </c>
      <c r="G687" s="8">
        <f>TRUNC(단가대비표!O108,0)</f>
        <v>1760</v>
      </c>
      <c r="H687" s="8">
        <f t="shared" si="91"/>
        <v>26400</v>
      </c>
      <c r="I687" s="8">
        <v>0</v>
      </c>
      <c r="J687" s="8">
        <f t="shared" si="92"/>
        <v>0</v>
      </c>
      <c r="K687" s="8">
        <v>0</v>
      </c>
      <c r="L687" s="8">
        <f t="shared" si="93"/>
        <v>0</v>
      </c>
      <c r="M687" s="8">
        <f t="shared" si="94"/>
        <v>1760</v>
      </c>
      <c r="N687" s="8">
        <f t="shared" si="95"/>
        <v>26400</v>
      </c>
      <c r="O687" s="10" t="s">
        <v>77</v>
      </c>
      <c r="T687">
        <v>0</v>
      </c>
      <c r="AC687">
        <v>1</v>
      </c>
    </row>
    <row r="688" spans="1:29" ht="30" customHeight="1">
      <c r="A688" s="10" t="s">
        <v>58</v>
      </c>
      <c r="B688" s="10" t="s">
        <v>390</v>
      </c>
      <c r="C688" s="10" t="s">
        <v>110</v>
      </c>
      <c r="D688" s="10" t="s">
        <v>391</v>
      </c>
      <c r="E688" s="10" t="s">
        <v>112</v>
      </c>
      <c r="F688" s="12">
        <v>8</v>
      </c>
      <c r="G688" s="8">
        <f>TRUNC(단가대비표!O110,0)</f>
        <v>6360</v>
      </c>
      <c r="H688" s="8">
        <f t="shared" si="91"/>
        <v>50880</v>
      </c>
      <c r="I688" s="8">
        <v>0</v>
      </c>
      <c r="J688" s="8">
        <f t="shared" si="92"/>
        <v>0</v>
      </c>
      <c r="K688" s="8">
        <v>0</v>
      </c>
      <c r="L688" s="8">
        <f t="shared" si="93"/>
        <v>0</v>
      </c>
      <c r="M688" s="8">
        <f t="shared" si="94"/>
        <v>6360</v>
      </c>
      <c r="N688" s="8">
        <f t="shared" si="95"/>
        <v>50880</v>
      </c>
      <c r="O688" s="10" t="s">
        <v>77</v>
      </c>
      <c r="T688">
        <v>0</v>
      </c>
      <c r="AC688">
        <v>1</v>
      </c>
    </row>
    <row r="689" spans="1:29" ht="30" customHeight="1">
      <c r="A689" s="10" t="s">
        <v>58</v>
      </c>
      <c r="B689" s="10" t="s">
        <v>392</v>
      </c>
      <c r="C689" s="10" t="s">
        <v>110</v>
      </c>
      <c r="D689" s="10" t="s">
        <v>393</v>
      </c>
      <c r="E689" s="10" t="s">
        <v>112</v>
      </c>
      <c r="F689" s="12">
        <v>9</v>
      </c>
      <c r="G689" s="8">
        <f>TRUNC(단가대비표!O111,0)</f>
        <v>1560</v>
      </c>
      <c r="H689" s="8">
        <f t="shared" si="91"/>
        <v>14040</v>
      </c>
      <c r="I689" s="8">
        <v>0</v>
      </c>
      <c r="J689" s="8">
        <f t="shared" si="92"/>
        <v>0</v>
      </c>
      <c r="K689" s="8">
        <v>0</v>
      </c>
      <c r="L689" s="8">
        <f t="shared" si="93"/>
        <v>0</v>
      </c>
      <c r="M689" s="8">
        <f t="shared" si="94"/>
        <v>1560</v>
      </c>
      <c r="N689" s="8">
        <f t="shared" si="95"/>
        <v>14040</v>
      </c>
      <c r="O689" s="10" t="s">
        <v>77</v>
      </c>
      <c r="T689">
        <v>0</v>
      </c>
      <c r="AC689">
        <v>1</v>
      </c>
    </row>
    <row r="690" spans="1:29" ht="30" customHeight="1">
      <c r="A690" s="10" t="s">
        <v>58</v>
      </c>
      <c r="B690" s="10" t="s">
        <v>394</v>
      </c>
      <c r="C690" s="10" t="s">
        <v>110</v>
      </c>
      <c r="D690" s="10" t="s">
        <v>395</v>
      </c>
      <c r="E690" s="10" t="s">
        <v>112</v>
      </c>
      <c r="F690" s="12">
        <v>17</v>
      </c>
      <c r="G690" s="8">
        <f>TRUNC(단가대비표!O112,0)</f>
        <v>2840</v>
      </c>
      <c r="H690" s="8">
        <f t="shared" si="91"/>
        <v>48280</v>
      </c>
      <c r="I690" s="8">
        <v>0</v>
      </c>
      <c r="J690" s="8">
        <f t="shared" si="92"/>
        <v>0</v>
      </c>
      <c r="K690" s="8">
        <v>0</v>
      </c>
      <c r="L690" s="8">
        <f t="shared" si="93"/>
        <v>0</v>
      </c>
      <c r="M690" s="8">
        <f t="shared" si="94"/>
        <v>2840</v>
      </c>
      <c r="N690" s="8">
        <f t="shared" si="95"/>
        <v>48280</v>
      </c>
      <c r="O690" s="10" t="s">
        <v>77</v>
      </c>
      <c r="T690">
        <v>0</v>
      </c>
      <c r="AC690">
        <v>1</v>
      </c>
    </row>
    <row r="691" spans="1:29" ht="30" customHeight="1">
      <c r="A691" s="10" t="s">
        <v>58</v>
      </c>
      <c r="B691" s="10" t="s">
        <v>396</v>
      </c>
      <c r="C691" s="10" t="s">
        <v>110</v>
      </c>
      <c r="D691" s="10" t="s">
        <v>397</v>
      </c>
      <c r="E691" s="10" t="s">
        <v>112</v>
      </c>
      <c r="F691" s="12">
        <v>15</v>
      </c>
      <c r="G691" s="8">
        <f>TRUNC(단가대비표!O113,0)</f>
        <v>4650</v>
      </c>
      <c r="H691" s="8">
        <f t="shared" si="91"/>
        <v>69750</v>
      </c>
      <c r="I691" s="8">
        <v>0</v>
      </c>
      <c r="J691" s="8">
        <f t="shared" si="92"/>
        <v>0</v>
      </c>
      <c r="K691" s="8">
        <v>0</v>
      </c>
      <c r="L691" s="8">
        <f t="shared" si="93"/>
        <v>0</v>
      </c>
      <c r="M691" s="8">
        <f t="shared" si="94"/>
        <v>4650</v>
      </c>
      <c r="N691" s="8">
        <f t="shared" si="95"/>
        <v>69750</v>
      </c>
      <c r="O691" s="10" t="s">
        <v>77</v>
      </c>
      <c r="T691">
        <v>0</v>
      </c>
      <c r="AC691">
        <v>1</v>
      </c>
    </row>
    <row r="692" spans="1:29" ht="30" customHeight="1">
      <c r="A692" s="10" t="s">
        <v>58</v>
      </c>
      <c r="B692" s="10" t="s">
        <v>400</v>
      </c>
      <c r="C692" s="10" t="s">
        <v>110</v>
      </c>
      <c r="D692" s="10" t="s">
        <v>401</v>
      </c>
      <c r="E692" s="10" t="s">
        <v>112</v>
      </c>
      <c r="F692" s="12">
        <v>2</v>
      </c>
      <c r="G692" s="8">
        <f>TRUNC(단가대비표!O115,0)</f>
        <v>2800</v>
      </c>
      <c r="H692" s="8">
        <f t="shared" si="91"/>
        <v>5600</v>
      </c>
      <c r="I692" s="8">
        <v>0</v>
      </c>
      <c r="J692" s="8">
        <f t="shared" si="92"/>
        <v>0</v>
      </c>
      <c r="K692" s="8">
        <v>0</v>
      </c>
      <c r="L692" s="8">
        <f t="shared" si="93"/>
        <v>0</v>
      </c>
      <c r="M692" s="8">
        <f t="shared" si="94"/>
        <v>2800</v>
      </c>
      <c r="N692" s="8">
        <f t="shared" si="95"/>
        <v>5600</v>
      </c>
      <c r="O692" s="10" t="s">
        <v>77</v>
      </c>
      <c r="T692">
        <v>0</v>
      </c>
      <c r="AC692">
        <v>1</v>
      </c>
    </row>
    <row r="693" spans="1:29" ht="30" customHeight="1">
      <c r="A693" s="10" t="s">
        <v>58</v>
      </c>
      <c r="B693" s="10" t="s">
        <v>402</v>
      </c>
      <c r="C693" s="10" t="s">
        <v>110</v>
      </c>
      <c r="D693" s="10" t="s">
        <v>403</v>
      </c>
      <c r="E693" s="10" t="s">
        <v>112</v>
      </c>
      <c r="F693" s="12">
        <v>6</v>
      </c>
      <c r="G693" s="8">
        <f>TRUNC(단가대비표!O116,0)</f>
        <v>5090</v>
      </c>
      <c r="H693" s="8">
        <f t="shared" si="91"/>
        <v>30540</v>
      </c>
      <c r="I693" s="8">
        <v>0</v>
      </c>
      <c r="J693" s="8">
        <f t="shared" si="92"/>
        <v>0</v>
      </c>
      <c r="K693" s="8">
        <v>0</v>
      </c>
      <c r="L693" s="8">
        <f t="shared" si="93"/>
        <v>0</v>
      </c>
      <c r="M693" s="8">
        <f t="shared" si="94"/>
        <v>5090</v>
      </c>
      <c r="N693" s="8">
        <f t="shared" si="95"/>
        <v>30540</v>
      </c>
      <c r="O693" s="10" t="s">
        <v>77</v>
      </c>
      <c r="T693">
        <v>0</v>
      </c>
      <c r="AC693">
        <v>1</v>
      </c>
    </row>
    <row r="694" spans="1:29" ht="30" customHeight="1">
      <c r="A694" s="10" t="s">
        <v>58</v>
      </c>
      <c r="B694" s="10" t="s">
        <v>404</v>
      </c>
      <c r="C694" s="10" t="s">
        <v>110</v>
      </c>
      <c r="D694" s="10" t="s">
        <v>405</v>
      </c>
      <c r="E694" s="10" t="s">
        <v>112</v>
      </c>
      <c r="F694" s="12">
        <v>7</v>
      </c>
      <c r="G694" s="8">
        <f>TRUNC(단가대비표!O117,0)</f>
        <v>4720</v>
      </c>
      <c r="H694" s="8">
        <f t="shared" si="91"/>
        <v>33040</v>
      </c>
      <c r="I694" s="8">
        <v>0</v>
      </c>
      <c r="J694" s="8">
        <f t="shared" si="92"/>
        <v>0</v>
      </c>
      <c r="K694" s="8">
        <v>0</v>
      </c>
      <c r="L694" s="8">
        <f t="shared" si="93"/>
        <v>0</v>
      </c>
      <c r="M694" s="8">
        <f t="shared" si="94"/>
        <v>4720</v>
      </c>
      <c r="N694" s="8">
        <f t="shared" si="95"/>
        <v>33040</v>
      </c>
      <c r="O694" s="10" t="s">
        <v>77</v>
      </c>
      <c r="T694">
        <v>0</v>
      </c>
      <c r="AC694">
        <v>1</v>
      </c>
    </row>
    <row r="695" spans="1:29" ht="30" customHeight="1">
      <c r="A695" s="10" t="s">
        <v>58</v>
      </c>
      <c r="B695" s="10" t="s">
        <v>406</v>
      </c>
      <c r="C695" s="10" t="s">
        <v>110</v>
      </c>
      <c r="D695" s="10" t="s">
        <v>407</v>
      </c>
      <c r="E695" s="10" t="s">
        <v>112</v>
      </c>
      <c r="F695" s="12">
        <v>2</v>
      </c>
      <c r="G695" s="8">
        <f>TRUNC(단가대비표!O118,0)</f>
        <v>6010</v>
      </c>
      <c r="H695" s="8">
        <f t="shared" si="91"/>
        <v>12020</v>
      </c>
      <c r="I695" s="8">
        <v>0</v>
      </c>
      <c r="J695" s="8">
        <f t="shared" si="92"/>
        <v>0</v>
      </c>
      <c r="K695" s="8">
        <v>0</v>
      </c>
      <c r="L695" s="8">
        <f t="shared" si="93"/>
        <v>0</v>
      </c>
      <c r="M695" s="8">
        <f t="shared" si="94"/>
        <v>6010</v>
      </c>
      <c r="N695" s="8">
        <f t="shared" si="95"/>
        <v>12020</v>
      </c>
      <c r="O695" s="10" t="s">
        <v>77</v>
      </c>
      <c r="T695">
        <v>0</v>
      </c>
      <c r="AC695">
        <v>1</v>
      </c>
    </row>
    <row r="696" spans="1:29" ht="30" customHeight="1">
      <c r="A696" s="10" t="s">
        <v>58</v>
      </c>
      <c r="B696" s="10" t="s">
        <v>410</v>
      </c>
      <c r="C696" s="10" t="s">
        <v>110</v>
      </c>
      <c r="D696" s="10" t="s">
        <v>411</v>
      </c>
      <c r="E696" s="10" t="s">
        <v>112</v>
      </c>
      <c r="F696" s="12">
        <v>11</v>
      </c>
      <c r="G696" s="8">
        <f>TRUNC(단가대비표!O120,0)</f>
        <v>8010</v>
      </c>
      <c r="H696" s="8">
        <f t="shared" si="91"/>
        <v>88110</v>
      </c>
      <c r="I696" s="8">
        <v>0</v>
      </c>
      <c r="J696" s="8">
        <f t="shared" si="92"/>
        <v>0</v>
      </c>
      <c r="K696" s="8">
        <v>0</v>
      </c>
      <c r="L696" s="8">
        <f t="shared" si="93"/>
        <v>0</v>
      </c>
      <c r="M696" s="8">
        <f t="shared" si="94"/>
        <v>8010</v>
      </c>
      <c r="N696" s="8">
        <f t="shared" si="95"/>
        <v>88110</v>
      </c>
      <c r="O696" s="10" t="s">
        <v>77</v>
      </c>
      <c r="T696">
        <v>0</v>
      </c>
      <c r="AC696">
        <v>1</v>
      </c>
    </row>
    <row r="697" spans="1:29" ht="30" customHeight="1">
      <c r="A697" s="10" t="s">
        <v>58</v>
      </c>
      <c r="B697" s="10" t="s">
        <v>428</v>
      </c>
      <c r="C697" s="10" t="s">
        <v>110</v>
      </c>
      <c r="D697" s="10" t="s">
        <v>429</v>
      </c>
      <c r="E697" s="10" t="s">
        <v>112</v>
      </c>
      <c r="F697" s="12">
        <v>4</v>
      </c>
      <c r="G697" s="8">
        <f>TRUNC(단가대비표!O130,0)</f>
        <v>8880</v>
      </c>
      <c r="H697" s="8">
        <f t="shared" si="91"/>
        <v>35520</v>
      </c>
      <c r="I697" s="8">
        <v>0</v>
      </c>
      <c r="J697" s="8">
        <f t="shared" si="92"/>
        <v>0</v>
      </c>
      <c r="K697" s="8">
        <v>0</v>
      </c>
      <c r="L697" s="8">
        <f t="shared" si="93"/>
        <v>0</v>
      </c>
      <c r="M697" s="8">
        <f t="shared" si="94"/>
        <v>8880</v>
      </c>
      <c r="N697" s="8">
        <f t="shared" si="95"/>
        <v>35520</v>
      </c>
      <c r="O697" s="10" t="s">
        <v>77</v>
      </c>
      <c r="T697">
        <v>0</v>
      </c>
      <c r="AC697">
        <v>1</v>
      </c>
    </row>
    <row r="698" spans="1:29" ht="30" customHeight="1">
      <c r="A698" s="10" t="s">
        <v>58</v>
      </c>
      <c r="B698" s="10" t="s">
        <v>430</v>
      </c>
      <c r="C698" s="10" t="s">
        <v>110</v>
      </c>
      <c r="D698" s="10" t="s">
        <v>431</v>
      </c>
      <c r="E698" s="10" t="s">
        <v>112</v>
      </c>
      <c r="F698" s="12">
        <v>1</v>
      </c>
      <c r="G698" s="8">
        <f>TRUNC(단가대비표!O132,0)</f>
        <v>590</v>
      </c>
      <c r="H698" s="8">
        <f t="shared" si="91"/>
        <v>590</v>
      </c>
      <c r="I698" s="8">
        <v>0</v>
      </c>
      <c r="J698" s="8">
        <f t="shared" si="92"/>
        <v>0</v>
      </c>
      <c r="K698" s="8">
        <v>0</v>
      </c>
      <c r="L698" s="8">
        <f t="shared" si="93"/>
        <v>0</v>
      </c>
      <c r="M698" s="8">
        <f t="shared" si="94"/>
        <v>590</v>
      </c>
      <c r="N698" s="8">
        <f t="shared" si="95"/>
        <v>590</v>
      </c>
      <c r="O698" s="10" t="s">
        <v>77</v>
      </c>
      <c r="T698">
        <v>0</v>
      </c>
      <c r="AC698">
        <v>1</v>
      </c>
    </row>
    <row r="699" spans="1:29" ht="30" customHeight="1">
      <c r="A699" s="10" t="s">
        <v>58</v>
      </c>
      <c r="B699" s="10" t="s">
        <v>432</v>
      </c>
      <c r="C699" s="10" t="s">
        <v>110</v>
      </c>
      <c r="D699" s="10" t="s">
        <v>433</v>
      </c>
      <c r="E699" s="10" t="s">
        <v>112</v>
      </c>
      <c r="F699" s="12">
        <v>4</v>
      </c>
      <c r="G699" s="8">
        <f>TRUNC(단가대비표!O133,0)</f>
        <v>950</v>
      </c>
      <c r="H699" s="8">
        <f t="shared" si="91"/>
        <v>3800</v>
      </c>
      <c r="I699" s="8">
        <v>0</v>
      </c>
      <c r="J699" s="8">
        <f t="shared" si="92"/>
        <v>0</v>
      </c>
      <c r="K699" s="8">
        <v>0</v>
      </c>
      <c r="L699" s="8">
        <f t="shared" si="93"/>
        <v>0</v>
      </c>
      <c r="M699" s="8">
        <f t="shared" si="94"/>
        <v>950</v>
      </c>
      <c r="N699" s="8">
        <f t="shared" si="95"/>
        <v>3800</v>
      </c>
      <c r="O699" s="10" t="s">
        <v>77</v>
      </c>
      <c r="T699">
        <v>0</v>
      </c>
      <c r="AC699">
        <v>1</v>
      </c>
    </row>
    <row r="700" spans="1:29" ht="30" customHeight="1">
      <c r="A700" s="10" t="s">
        <v>58</v>
      </c>
      <c r="B700" s="10" t="s">
        <v>434</v>
      </c>
      <c r="C700" s="10" t="s">
        <v>110</v>
      </c>
      <c r="D700" s="10" t="s">
        <v>435</v>
      </c>
      <c r="E700" s="10" t="s">
        <v>112</v>
      </c>
      <c r="F700" s="12">
        <v>4</v>
      </c>
      <c r="G700" s="8">
        <f>TRUNC(단가대비표!O134,0)</f>
        <v>1330</v>
      </c>
      <c r="H700" s="8">
        <f t="shared" si="91"/>
        <v>5320</v>
      </c>
      <c r="I700" s="8">
        <v>0</v>
      </c>
      <c r="J700" s="8">
        <f t="shared" si="92"/>
        <v>0</v>
      </c>
      <c r="K700" s="8">
        <v>0</v>
      </c>
      <c r="L700" s="8">
        <f t="shared" si="93"/>
        <v>0</v>
      </c>
      <c r="M700" s="8">
        <f t="shared" si="94"/>
        <v>1330</v>
      </c>
      <c r="N700" s="8">
        <f t="shared" si="95"/>
        <v>5320</v>
      </c>
      <c r="O700" s="10" t="s">
        <v>77</v>
      </c>
      <c r="T700">
        <v>0</v>
      </c>
      <c r="AC700">
        <v>1</v>
      </c>
    </row>
    <row r="701" spans="1:29" ht="30" customHeight="1">
      <c r="A701" s="10" t="s">
        <v>58</v>
      </c>
      <c r="B701" s="10" t="s">
        <v>599</v>
      </c>
      <c r="C701" s="10" t="s">
        <v>110</v>
      </c>
      <c r="D701" s="10" t="s">
        <v>600</v>
      </c>
      <c r="E701" s="10" t="s">
        <v>112</v>
      </c>
      <c r="F701" s="12">
        <v>2</v>
      </c>
      <c r="G701" s="8">
        <f>TRUNC(단가대비표!O106,0)</f>
        <v>7010</v>
      </c>
      <c r="H701" s="8">
        <f t="shared" si="91"/>
        <v>14020</v>
      </c>
      <c r="I701" s="8">
        <v>0</v>
      </c>
      <c r="J701" s="8">
        <f t="shared" si="92"/>
        <v>0</v>
      </c>
      <c r="K701" s="8">
        <v>0</v>
      </c>
      <c r="L701" s="8">
        <f t="shared" si="93"/>
        <v>0</v>
      </c>
      <c r="M701" s="8">
        <f t="shared" si="94"/>
        <v>7010</v>
      </c>
      <c r="N701" s="8">
        <f t="shared" si="95"/>
        <v>14020</v>
      </c>
      <c r="O701" s="10" t="s">
        <v>77</v>
      </c>
      <c r="T701">
        <v>0</v>
      </c>
      <c r="AC701">
        <v>1</v>
      </c>
    </row>
    <row r="702" spans="1:29" ht="30" customHeight="1">
      <c r="A702" s="10" t="s">
        <v>58</v>
      </c>
      <c r="B702" s="10" t="s">
        <v>438</v>
      </c>
      <c r="C702" s="10" t="s">
        <v>110</v>
      </c>
      <c r="D702" s="10" t="s">
        <v>439</v>
      </c>
      <c r="E702" s="10" t="s">
        <v>112</v>
      </c>
      <c r="F702" s="12">
        <v>10</v>
      </c>
      <c r="G702" s="8">
        <f>TRUNC(단가대비표!O107,0)</f>
        <v>15340</v>
      </c>
      <c r="H702" s="8">
        <f t="shared" si="91"/>
        <v>153400</v>
      </c>
      <c r="I702" s="8">
        <v>0</v>
      </c>
      <c r="J702" s="8">
        <f t="shared" si="92"/>
        <v>0</v>
      </c>
      <c r="K702" s="8">
        <v>0</v>
      </c>
      <c r="L702" s="8">
        <f t="shared" si="93"/>
        <v>0</v>
      </c>
      <c r="M702" s="8">
        <f t="shared" si="94"/>
        <v>15340</v>
      </c>
      <c r="N702" s="8">
        <f t="shared" si="95"/>
        <v>153400</v>
      </c>
      <c r="O702" s="10" t="s">
        <v>77</v>
      </c>
      <c r="T702">
        <v>0</v>
      </c>
      <c r="AC702">
        <v>1</v>
      </c>
    </row>
    <row r="703" spans="1:29" ht="30" customHeight="1">
      <c r="A703" s="10" t="s">
        <v>58</v>
      </c>
      <c r="B703" s="10" t="s">
        <v>440</v>
      </c>
      <c r="C703" s="10" t="s">
        <v>110</v>
      </c>
      <c r="D703" s="10" t="s">
        <v>441</v>
      </c>
      <c r="E703" s="10" t="s">
        <v>112</v>
      </c>
      <c r="F703" s="12">
        <v>2</v>
      </c>
      <c r="G703" s="8">
        <f>TRUNC(단가대비표!O136,0)</f>
        <v>6710</v>
      </c>
      <c r="H703" s="8">
        <f t="shared" si="91"/>
        <v>13420</v>
      </c>
      <c r="I703" s="8">
        <v>0</v>
      </c>
      <c r="J703" s="8">
        <f t="shared" si="92"/>
        <v>0</v>
      </c>
      <c r="K703" s="8">
        <v>0</v>
      </c>
      <c r="L703" s="8">
        <f t="shared" si="93"/>
        <v>0</v>
      </c>
      <c r="M703" s="8">
        <f t="shared" si="94"/>
        <v>6710</v>
      </c>
      <c r="N703" s="8">
        <f t="shared" si="95"/>
        <v>13420</v>
      </c>
      <c r="O703" s="10" t="s">
        <v>77</v>
      </c>
      <c r="T703">
        <v>0</v>
      </c>
      <c r="AC703">
        <v>1</v>
      </c>
    </row>
    <row r="704" spans="1:29" ht="30" customHeight="1">
      <c r="A704" s="10" t="s">
        <v>58</v>
      </c>
      <c r="B704" s="10" t="s">
        <v>442</v>
      </c>
      <c r="C704" s="10" t="s">
        <v>443</v>
      </c>
      <c r="D704" s="10" t="s">
        <v>444</v>
      </c>
      <c r="E704" s="10" t="s">
        <v>112</v>
      </c>
      <c r="F704" s="12">
        <v>4</v>
      </c>
      <c r="G704" s="8">
        <f>TRUNC(단가대비표!O60,0)</f>
        <v>15320</v>
      </c>
      <c r="H704" s="8">
        <f t="shared" si="91"/>
        <v>61280</v>
      </c>
      <c r="I704" s="8">
        <v>0</v>
      </c>
      <c r="J704" s="8">
        <f t="shared" si="92"/>
        <v>0</v>
      </c>
      <c r="K704" s="8">
        <v>0</v>
      </c>
      <c r="L704" s="8">
        <f t="shared" si="93"/>
        <v>0</v>
      </c>
      <c r="M704" s="8">
        <f t="shared" si="94"/>
        <v>15320</v>
      </c>
      <c r="N704" s="8">
        <f t="shared" si="95"/>
        <v>61280</v>
      </c>
      <c r="O704" s="10" t="s">
        <v>77</v>
      </c>
      <c r="T704">
        <v>0</v>
      </c>
      <c r="AC704">
        <v>1</v>
      </c>
    </row>
    <row r="705" spans="1:29" ht="30" customHeight="1">
      <c r="A705" s="10" t="s">
        <v>58</v>
      </c>
      <c r="B705" s="10" t="s">
        <v>447</v>
      </c>
      <c r="C705" s="10" t="s">
        <v>110</v>
      </c>
      <c r="D705" s="10" t="s">
        <v>448</v>
      </c>
      <c r="E705" s="10" t="s">
        <v>112</v>
      </c>
      <c r="F705" s="12">
        <v>8</v>
      </c>
      <c r="G705" s="8">
        <f>TRUNC(단가대비표!O141,0)</f>
        <v>1700</v>
      </c>
      <c r="H705" s="8">
        <f t="shared" si="91"/>
        <v>13600</v>
      </c>
      <c r="I705" s="8">
        <v>0</v>
      </c>
      <c r="J705" s="8">
        <f t="shared" si="92"/>
        <v>0</v>
      </c>
      <c r="K705" s="8">
        <v>0</v>
      </c>
      <c r="L705" s="8">
        <f t="shared" si="93"/>
        <v>0</v>
      </c>
      <c r="M705" s="8">
        <f t="shared" si="94"/>
        <v>1700</v>
      </c>
      <c r="N705" s="8">
        <f t="shared" si="95"/>
        <v>13600</v>
      </c>
      <c r="O705" s="10" t="s">
        <v>77</v>
      </c>
      <c r="T705">
        <v>0</v>
      </c>
      <c r="AC705">
        <v>1</v>
      </c>
    </row>
    <row r="706" spans="1:29" ht="30" customHeight="1">
      <c r="A706" s="10" t="s">
        <v>58</v>
      </c>
      <c r="B706" s="10" t="s">
        <v>449</v>
      </c>
      <c r="C706" s="10" t="s">
        <v>110</v>
      </c>
      <c r="D706" s="10" t="s">
        <v>450</v>
      </c>
      <c r="E706" s="10" t="s">
        <v>112</v>
      </c>
      <c r="F706" s="12">
        <v>6</v>
      </c>
      <c r="G706" s="8">
        <f>TRUNC(단가대비표!O139,0)</f>
        <v>850</v>
      </c>
      <c r="H706" s="8">
        <f t="shared" si="91"/>
        <v>5100</v>
      </c>
      <c r="I706" s="8">
        <v>0</v>
      </c>
      <c r="J706" s="8">
        <f t="shared" si="92"/>
        <v>0</v>
      </c>
      <c r="K706" s="8">
        <v>0</v>
      </c>
      <c r="L706" s="8">
        <f t="shared" si="93"/>
        <v>0</v>
      </c>
      <c r="M706" s="8">
        <f t="shared" si="94"/>
        <v>850</v>
      </c>
      <c r="N706" s="8">
        <f t="shared" si="95"/>
        <v>5100</v>
      </c>
      <c r="O706" s="10" t="s">
        <v>77</v>
      </c>
      <c r="T706">
        <v>0</v>
      </c>
      <c r="AC706">
        <v>1</v>
      </c>
    </row>
    <row r="707" spans="1:29" ht="30" customHeight="1">
      <c r="A707" s="10" t="s">
        <v>58</v>
      </c>
      <c r="B707" s="10" t="s">
        <v>451</v>
      </c>
      <c r="C707" s="10" t="s">
        <v>110</v>
      </c>
      <c r="D707" s="10" t="s">
        <v>452</v>
      </c>
      <c r="E707" s="10" t="s">
        <v>112</v>
      </c>
      <c r="F707" s="12">
        <v>3</v>
      </c>
      <c r="G707" s="8">
        <f>TRUNC(단가대비표!O140,0)</f>
        <v>930</v>
      </c>
      <c r="H707" s="8">
        <f t="shared" si="91"/>
        <v>2790</v>
      </c>
      <c r="I707" s="8">
        <v>0</v>
      </c>
      <c r="J707" s="8">
        <f t="shared" si="92"/>
        <v>0</v>
      </c>
      <c r="K707" s="8">
        <v>0</v>
      </c>
      <c r="L707" s="8">
        <f t="shared" si="93"/>
        <v>0</v>
      </c>
      <c r="M707" s="8">
        <f t="shared" si="94"/>
        <v>930</v>
      </c>
      <c r="N707" s="8">
        <f t="shared" si="95"/>
        <v>2790</v>
      </c>
      <c r="O707" s="10" t="s">
        <v>77</v>
      </c>
      <c r="T707">
        <v>0</v>
      </c>
      <c r="AC707">
        <v>1</v>
      </c>
    </row>
    <row r="708" spans="1:29" ht="30" customHeight="1">
      <c r="A708" s="10" t="s">
        <v>58</v>
      </c>
      <c r="B708" s="10" t="s">
        <v>455</v>
      </c>
      <c r="C708" s="10" t="s">
        <v>456</v>
      </c>
      <c r="D708" s="10" t="s">
        <v>457</v>
      </c>
      <c r="E708" s="10" t="s">
        <v>103</v>
      </c>
      <c r="F708" s="12">
        <v>10</v>
      </c>
      <c r="G708" s="8">
        <f>TRUNC(단가대비표!O8,0)</f>
        <v>4080</v>
      </c>
      <c r="H708" s="8">
        <f t="shared" si="91"/>
        <v>40800</v>
      </c>
      <c r="I708" s="8">
        <v>0</v>
      </c>
      <c r="J708" s="8">
        <f t="shared" si="92"/>
        <v>0</v>
      </c>
      <c r="K708" s="8">
        <v>0</v>
      </c>
      <c r="L708" s="8">
        <f t="shared" si="93"/>
        <v>0</v>
      </c>
      <c r="M708" s="8">
        <f t="shared" si="94"/>
        <v>4080</v>
      </c>
      <c r="N708" s="8">
        <f t="shared" si="95"/>
        <v>40800</v>
      </c>
      <c r="O708" s="10" t="s">
        <v>77</v>
      </c>
      <c r="T708">
        <v>0</v>
      </c>
      <c r="AC708">
        <v>1</v>
      </c>
    </row>
    <row r="709" spans="1:29" ht="30" customHeight="1">
      <c r="A709" s="10" t="s">
        <v>58</v>
      </c>
      <c r="B709" s="10" t="s">
        <v>461</v>
      </c>
      <c r="C709" s="10" t="s">
        <v>462</v>
      </c>
      <c r="D709" s="10" t="s">
        <v>460</v>
      </c>
      <c r="E709" s="10" t="s">
        <v>112</v>
      </c>
      <c r="F709" s="12">
        <v>20</v>
      </c>
      <c r="G709" s="8">
        <f>TRUNC(단가대비표!O200,0)</f>
        <v>842</v>
      </c>
      <c r="H709" s="8">
        <f t="shared" si="91"/>
        <v>16840</v>
      </c>
      <c r="I709" s="8">
        <v>0</v>
      </c>
      <c r="J709" s="8">
        <f t="shared" si="92"/>
        <v>0</v>
      </c>
      <c r="K709" s="8">
        <v>0</v>
      </c>
      <c r="L709" s="8">
        <f t="shared" si="93"/>
        <v>0</v>
      </c>
      <c r="M709" s="8">
        <f t="shared" si="94"/>
        <v>842</v>
      </c>
      <c r="N709" s="8">
        <f t="shared" si="95"/>
        <v>16840</v>
      </c>
      <c r="O709" s="10" t="s">
        <v>77</v>
      </c>
      <c r="T709">
        <v>0</v>
      </c>
      <c r="AC709">
        <v>1</v>
      </c>
    </row>
    <row r="710" spans="1:29" ht="30" customHeight="1">
      <c r="A710" s="10" t="s">
        <v>58</v>
      </c>
      <c r="B710" s="10" t="s">
        <v>463</v>
      </c>
      <c r="C710" s="10" t="s">
        <v>464</v>
      </c>
      <c r="D710" s="10" t="s">
        <v>465</v>
      </c>
      <c r="E710" s="10" t="s">
        <v>112</v>
      </c>
      <c r="F710" s="12">
        <v>2</v>
      </c>
      <c r="G710" s="8">
        <f>TRUNC(단가대비표!O201,0)</f>
        <v>25000</v>
      </c>
      <c r="H710" s="8">
        <f t="shared" si="91"/>
        <v>50000</v>
      </c>
      <c r="I710" s="8">
        <v>0</v>
      </c>
      <c r="J710" s="8">
        <f t="shared" si="92"/>
        <v>0</v>
      </c>
      <c r="K710" s="8">
        <v>0</v>
      </c>
      <c r="L710" s="8">
        <f t="shared" si="93"/>
        <v>0</v>
      </c>
      <c r="M710" s="8">
        <f t="shared" si="94"/>
        <v>25000</v>
      </c>
      <c r="N710" s="8">
        <f t="shared" si="95"/>
        <v>50000</v>
      </c>
      <c r="O710" s="10" t="s">
        <v>77</v>
      </c>
      <c r="T710">
        <v>0</v>
      </c>
      <c r="AC710">
        <v>1</v>
      </c>
    </row>
    <row r="711" spans="1:29" ht="30" customHeight="1">
      <c r="A711" s="10" t="s">
        <v>58</v>
      </c>
      <c r="B711" s="10" t="s">
        <v>458</v>
      </c>
      <c r="C711" s="10" t="s">
        <v>459</v>
      </c>
      <c r="D711" s="10" t="s">
        <v>460</v>
      </c>
      <c r="E711" s="10" t="s">
        <v>289</v>
      </c>
      <c r="F711" s="12">
        <v>10</v>
      </c>
      <c r="G711" s="8">
        <f>일위대가목록!E63</f>
        <v>0</v>
      </c>
      <c r="H711" s="8">
        <f t="shared" si="91"/>
        <v>0</v>
      </c>
      <c r="I711" s="8">
        <f>일위대가목록!F63</f>
        <v>9289</v>
      </c>
      <c r="J711" s="8">
        <f t="shared" si="92"/>
        <v>92890</v>
      </c>
      <c r="K711" s="8">
        <f>일위대가목록!G63</f>
        <v>0</v>
      </c>
      <c r="L711" s="8">
        <f t="shared" si="93"/>
        <v>0</v>
      </c>
      <c r="M711" s="8">
        <f t="shared" si="94"/>
        <v>9289</v>
      </c>
      <c r="N711" s="8">
        <f t="shared" si="95"/>
        <v>92890</v>
      </c>
      <c r="O711" s="10" t="s">
        <v>458</v>
      </c>
      <c r="T711">
        <v>0</v>
      </c>
      <c r="AC711">
        <v>1</v>
      </c>
    </row>
    <row r="712" spans="1:29" ht="30" customHeight="1">
      <c r="A712" s="10" t="s">
        <v>58</v>
      </c>
      <c r="B712" s="10" t="s">
        <v>471</v>
      </c>
      <c r="C712" s="10" t="s">
        <v>467</v>
      </c>
      <c r="D712" s="10" t="s">
        <v>460</v>
      </c>
      <c r="E712" s="10" t="s">
        <v>289</v>
      </c>
      <c r="F712" s="12">
        <v>3</v>
      </c>
      <c r="G712" s="8">
        <f>일위대가목록!E30</f>
        <v>4014</v>
      </c>
      <c r="H712" s="8">
        <f t="shared" si="91"/>
        <v>12042</v>
      </c>
      <c r="I712" s="8">
        <f>일위대가목록!F30</f>
        <v>0</v>
      </c>
      <c r="J712" s="8">
        <f t="shared" si="92"/>
        <v>0</v>
      </c>
      <c r="K712" s="8">
        <f>일위대가목록!G30</f>
        <v>0</v>
      </c>
      <c r="L712" s="8">
        <f t="shared" si="93"/>
        <v>0</v>
      </c>
      <c r="M712" s="8">
        <f t="shared" si="94"/>
        <v>4014</v>
      </c>
      <c r="N712" s="8">
        <f t="shared" si="95"/>
        <v>12042</v>
      </c>
      <c r="O712" s="10" t="s">
        <v>471</v>
      </c>
      <c r="T712">
        <v>0</v>
      </c>
      <c r="AC712">
        <v>1</v>
      </c>
    </row>
    <row r="713" spans="1:29" ht="30" customHeight="1">
      <c r="A713" s="10" t="s">
        <v>58</v>
      </c>
      <c r="B713" s="10" t="s">
        <v>472</v>
      </c>
      <c r="C713" s="10" t="s">
        <v>467</v>
      </c>
      <c r="D713" s="10" t="s">
        <v>465</v>
      </c>
      <c r="E713" s="10" t="s">
        <v>289</v>
      </c>
      <c r="F713" s="12">
        <v>7</v>
      </c>
      <c r="G713" s="8">
        <f>일위대가목록!E31</f>
        <v>4414</v>
      </c>
      <c r="H713" s="8">
        <f t="shared" si="91"/>
        <v>30898</v>
      </c>
      <c r="I713" s="8">
        <f>일위대가목록!F31</f>
        <v>0</v>
      </c>
      <c r="J713" s="8">
        <f t="shared" si="92"/>
        <v>0</v>
      </c>
      <c r="K713" s="8">
        <f>일위대가목록!G31</f>
        <v>0</v>
      </c>
      <c r="L713" s="8">
        <f t="shared" si="93"/>
        <v>0</v>
      </c>
      <c r="M713" s="8">
        <f t="shared" si="94"/>
        <v>4414</v>
      </c>
      <c r="N713" s="8">
        <f t="shared" si="95"/>
        <v>30898</v>
      </c>
      <c r="O713" s="10" t="s">
        <v>472</v>
      </c>
      <c r="T713">
        <v>0</v>
      </c>
      <c r="AC713">
        <v>1</v>
      </c>
    </row>
    <row r="714" spans="1:29" ht="30" customHeight="1">
      <c r="A714" s="10" t="s">
        <v>58</v>
      </c>
      <c r="B714" s="10" t="s">
        <v>481</v>
      </c>
      <c r="C714" s="10" t="s">
        <v>350</v>
      </c>
      <c r="D714" s="10" t="s">
        <v>361</v>
      </c>
      <c r="E714" s="10" t="s">
        <v>289</v>
      </c>
      <c r="F714" s="12">
        <v>1</v>
      </c>
      <c r="G714" s="8">
        <f>일위대가목록!E48</f>
        <v>29414</v>
      </c>
      <c r="H714" s="8">
        <f t="shared" si="91"/>
        <v>29414</v>
      </c>
      <c r="I714" s="8">
        <f>일위대가목록!F48</f>
        <v>16061</v>
      </c>
      <c r="J714" s="8">
        <f t="shared" si="92"/>
        <v>16061</v>
      </c>
      <c r="K714" s="8">
        <f>일위대가목록!G48</f>
        <v>52</v>
      </c>
      <c r="L714" s="8">
        <f t="shared" si="93"/>
        <v>52</v>
      </c>
      <c r="M714" s="8">
        <f t="shared" si="94"/>
        <v>45527</v>
      </c>
      <c r="N714" s="8">
        <f t="shared" si="95"/>
        <v>45527</v>
      </c>
      <c r="O714" s="10" t="s">
        <v>481</v>
      </c>
      <c r="T714">
        <v>0</v>
      </c>
      <c r="AC714">
        <v>1</v>
      </c>
    </row>
    <row r="715" spans="1:29" ht="30" customHeight="1">
      <c r="A715" s="10" t="s">
        <v>58</v>
      </c>
      <c r="B715" s="10" t="s">
        <v>482</v>
      </c>
      <c r="C715" s="10" t="s">
        <v>350</v>
      </c>
      <c r="D715" s="10" t="s">
        <v>470</v>
      </c>
      <c r="E715" s="10" t="s">
        <v>289</v>
      </c>
      <c r="F715" s="12">
        <v>1</v>
      </c>
      <c r="G715" s="8">
        <f>일위대가목록!E49</f>
        <v>36363</v>
      </c>
      <c r="H715" s="8">
        <f t="shared" si="91"/>
        <v>36363</v>
      </c>
      <c r="I715" s="8">
        <f>일위대가목록!F49</f>
        <v>17064</v>
      </c>
      <c r="J715" s="8">
        <f t="shared" si="92"/>
        <v>17064</v>
      </c>
      <c r="K715" s="8">
        <f>일위대가목록!G49</f>
        <v>62</v>
      </c>
      <c r="L715" s="8">
        <f t="shared" si="93"/>
        <v>62</v>
      </c>
      <c r="M715" s="8">
        <f t="shared" si="94"/>
        <v>53489</v>
      </c>
      <c r="N715" s="8">
        <f t="shared" si="95"/>
        <v>53489</v>
      </c>
      <c r="O715" s="10" t="s">
        <v>482</v>
      </c>
      <c r="T715">
        <v>0</v>
      </c>
      <c r="AC715">
        <v>1</v>
      </c>
    </row>
    <row r="716" spans="1:29" ht="30" customHeight="1">
      <c r="A716" s="10" t="s">
        <v>58</v>
      </c>
      <c r="B716" s="10" t="s">
        <v>485</v>
      </c>
      <c r="C716" s="10" t="s">
        <v>350</v>
      </c>
      <c r="D716" s="10" t="s">
        <v>465</v>
      </c>
      <c r="E716" s="10" t="s">
        <v>289</v>
      </c>
      <c r="F716" s="12">
        <v>2</v>
      </c>
      <c r="G716" s="8">
        <f>일위대가목록!E51</f>
        <v>156566</v>
      </c>
      <c r="H716" s="8">
        <f t="shared" si="91"/>
        <v>313132</v>
      </c>
      <c r="I716" s="8">
        <f>일위대가목록!F51</f>
        <v>30235</v>
      </c>
      <c r="J716" s="8">
        <f t="shared" si="92"/>
        <v>60470</v>
      </c>
      <c r="K716" s="8">
        <f>일위대가목록!G51</f>
        <v>120</v>
      </c>
      <c r="L716" s="8">
        <f t="shared" si="93"/>
        <v>240</v>
      </c>
      <c r="M716" s="8">
        <f t="shared" si="94"/>
        <v>186921</v>
      </c>
      <c r="N716" s="8">
        <f t="shared" si="95"/>
        <v>373842</v>
      </c>
      <c r="O716" s="10" t="s">
        <v>485</v>
      </c>
      <c r="T716">
        <v>0</v>
      </c>
      <c r="AC716">
        <v>1</v>
      </c>
    </row>
    <row r="717" spans="1:29" ht="30" customHeight="1">
      <c r="A717" s="10" t="s">
        <v>58</v>
      </c>
      <c r="B717" s="10" t="s">
        <v>492</v>
      </c>
      <c r="C717" s="10" t="s">
        <v>358</v>
      </c>
      <c r="D717" s="10" t="s">
        <v>470</v>
      </c>
      <c r="E717" s="10" t="s">
        <v>289</v>
      </c>
      <c r="F717" s="12">
        <v>1</v>
      </c>
      <c r="G717" s="8">
        <f>일위대가목록!E93</f>
        <v>1314</v>
      </c>
      <c r="H717" s="8">
        <f t="shared" si="91"/>
        <v>1314</v>
      </c>
      <c r="I717" s="8">
        <f>일위대가목록!F93</f>
        <v>43809</v>
      </c>
      <c r="J717" s="8">
        <f t="shared" si="92"/>
        <v>43809</v>
      </c>
      <c r="K717" s="8">
        <f>일위대가목록!G93</f>
        <v>486</v>
      </c>
      <c r="L717" s="8">
        <f t="shared" si="93"/>
        <v>486</v>
      </c>
      <c r="M717" s="8">
        <f t="shared" si="94"/>
        <v>45609</v>
      </c>
      <c r="N717" s="8">
        <f t="shared" si="95"/>
        <v>45609</v>
      </c>
      <c r="O717" s="10" t="s">
        <v>492</v>
      </c>
      <c r="T717">
        <v>0</v>
      </c>
      <c r="AC717">
        <v>1</v>
      </c>
    </row>
    <row r="718" spans="1:29" ht="30" customHeight="1">
      <c r="A718" s="10" t="s">
        <v>58</v>
      </c>
      <c r="B718" s="10" t="s">
        <v>493</v>
      </c>
      <c r="C718" s="10" t="s">
        <v>358</v>
      </c>
      <c r="D718" s="10" t="s">
        <v>484</v>
      </c>
      <c r="E718" s="10" t="s">
        <v>289</v>
      </c>
      <c r="F718" s="12">
        <v>1</v>
      </c>
      <c r="G718" s="8">
        <f>일위대가목록!E94</f>
        <v>1669</v>
      </c>
      <c r="H718" s="8">
        <f t="shared" si="91"/>
        <v>1669</v>
      </c>
      <c r="I718" s="8">
        <f>일위대가목록!F94</f>
        <v>55643</v>
      </c>
      <c r="J718" s="8">
        <f t="shared" si="92"/>
        <v>55643</v>
      </c>
      <c r="K718" s="8">
        <f>일위대가목록!G94</f>
        <v>690</v>
      </c>
      <c r="L718" s="8">
        <f t="shared" si="93"/>
        <v>690</v>
      </c>
      <c r="M718" s="8">
        <f t="shared" si="94"/>
        <v>58002</v>
      </c>
      <c r="N718" s="8">
        <f t="shared" si="95"/>
        <v>58002</v>
      </c>
      <c r="O718" s="10" t="s">
        <v>493</v>
      </c>
      <c r="T718">
        <v>0</v>
      </c>
      <c r="AC718">
        <v>1</v>
      </c>
    </row>
    <row r="719" spans="1:29" ht="30" customHeight="1">
      <c r="A719" s="10" t="s">
        <v>58</v>
      </c>
      <c r="B719" s="10" t="s">
        <v>495</v>
      </c>
      <c r="C719" s="10" t="s">
        <v>358</v>
      </c>
      <c r="D719" s="10" t="s">
        <v>496</v>
      </c>
      <c r="E719" s="10" t="s">
        <v>289</v>
      </c>
      <c r="F719" s="12">
        <v>2</v>
      </c>
      <c r="G719" s="8">
        <f>일위대가목록!E96</f>
        <v>2348</v>
      </c>
      <c r="H719" s="8">
        <f t="shared" si="91"/>
        <v>4696</v>
      </c>
      <c r="I719" s="8">
        <f>일위대가목록!F96</f>
        <v>78275</v>
      </c>
      <c r="J719" s="8">
        <f t="shared" si="92"/>
        <v>156550</v>
      </c>
      <c r="K719" s="8">
        <f>일위대가목록!G96</f>
        <v>1093</v>
      </c>
      <c r="L719" s="8">
        <f t="shared" si="93"/>
        <v>2186</v>
      </c>
      <c r="M719" s="8">
        <f t="shared" si="94"/>
        <v>81716</v>
      </c>
      <c r="N719" s="8">
        <f t="shared" si="95"/>
        <v>163432</v>
      </c>
      <c r="O719" s="10" t="s">
        <v>495</v>
      </c>
      <c r="T719">
        <v>0</v>
      </c>
      <c r="AC719">
        <v>1</v>
      </c>
    </row>
    <row r="720" spans="1:29" ht="30" customHeight="1">
      <c r="A720" s="10" t="s">
        <v>58</v>
      </c>
      <c r="B720" s="10" t="s">
        <v>89</v>
      </c>
      <c r="C720" s="10" t="s">
        <v>90</v>
      </c>
      <c r="D720" s="10" t="s">
        <v>91</v>
      </c>
      <c r="E720" s="10" t="s">
        <v>92</v>
      </c>
      <c r="F720" s="12">
        <v>5</v>
      </c>
      <c r="G720" s="8">
        <v>0</v>
      </c>
      <c r="H720" s="8">
        <f t="shared" si="91"/>
        <v>0</v>
      </c>
      <c r="I720" s="8">
        <f>TRUNC(단가대비표!O226,0)</f>
        <v>94338</v>
      </c>
      <c r="J720" s="8">
        <f t="shared" si="92"/>
        <v>471690</v>
      </c>
      <c r="K720" s="8">
        <v>0</v>
      </c>
      <c r="L720" s="8">
        <f t="shared" si="93"/>
        <v>0</v>
      </c>
      <c r="M720" s="8">
        <f t="shared" si="94"/>
        <v>94338</v>
      </c>
      <c r="N720" s="8">
        <f t="shared" si="95"/>
        <v>471690</v>
      </c>
      <c r="O720" s="10" t="s">
        <v>77</v>
      </c>
      <c r="T720">
        <v>0</v>
      </c>
      <c r="W720">
        <v>3</v>
      </c>
      <c r="AC720">
        <v>1</v>
      </c>
    </row>
    <row r="721" spans="1:29" ht="30" customHeight="1">
      <c r="A721" s="10" t="s">
        <v>58</v>
      </c>
      <c r="B721" s="10" t="s">
        <v>124</v>
      </c>
      <c r="C721" s="10" t="s">
        <v>90</v>
      </c>
      <c r="D721" s="10" t="s">
        <v>125</v>
      </c>
      <c r="E721" s="10" t="s">
        <v>92</v>
      </c>
      <c r="F721" s="12">
        <v>12</v>
      </c>
      <c r="G721" s="8">
        <v>0</v>
      </c>
      <c r="H721" s="8">
        <f t="shared" si="91"/>
        <v>0</v>
      </c>
      <c r="I721" s="8">
        <f>TRUNC(단가대비표!O224,0)</f>
        <v>125901</v>
      </c>
      <c r="J721" s="8">
        <f t="shared" si="92"/>
        <v>1510812</v>
      </c>
      <c r="K721" s="8">
        <v>0</v>
      </c>
      <c r="L721" s="8">
        <f t="shared" si="93"/>
        <v>0</v>
      </c>
      <c r="M721" s="8">
        <f t="shared" si="94"/>
        <v>125901</v>
      </c>
      <c r="N721" s="8">
        <f t="shared" si="95"/>
        <v>1510812</v>
      </c>
      <c r="O721" s="10" t="s">
        <v>77</v>
      </c>
      <c r="T721">
        <v>0</v>
      </c>
      <c r="W721">
        <v>3</v>
      </c>
      <c r="AC721">
        <v>1</v>
      </c>
    </row>
    <row r="722" spans="1:29" ht="30" customHeight="1">
      <c r="A722" s="10" t="s">
        <v>58</v>
      </c>
      <c r="B722" s="10" t="s">
        <v>95</v>
      </c>
      <c r="C722" s="10" t="s">
        <v>96</v>
      </c>
      <c r="D722" s="10" t="s">
        <v>97</v>
      </c>
      <c r="E722" s="10" t="s">
        <v>98</v>
      </c>
      <c r="F722" s="12">
        <v>1</v>
      </c>
      <c r="G722" s="8">
        <f>ROUNDDOWN(SUMIF(W681:W722,RIGHTB(B722,1),J681:J722)*T722,0)</f>
        <v>59475</v>
      </c>
      <c r="H722" s="8">
        <f t="shared" si="91"/>
        <v>59475</v>
      </c>
      <c r="I722" s="8">
        <v>0</v>
      </c>
      <c r="J722" s="8">
        <f t="shared" si="92"/>
        <v>0</v>
      </c>
      <c r="K722" s="8">
        <v>0</v>
      </c>
      <c r="L722" s="8">
        <f t="shared" si="93"/>
        <v>0</v>
      </c>
      <c r="M722" s="8">
        <f t="shared" si="94"/>
        <v>59475</v>
      </c>
      <c r="N722" s="8">
        <f t="shared" si="95"/>
        <v>59475</v>
      </c>
      <c r="O722" s="10" t="s">
        <v>77</v>
      </c>
      <c r="P722">
        <v>722</v>
      </c>
      <c r="R722">
        <v>1</v>
      </c>
      <c r="S722">
        <v>0</v>
      </c>
      <c r="T722">
        <v>0.03</v>
      </c>
      <c r="AC722">
        <v>1</v>
      </c>
    </row>
    <row r="723" spans="1:15" ht="30" customHeight="1">
      <c r="A723" s="8"/>
      <c r="B723" s="8"/>
      <c r="C723" s="8"/>
      <c r="D723" s="8"/>
      <c r="E723" s="8"/>
      <c r="F723" s="12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30" customHeight="1">
      <c r="A724" s="8"/>
      <c r="B724" s="8"/>
      <c r="C724" s="8"/>
      <c r="D724" s="8"/>
      <c r="E724" s="8"/>
      <c r="F724" s="12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30" customHeight="1">
      <c r="A725" s="8"/>
      <c r="B725" s="8"/>
      <c r="C725" s="8"/>
      <c r="D725" s="8"/>
      <c r="E725" s="8"/>
      <c r="F725" s="12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30" customHeight="1">
      <c r="A726" s="8"/>
      <c r="B726" s="8"/>
      <c r="C726" s="8"/>
      <c r="D726" s="8"/>
      <c r="E726" s="8"/>
      <c r="F726" s="12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30" customHeight="1">
      <c r="A727" s="8"/>
      <c r="B727" s="8"/>
      <c r="C727" s="8"/>
      <c r="D727" s="8"/>
      <c r="E727" s="8"/>
      <c r="F727" s="12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30" customHeight="1">
      <c r="A728" s="8"/>
      <c r="B728" s="8"/>
      <c r="C728" s="8"/>
      <c r="D728" s="8"/>
      <c r="E728" s="8"/>
      <c r="F728" s="12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30" customHeight="1">
      <c r="A729" s="8"/>
      <c r="B729" s="8"/>
      <c r="C729" s="8"/>
      <c r="D729" s="8"/>
      <c r="E729" s="8"/>
      <c r="F729" s="12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30" customHeight="1">
      <c r="A730" s="8"/>
      <c r="B730" s="8"/>
      <c r="C730" s="8"/>
      <c r="D730" s="8"/>
      <c r="E730" s="8"/>
      <c r="F730" s="12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30" customHeight="1">
      <c r="A731" s="8"/>
      <c r="B731" s="8"/>
      <c r="C731" s="8" t="s">
        <v>99</v>
      </c>
      <c r="D731" s="8"/>
      <c r="E731" s="8"/>
      <c r="F731" s="12"/>
      <c r="G731" s="8"/>
      <c r="H731" s="8">
        <f>SUMIF(AC681:AC730,1,H681:H730)</f>
        <v>2183344</v>
      </c>
      <c r="I731" s="8"/>
      <c r="J731" s="8">
        <f>SUMIF(AC681:AC730,1,J681:J730)</f>
        <v>2424989</v>
      </c>
      <c r="K731" s="8"/>
      <c r="L731" s="8">
        <f>SUMIF(AC681:AC730,1,L681:L730)</f>
        <v>3716</v>
      </c>
      <c r="M731" s="8"/>
      <c r="N731" s="8">
        <f>H731+J731+L731</f>
        <v>4612049</v>
      </c>
      <c r="O731" s="8"/>
    </row>
    <row r="732" spans="1:15" ht="30" customHeight="1">
      <c r="A732" s="8"/>
      <c r="B732" s="8"/>
      <c r="C732" s="9" t="s">
        <v>61</v>
      </c>
      <c r="D732" s="9"/>
      <c r="E732" s="9"/>
      <c r="F732" s="11"/>
      <c r="G732" s="9"/>
      <c r="H732" s="9"/>
      <c r="I732" s="9"/>
      <c r="J732" s="9"/>
      <c r="K732" s="9"/>
      <c r="L732" s="9"/>
      <c r="M732" s="9"/>
      <c r="N732" s="9"/>
      <c r="O732" s="9"/>
    </row>
    <row r="733" spans="1:29" ht="30" customHeight="1">
      <c r="A733" s="10" t="s">
        <v>62</v>
      </c>
      <c r="B733" s="10" t="s">
        <v>89</v>
      </c>
      <c r="C733" s="10" t="s">
        <v>90</v>
      </c>
      <c r="D733" s="10" t="s">
        <v>91</v>
      </c>
      <c r="E733" s="10" t="s">
        <v>92</v>
      </c>
      <c r="F733" s="12">
        <v>1</v>
      </c>
      <c r="G733" s="8">
        <v>0</v>
      </c>
      <c r="H733" s="8">
        <f>TRUNC(F733*G733,0)</f>
        <v>0</v>
      </c>
      <c r="I733" s="8">
        <f>TRUNC(단가대비표!O226,0)</f>
        <v>94338</v>
      </c>
      <c r="J733" s="8">
        <f>TRUNC(F733*I733,0)</f>
        <v>94338</v>
      </c>
      <c r="K733" s="8">
        <v>0</v>
      </c>
      <c r="L733" s="8">
        <f>TRUNC(F733*K733,0)</f>
        <v>0</v>
      </c>
      <c r="M733" s="8">
        <f aca="true" t="shared" si="96" ref="M733:N735">G733+I733+K733</f>
        <v>94338</v>
      </c>
      <c r="N733" s="8">
        <f t="shared" si="96"/>
        <v>94338</v>
      </c>
      <c r="O733" s="10" t="s">
        <v>77</v>
      </c>
      <c r="T733">
        <v>0</v>
      </c>
      <c r="W733">
        <v>3</v>
      </c>
      <c r="AC733">
        <v>1</v>
      </c>
    </row>
    <row r="734" spans="1:29" ht="30" customHeight="1">
      <c r="A734" s="10" t="s">
        <v>62</v>
      </c>
      <c r="B734" s="10" t="s">
        <v>93</v>
      </c>
      <c r="C734" s="10" t="s">
        <v>90</v>
      </c>
      <c r="D734" s="10" t="s">
        <v>94</v>
      </c>
      <c r="E734" s="10" t="s">
        <v>92</v>
      </c>
      <c r="F734" s="12">
        <v>1</v>
      </c>
      <c r="G734" s="8">
        <v>0</v>
      </c>
      <c r="H734" s="8">
        <f>TRUNC(F734*G734,0)</f>
        <v>0</v>
      </c>
      <c r="I734" s="8">
        <f>TRUNC(단가대비표!O220,0)</f>
        <v>124953</v>
      </c>
      <c r="J734" s="8">
        <f>TRUNC(F734*I734,0)</f>
        <v>124953</v>
      </c>
      <c r="K734" s="8">
        <v>0</v>
      </c>
      <c r="L734" s="8">
        <f>TRUNC(F734*K734,0)</f>
        <v>0</v>
      </c>
      <c r="M734" s="8">
        <f t="shared" si="96"/>
        <v>124953</v>
      </c>
      <c r="N734" s="8">
        <f t="shared" si="96"/>
        <v>124953</v>
      </c>
      <c r="O734" s="10" t="s">
        <v>77</v>
      </c>
      <c r="T734">
        <v>0</v>
      </c>
      <c r="W734">
        <v>3</v>
      </c>
      <c r="AC734">
        <v>1</v>
      </c>
    </row>
    <row r="735" spans="1:29" ht="30" customHeight="1">
      <c r="A735" s="10" t="s">
        <v>62</v>
      </c>
      <c r="B735" s="10" t="s">
        <v>95</v>
      </c>
      <c r="C735" s="10" t="s">
        <v>96</v>
      </c>
      <c r="D735" s="10" t="s">
        <v>97</v>
      </c>
      <c r="E735" s="10" t="s">
        <v>98</v>
      </c>
      <c r="F735" s="12">
        <v>1</v>
      </c>
      <c r="G735" s="8">
        <f>ROUNDDOWN(SUMIF(W733:W735,RIGHTB(B735,1),J733:J735)*T735,0)</f>
        <v>6578</v>
      </c>
      <c r="H735" s="8">
        <f>TRUNC(F735*G735,0)</f>
        <v>6578</v>
      </c>
      <c r="I735" s="8">
        <v>0</v>
      </c>
      <c r="J735" s="8">
        <f>TRUNC(F735*I735,0)</f>
        <v>0</v>
      </c>
      <c r="K735" s="8">
        <v>0</v>
      </c>
      <c r="L735" s="8">
        <f>TRUNC(F735*K735,0)</f>
        <v>0</v>
      </c>
      <c r="M735" s="8">
        <f t="shared" si="96"/>
        <v>6578</v>
      </c>
      <c r="N735" s="8">
        <f t="shared" si="96"/>
        <v>6578</v>
      </c>
      <c r="O735" s="10" t="s">
        <v>77</v>
      </c>
      <c r="P735">
        <v>735</v>
      </c>
      <c r="R735">
        <v>1</v>
      </c>
      <c r="S735">
        <v>0</v>
      </c>
      <c r="T735">
        <v>0.03</v>
      </c>
      <c r="AC735">
        <v>1</v>
      </c>
    </row>
    <row r="736" spans="1:15" ht="30" customHeight="1">
      <c r="A736" s="8"/>
      <c r="B736" s="8"/>
      <c r="C736" s="8"/>
      <c r="D736" s="8"/>
      <c r="E736" s="8"/>
      <c r="F736" s="12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30" customHeight="1">
      <c r="A737" s="8"/>
      <c r="B737" s="8"/>
      <c r="C737" s="8"/>
      <c r="D737" s="8"/>
      <c r="E737" s="8"/>
      <c r="F737" s="12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30" customHeight="1">
      <c r="A738" s="8"/>
      <c r="B738" s="8"/>
      <c r="C738" s="8"/>
      <c r="D738" s="8"/>
      <c r="E738" s="8"/>
      <c r="F738" s="12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30" customHeight="1">
      <c r="A739" s="8"/>
      <c r="B739" s="8"/>
      <c r="C739" s="8"/>
      <c r="D739" s="8"/>
      <c r="E739" s="8"/>
      <c r="F739" s="12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30" customHeight="1">
      <c r="A740" s="8"/>
      <c r="B740" s="8"/>
      <c r="C740" s="8"/>
      <c r="D740" s="8"/>
      <c r="E740" s="8"/>
      <c r="F740" s="12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30" customHeight="1">
      <c r="A741" s="8"/>
      <c r="B741" s="8"/>
      <c r="C741" s="8"/>
      <c r="D741" s="8"/>
      <c r="E741" s="8"/>
      <c r="F741" s="12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30" customHeight="1">
      <c r="A742" s="8"/>
      <c r="B742" s="8"/>
      <c r="C742" s="8"/>
      <c r="D742" s="8"/>
      <c r="E742" s="8"/>
      <c r="F742" s="12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30" customHeight="1">
      <c r="A743" s="8"/>
      <c r="B743" s="8"/>
      <c r="C743" s="8"/>
      <c r="D743" s="8"/>
      <c r="E743" s="8"/>
      <c r="F743" s="12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30" customHeight="1">
      <c r="A744" s="8"/>
      <c r="B744" s="8"/>
      <c r="C744" s="8"/>
      <c r="D744" s="8"/>
      <c r="E744" s="8"/>
      <c r="F744" s="12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30" customHeight="1">
      <c r="A745" s="8"/>
      <c r="B745" s="8"/>
      <c r="C745" s="8"/>
      <c r="D745" s="8"/>
      <c r="E745" s="8"/>
      <c r="F745" s="12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30" customHeight="1">
      <c r="A746" s="8"/>
      <c r="B746" s="8"/>
      <c r="C746" s="8"/>
      <c r="D746" s="8"/>
      <c r="E746" s="8"/>
      <c r="F746" s="12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30" customHeight="1">
      <c r="A747" s="8"/>
      <c r="B747" s="8"/>
      <c r="C747" s="8"/>
      <c r="D747" s="8"/>
      <c r="E747" s="8"/>
      <c r="F747" s="12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30" customHeight="1">
      <c r="A748" s="8"/>
      <c r="B748" s="8"/>
      <c r="C748" s="8"/>
      <c r="D748" s="8"/>
      <c r="E748" s="8"/>
      <c r="F748" s="12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30" customHeight="1">
      <c r="A749" s="8"/>
      <c r="B749" s="8"/>
      <c r="C749" s="8"/>
      <c r="D749" s="8"/>
      <c r="E749" s="8"/>
      <c r="F749" s="12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30" customHeight="1">
      <c r="A750" s="8"/>
      <c r="B750" s="8"/>
      <c r="C750" s="8"/>
      <c r="D750" s="8"/>
      <c r="E750" s="8"/>
      <c r="F750" s="12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30" customHeight="1">
      <c r="A751" s="8"/>
      <c r="B751" s="8"/>
      <c r="C751" s="8"/>
      <c r="D751" s="8"/>
      <c r="E751" s="8"/>
      <c r="F751" s="12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30" customHeight="1">
      <c r="A752" s="8"/>
      <c r="B752" s="8"/>
      <c r="C752" s="8"/>
      <c r="D752" s="8"/>
      <c r="E752" s="8"/>
      <c r="F752" s="12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30" customHeight="1">
      <c r="A753" s="8"/>
      <c r="B753" s="8"/>
      <c r="C753" s="8"/>
      <c r="D753" s="8"/>
      <c r="E753" s="8"/>
      <c r="F753" s="12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30" customHeight="1">
      <c r="A754" s="8"/>
      <c r="B754" s="8"/>
      <c r="C754" s="8"/>
      <c r="D754" s="8"/>
      <c r="E754" s="8"/>
      <c r="F754" s="12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30" customHeight="1">
      <c r="A755" s="8"/>
      <c r="B755" s="8"/>
      <c r="C755" s="8"/>
      <c r="D755" s="8"/>
      <c r="E755" s="8"/>
      <c r="F755" s="12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30" customHeight="1">
      <c r="A756" s="8"/>
      <c r="B756" s="8"/>
      <c r="C756" s="8"/>
      <c r="D756" s="8"/>
      <c r="E756" s="8"/>
      <c r="F756" s="12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30" customHeight="1">
      <c r="A757" s="8"/>
      <c r="B757" s="8"/>
      <c r="C757" s="8" t="s">
        <v>99</v>
      </c>
      <c r="D757" s="8"/>
      <c r="E757" s="8"/>
      <c r="F757" s="12"/>
      <c r="G757" s="8"/>
      <c r="H757" s="8">
        <f>SUMIF(AC733:AC756,1,H733:H756)</f>
        <v>6578</v>
      </c>
      <c r="I757" s="8"/>
      <c r="J757" s="8">
        <f>SUMIF(AC733:AC756,1,J733:J756)</f>
        <v>219291</v>
      </c>
      <c r="K757" s="8"/>
      <c r="L757" s="8">
        <f>SUMIF(AC733:AC756,1,L733:L756)</f>
        <v>0</v>
      </c>
      <c r="M757" s="8"/>
      <c r="N757" s="8">
        <f>H757+J757+L757</f>
        <v>225869</v>
      </c>
      <c r="O757" s="8"/>
    </row>
    <row r="758" spans="1:15" ht="30" customHeight="1">
      <c r="A758" s="8"/>
      <c r="B758" s="8"/>
      <c r="C758" s="9" t="s">
        <v>63</v>
      </c>
      <c r="D758" s="9"/>
      <c r="E758" s="9"/>
      <c r="F758" s="11"/>
      <c r="G758" s="9"/>
      <c r="H758" s="9"/>
      <c r="I758" s="9"/>
      <c r="J758" s="9"/>
      <c r="K758" s="9"/>
      <c r="L758" s="9"/>
      <c r="M758" s="9"/>
      <c r="N758" s="9"/>
      <c r="O758" s="9"/>
    </row>
    <row r="759" spans="1:29" ht="30" customHeight="1">
      <c r="A759" s="10" t="s">
        <v>64</v>
      </c>
      <c r="B759" s="10" t="s">
        <v>89</v>
      </c>
      <c r="C759" s="10" t="s">
        <v>90</v>
      </c>
      <c r="D759" s="10" t="s">
        <v>91</v>
      </c>
      <c r="E759" s="10" t="s">
        <v>92</v>
      </c>
      <c r="F759" s="12">
        <v>1</v>
      </c>
      <c r="G759" s="8">
        <v>0</v>
      </c>
      <c r="H759" s="8">
        <f>TRUNC(F759*G759,0)</f>
        <v>0</v>
      </c>
      <c r="I759" s="8">
        <f>TRUNC(단가대비표!O226,0)</f>
        <v>94338</v>
      </c>
      <c r="J759" s="8">
        <f>TRUNC(F759*I759,0)</f>
        <v>94338</v>
      </c>
      <c r="K759" s="8">
        <v>0</v>
      </c>
      <c r="L759" s="8">
        <f>TRUNC(F759*K759,0)</f>
        <v>0</v>
      </c>
      <c r="M759" s="8">
        <f aca="true" t="shared" si="97" ref="M759:N761">G759+I759+K759</f>
        <v>94338</v>
      </c>
      <c r="N759" s="8">
        <f t="shared" si="97"/>
        <v>94338</v>
      </c>
      <c r="O759" s="10" t="s">
        <v>77</v>
      </c>
      <c r="T759">
        <v>0</v>
      </c>
      <c r="W759">
        <v>3</v>
      </c>
      <c r="AC759">
        <v>1</v>
      </c>
    </row>
    <row r="760" spans="1:29" ht="30" customHeight="1">
      <c r="A760" s="10" t="s">
        <v>64</v>
      </c>
      <c r="B760" s="10" t="s">
        <v>166</v>
      </c>
      <c r="C760" s="10" t="s">
        <v>90</v>
      </c>
      <c r="D760" s="10" t="s">
        <v>167</v>
      </c>
      <c r="E760" s="10" t="s">
        <v>92</v>
      </c>
      <c r="F760" s="12">
        <v>4</v>
      </c>
      <c r="G760" s="8">
        <v>0</v>
      </c>
      <c r="H760" s="8">
        <f>TRUNC(F760*G760,0)</f>
        <v>0</v>
      </c>
      <c r="I760" s="8">
        <f>TRUNC(단가대비표!O228,0)</f>
        <v>121038</v>
      </c>
      <c r="J760" s="8">
        <f>TRUNC(F760*I760,0)</f>
        <v>484152</v>
      </c>
      <c r="K760" s="8">
        <v>0</v>
      </c>
      <c r="L760" s="8">
        <f>TRUNC(F760*K760,0)</f>
        <v>0</v>
      </c>
      <c r="M760" s="8">
        <f t="shared" si="97"/>
        <v>121038</v>
      </c>
      <c r="N760" s="8">
        <f t="shared" si="97"/>
        <v>484152</v>
      </c>
      <c r="O760" s="10" t="s">
        <v>77</v>
      </c>
      <c r="T760">
        <v>0</v>
      </c>
      <c r="W760">
        <v>3</v>
      </c>
      <c r="AC760">
        <v>1</v>
      </c>
    </row>
    <row r="761" spans="1:29" ht="30" customHeight="1">
      <c r="A761" s="10" t="s">
        <v>64</v>
      </c>
      <c r="B761" s="10" t="s">
        <v>95</v>
      </c>
      <c r="C761" s="10" t="s">
        <v>96</v>
      </c>
      <c r="D761" s="10" t="s">
        <v>97</v>
      </c>
      <c r="E761" s="10" t="s">
        <v>98</v>
      </c>
      <c r="F761" s="12">
        <v>1</v>
      </c>
      <c r="G761" s="8">
        <f>ROUNDDOWN(SUMIF(W759:W761,RIGHTB(B761,1),J759:J761)*T761,0)</f>
        <v>17354</v>
      </c>
      <c r="H761" s="8">
        <f>TRUNC(F761*G761,0)</f>
        <v>17354</v>
      </c>
      <c r="I761" s="8">
        <v>0</v>
      </c>
      <c r="J761" s="8">
        <f>TRUNC(F761*I761,0)</f>
        <v>0</v>
      </c>
      <c r="K761" s="8">
        <v>0</v>
      </c>
      <c r="L761" s="8">
        <f>TRUNC(F761*K761,0)</f>
        <v>0</v>
      </c>
      <c r="M761" s="8">
        <f t="shared" si="97"/>
        <v>17354</v>
      </c>
      <c r="N761" s="8">
        <f t="shared" si="97"/>
        <v>17354</v>
      </c>
      <c r="O761" s="10" t="s">
        <v>77</v>
      </c>
      <c r="P761">
        <v>761</v>
      </c>
      <c r="R761">
        <v>1</v>
      </c>
      <c r="S761">
        <v>0</v>
      </c>
      <c r="T761">
        <v>0.03</v>
      </c>
      <c r="AC761">
        <v>1</v>
      </c>
    </row>
    <row r="762" spans="1:15" ht="30" customHeight="1">
      <c r="A762" s="8"/>
      <c r="B762" s="8"/>
      <c r="C762" s="8"/>
      <c r="D762" s="8"/>
      <c r="E762" s="8"/>
      <c r="F762" s="12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30" customHeight="1">
      <c r="A763" s="8"/>
      <c r="B763" s="8"/>
      <c r="C763" s="8"/>
      <c r="D763" s="8"/>
      <c r="E763" s="8"/>
      <c r="F763" s="12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30" customHeight="1">
      <c r="A764" s="8"/>
      <c r="B764" s="8"/>
      <c r="C764" s="8"/>
      <c r="D764" s="8"/>
      <c r="E764" s="8"/>
      <c r="F764" s="12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30" customHeight="1">
      <c r="A765" s="8"/>
      <c r="B765" s="8"/>
      <c r="C765" s="8"/>
      <c r="D765" s="8"/>
      <c r="E765" s="8"/>
      <c r="F765" s="12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30" customHeight="1">
      <c r="A766" s="8"/>
      <c r="B766" s="8"/>
      <c r="C766" s="8"/>
      <c r="D766" s="8"/>
      <c r="E766" s="8"/>
      <c r="F766" s="12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30" customHeight="1">
      <c r="A767" s="8"/>
      <c r="B767" s="8"/>
      <c r="C767" s="8"/>
      <c r="D767" s="8"/>
      <c r="E767" s="8"/>
      <c r="F767" s="12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30" customHeight="1">
      <c r="A768" s="8"/>
      <c r="B768" s="8"/>
      <c r="C768" s="8"/>
      <c r="D768" s="8"/>
      <c r="E768" s="8"/>
      <c r="F768" s="12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30" customHeight="1">
      <c r="A769" s="8"/>
      <c r="B769" s="8"/>
      <c r="C769" s="8"/>
      <c r="D769" s="8"/>
      <c r="E769" s="8"/>
      <c r="F769" s="12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30" customHeight="1">
      <c r="A770" s="8"/>
      <c r="B770" s="8"/>
      <c r="C770" s="8"/>
      <c r="D770" s="8"/>
      <c r="E770" s="8"/>
      <c r="F770" s="12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30" customHeight="1">
      <c r="A771" s="8"/>
      <c r="B771" s="8"/>
      <c r="C771" s="8"/>
      <c r="D771" s="8"/>
      <c r="E771" s="8"/>
      <c r="F771" s="12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30" customHeight="1">
      <c r="A772" s="8"/>
      <c r="B772" s="8"/>
      <c r="C772" s="8"/>
      <c r="D772" s="8"/>
      <c r="E772" s="8"/>
      <c r="F772" s="12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30" customHeight="1">
      <c r="A773" s="8"/>
      <c r="B773" s="8"/>
      <c r="C773" s="8"/>
      <c r="D773" s="8"/>
      <c r="E773" s="8"/>
      <c r="F773" s="12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30" customHeight="1">
      <c r="A774" s="8"/>
      <c r="B774" s="8"/>
      <c r="C774" s="8"/>
      <c r="D774" s="8"/>
      <c r="E774" s="8"/>
      <c r="F774" s="12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30" customHeight="1">
      <c r="A775" s="8"/>
      <c r="B775" s="8"/>
      <c r="C775" s="8"/>
      <c r="D775" s="8"/>
      <c r="E775" s="8"/>
      <c r="F775" s="12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30" customHeight="1">
      <c r="A776" s="8"/>
      <c r="B776" s="8"/>
      <c r="C776" s="8"/>
      <c r="D776" s="8"/>
      <c r="E776" s="8"/>
      <c r="F776" s="12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30" customHeight="1">
      <c r="A777" s="8"/>
      <c r="B777" s="8"/>
      <c r="C777" s="8"/>
      <c r="D777" s="8"/>
      <c r="E777" s="8"/>
      <c r="F777" s="12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30" customHeight="1">
      <c r="A778" s="8"/>
      <c r="B778" s="8"/>
      <c r="C778" s="8"/>
      <c r="D778" s="8"/>
      <c r="E778" s="8"/>
      <c r="F778" s="12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30" customHeight="1">
      <c r="A779" s="8"/>
      <c r="B779" s="8"/>
      <c r="C779" s="8"/>
      <c r="D779" s="8"/>
      <c r="E779" s="8"/>
      <c r="F779" s="12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30" customHeight="1">
      <c r="A780" s="8"/>
      <c r="B780" s="8"/>
      <c r="C780" s="8"/>
      <c r="D780" s="8"/>
      <c r="E780" s="8"/>
      <c r="F780" s="12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30" customHeight="1">
      <c r="A781" s="8"/>
      <c r="B781" s="8"/>
      <c r="C781" s="8"/>
      <c r="D781" s="8"/>
      <c r="E781" s="8"/>
      <c r="F781" s="12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30" customHeight="1">
      <c r="A782" s="8"/>
      <c r="B782" s="8"/>
      <c r="C782" s="8"/>
      <c r="D782" s="8"/>
      <c r="E782" s="8"/>
      <c r="F782" s="12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30" customHeight="1">
      <c r="A783" s="8"/>
      <c r="B783" s="8"/>
      <c r="C783" s="8" t="s">
        <v>99</v>
      </c>
      <c r="D783" s="8"/>
      <c r="E783" s="8"/>
      <c r="F783" s="12"/>
      <c r="G783" s="8"/>
      <c r="H783" s="8">
        <f>SUMIF(AC759:AC782,1,H759:H782)</f>
        <v>17354</v>
      </c>
      <c r="I783" s="8"/>
      <c r="J783" s="8">
        <f>SUMIF(AC759:AC782,1,J759:J782)</f>
        <v>578490</v>
      </c>
      <c r="K783" s="8"/>
      <c r="L783" s="8">
        <f>SUMIF(AC759:AC782,1,L759:L782)</f>
        <v>0</v>
      </c>
      <c r="M783" s="8"/>
      <c r="N783" s="8">
        <f>H783+J783+L783</f>
        <v>595844</v>
      </c>
      <c r="O783" s="8"/>
    </row>
    <row r="784" spans="1:15" ht="30" customHeight="1">
      <c r="A784" s="8"/>
      <c r="B784" s="8"/>
      <c r="C784" s="9" t="s">
        <v>65</v>
      </c>
      <c r="D784" s="9"/>
      <c r="E784" s="9"/>
      <c r="F784" s="11"/>
      <c r="G784" s="9"/>
      <c r="H784" s="9"/>
      <c r="I784" s="9"/>
      <c r="J784" s="9"/>
      <c r="K784" s="9"/>
      <c r="L784" s="9"/>
      <c r="M784" s="9"/>
      <c r="N784" s="9"/>
      <c r="O784" s="9"/>
    </row>
    <row r="785" spans="1:29" ht="30" customHeight="1">
      <c r="A785" s="10" t="s">
        <v>66</v>
      </c>
      <c r="B785" s="10" t="s">
        <v>567</v>
      </c>
      <c r="C785" s="10" t="s">
        <v>568</v>
      </c>
      <c r="D785" s="10" t="s">
        <v>77</v>
      </c>
      <c r="E785" s="10" t="s">
        <v>569</v>
      </c>
      <c r="F785" s="12">
        <v>-141</v>
      </c>
      <c r="G785" s="8">
        <f>TRUNC(단가대비표!O146,0)</f>
        <v>240</v>
      </c>
      <c r="H785" s="8">
        <f aca="true" t="shared" si="98" ref="H785:H790">TRUNC(F785*G785,0)</f>
        <v>-33840</v>
      </c>
      <c r="I785" s="8">
        <v>0</v>
      </c>
      <c r="J785" s="8">
        <f aca="true" t="shared" si="99" ref="J785:J790">TRUNC(F785*I785,0)</f>
        <v>0</v>
      </c>
      <c r="K785" s="8">
        <v>0</v>
      </c>
      <c r="L785" s="8">
        <f aca="true" t="shared" si="100" ref="L785:L790">TRUNC(F785*K785,0)</f>
        <v>0</v>
      </c>
      <c r="M785" s="8">
        <f aca="true" t="shared" si="101" ref="M785:N790">G785+I785+K785</f>
        <v>240</v>
      </c>
      <c r="N785" s="8">
        <f t="shared" si="101"/>
        <v>-33840</v>
      </c>
      <c r="O785" s="10" t="s">
        <v>77</v>
      </c>
      <c r="T785">
        <v>0</v>
      </c>
      <c r="AC785">
        <v>1</v>
      </c>
    </row>
    <row r="786" spans="1:29" ht="30" customHeight="1">
      <c r="A786" s="10" t="s">
        <v>66</v>
      </c>
      <c r="B786" s="10" t="s">
        <v>89</v>
      </c>
      <c r="C786" s="10" t="s">
        <v>90</v>
      </c>
      <c r="D786" s="10" t="s">
        <v>91</v>
      </c>
      <c r="E786" s="10" t="s">
        <v>92</v>
      </c>
      <c r="F786" s="12">
        <v>1</v>
      </c>
      <c r="G786" s="8">
        <v>0</v>
      </c>
      <c r="H786" s="8">
        <f t="shared" si="98"/>
        <v>0</v>
      </c>
      <c r="I786" s="8">
        <f>TRUNC(단가대비표!O226,0)</f>
        <v>94338</v>
      </c>
      <c r="J786" s="8">
        <f t="shared" si="99"/>
        <v>94338</v>
      </c>
      <c r="K786" s="8">
        <v>0</v>
      </c>
      <c r="L786" s="8">
        <f t="shared" si="100"/>
        <v>0</v>
      </c>
      <c r="M786" s="8">
        <f t="shared" si="101"/>
        <v>94338</v>
      </c>
      <c r="N786" s="8">
        <f t="shared" si="101"/>
        <v>94338</v>
      </c>
      <c r="O786" s="10" t="s">
        <v>77</v>
      </c>
      <c r="T786">
        <v>0</v>
      </c>
      <c r="W786">
        <v>3</v>
      </c>
      <c r="AC786">
        <v>1</v>
      </c>
    </row>
    <row r="787" spans="1:29" ht="30" customHeight="1">
      <c r="A787" s="10" t="s">
        <v>66</v>
      </c>
      <c r="B787" s="10" t="s">
        <v>124</v>
      </c>
      <c r="C787" s="10" t="s">
        <v>90</v>
      </c>
      <c r="D787" s="10" t="s">
        <v>125</v>
      </c>
      <c r="E787" s="10" t="s">
        <v>92</v>
      </c>
      <c r="F787" s="12">
        <v>1</v>
      </c>
      <c r="G787" s="8">
        <v>0</v>
      </c>
      <c r="H787" s="8">
        <f t="shared" si="98"/>
        <v>0</v>
      </c>
      <c r="I787" s="8">
        <f>TRUNC(단가대비표!O224,0)</f>
        <v>125901</v>
      </c>
      <c r="J787" s="8">
        <f t="shared" si="99"/>
        <v>125901</v>
      </c>
      <c r="K787" s="8">
        <v>0</v>
      </c>
      <c r="L787" s="8">
        <f t="shared" si="100"/>
        <v>0</v>
      </c>
      <c r="M787" s="8">
        <f t="shared" si="101"/>
        <v>125901</v>
      </c>
      <c r="N787" s="8">
        <f t="shared" si="101"/>
        <v>125901</v>
      </c>
      <c r="O787" s="10" t="s">
        <v>77</v>
      </c>
      <c r="T787">
        <v>0</v>
      </c>
      <c r="W787">
        <v>3</v>
      </c>
      <c r="AC787">
        <v>1</v>
      </c>
    </row>
    <row r="788" spans="1:29" ht="30" customHeight="1">
      <c r="A788" s="10" t="s">
        <v>66</v>
      </c>
      <c r="B788" s="10" t="s">
        <v>570</v>
      </c>
      <c r="C788" s="10" t="s">
        <v>90</v>
      </c>
      <c r="D788" s="10" t="s">
        <v>571</v>
      </c>
      <c r="E788" s="10" t="s">
        <v>92</v>
      </c>
      <c r="F788" s="12">
        <v>1</v>
      </c>
      <c r="G788" s="8">
        <v>0</v>
      </c>
      <c r="H788" s="8">
        <f t="shared" si="98"/>
        <v>0</v>
      </c>
      <c r="I788" s="8">
        <f>TRUNC(단가대비표!O225,0)</f>
        <v>112777</v>
      </c>
      <c r="J788" s="8">
        <f t="shared" si="99"/>
        <v>112777</v>
      </c>
      <c r="K788" s="8">
        <v>0</v>
      </c>
      <c r="L788" s="8">
        <f t="shared" si="100"/>
        <v>0</v>
      </c>
      <c r="M788" s="8">
        <f t="shared" si="101"/>
        <v>112777</v>
      </c>
      <c r="N788" s="8">
        <f t="shared" si="101"/>
        <v>112777</v>
      </c>
      <c r="O788" s="10" t="s">
        <v>77</v>
      </c>
      <c r="T788">
        <v>0</v>
      </c>
      <c r="W788">
        <v>3</v>
      </c>
      <c r="AC788">
        <v>1</v>
      </c>
    </row>
    <row r="789" spans="1:29" ht="30" customHeight="1">
      <c r="A789" s="10" t="s">
        <v>66</v>
      </c>
      <c r="B789" s="10" t="s">
        <v>95</v>
      </c>
      <c r="C789" s="10" t="s">
        <v>96</v>
      </c>
      <c r="D789" s="10" t="s">
        <v>97</v>
      </c>
      <c r="E789" s="10" t="s">
        <v>98</v>
      </c>
      <c r="F789" s="12">
        <v>1</v>
      </c>
      <c r="G789" s="8">
        <f>ROUNDDOWN(SUMIF(W785:W790,RIGHTB(B789,1),J785:J790)*T789,0)</f>
        <v>9990</v>
      </c>
      <c r="H789" s="8">
        <f t="shared" si="98"/>
        <v>9990</v>
      </c>
      <c r="I789" s="8">
        <v>0</v>
      </c>
      <c r="J789" s="8">
        <f t="shared" si="99"/>
        <v>0</v>
      </c>
      <c r="K789" s="8">
        <v>0</v>
      </c>
      <c r="L789" s="8">
        <f t="shared" si="100"/>
        <v>0</v>
      </c>
      <c r="M789" s="8">
        <f t="shared" si="101"/>
        <v>9990</v>
      </c>
      <c r="N789" s="8">
        <f t="shared" si="101"/>
        <v>9990</v>
      </c>
      <c r="O789" s="10" t="s">
        <v>77</v>
      </c>
      <c r="P789">
        <v>789</v>
      </c>
      <c r="R789">
        <v>1</v>
      </c>
      <c r="S789">
        <v>0</v>
      </c>
      <c r="T789">
        <v>0.03</v>
      </c>
      <c r="AC789">
        <v>1</v>
      </c>
    </row>
    <row r="790" spans="1:29" ht="30" customHeight="1">
      <c r="A790" s="10" t="s">
        <v>66</v>
      </c>
      <c r="B790" s="10" t="s">
        <v>572</v>
      </c>
      <c r="C790" s="10" t="s">
        <v>573</v>
      </c>
      <c r="D790" s="10" t="s">
        <v>574</v>
      </c>
      <c r="E790" s="10" t="s">
        <v>575</v>
      </c>
      <c r="F790" s="12">
        <v>0.014</v>
      </c>
      <c r="G790" s="8">
        <f>일위대가목록!E79</f>
        <v>0</v>
      </c>
      <c r="H790" s="8">
        <f t="shared" si="98"/>
        <v>0</v>
      </c>
      <c r="I790" s="8">
        <f>일위대가목록!F79</f>
        <v>0</v>
      </c>
      <c r="J790" s="8">
        <f t="shared" si="99"/>
        <v>0</v>
      </c>
      <c r="K790" s="8">
        <f>일위대가목록!G79</f>
        <v>172456</v>
      </c>
      <c r="L790" s="8">
        <f t="shared" si="100"/>
        <v>2414</v>
      </c>
      <c r="M790" s="8">
        <f t="shared" si="101"/>
        <v>172456</v>
      </c>
      <c r="N790" s="8">
        <f t="shared" si="101"/>
        <v>2414</v>
      </c>
      <c r="O790" s="10" t="s">
        <v>572</v>
      </c>
      <c r="T790">
        <v>0</v>
      </c>
      <c r="AC790">
        <v>1</v>
      </c>
    </row>
    <row r="791" spans="1:15" ht="30" customHeight="1">
      <c r="A791" s="8"/>
      <c r="B791" s="8"/>
      <c r="C791" s="8"/>
      <c r="D791" s="8"/>
      <c r="E791" s="8"/>
      <c r="F791" s="12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30" customHeight="1">
      <c r="A792" s="8"/>
      <c r="B792" s="8"/>
      <c r="C792" s="8"/>
      <c r="D792" s="8"/>
      <c r="E792" s="8"/>
      <c r="F792" s="12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30" customHeight="1">
      <c r="A793" s="8"/>
      <c r="B793" s="8"/>
      <c r="C793" s="8"/>
      <c r="D793" s="8"/>
      <c r="E793" s="8"/>
      <c r="F793" s="12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30" customHeight="1">
      <c r="A794" s="8"/>
      <c r="B794" s="8"/>
      <c r="C794" s="8"/>
      <c r="D794" s="8"/>
      <c r="E794" s="8"/>
      <c r="F794" s="12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30" customHeight="1">
      <c r="A795" s="8"/>
      <c r="B795" s="8"/>
      <c r="C795" s="8"/>
      <c r="D795" s="8"/>
      <c r="E795" s="8"/>
      <c r="F795" s="12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30" customHeight="1">
      <c r="A796" s="8"/>
      <c r="B796" s="8"/>
      <c r="C796" s="8"/>
      <c r="D796" s="8"/>
      <c r="E796" s="8"/>
      <c r="F796" s="12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30" customHeight="1">
      <c r="A797" s="8"/>
      <c r="B797" s="8"/>
      <c r="C797" s="8"/>
      <c r="D797" s="8"/>
      <c r="E797" s="8"/>
      <c r="F797" s="12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30" customHeight="1">
      <c r="A798" s="8"/>
      <c r="B798" s="8"/>
      <c r="C798" s="8"/>
      <c r="D798" s="8"/>
      <c r="E798" s="8"/>
      <c r="F798" s="12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30" customHeight="1">
      <c r="A799" s="8"/>
      <c r="B799" s="8"/>
      <c r="C799" s="8"/>
      <c r="D799" s="8"/>
      <c r="E799" s="8"/>
      <c r="F799" s="12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30" customHeight="1">
      <c r="A800" s="8"/>
      <c r="B800" s="8"/>
      <c r="C800" s="8"/>
      <c r="D800" s="8"/>
      <c r="E800" s="8"/>
      <c r="F800" s="12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30" customHeight="1">
      <c r="A801" s="8"/>
      <c r="B801" s="8"/>
      <c r="C801" s="8"/>
      <c r="D801" s="8"/>
      <c r="E801" s="8"/>
      <c r="F801" s="12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30" customHeight="1">
      <c r="A802" s="8"/>
      <c r="B802" s="8"/>
      <c r="C802" s="8"/>
      <c r="D802" s="8"/>
      <c r="E802" s="8"/>
      <c r="F802" s="12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30" customHeight="1">
      <c r="A803" s="8"/>
      <c r="B803" s="8"/>
      <c r="C803" s="8"/>
      <c r="D803" s="8"/>
      <c r="E803" s="8"/>
      <c r="F803" s="12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30" customHeight="1">
      <c r="A804" s="8"/>
      <c r="B804" s="8"/>
      <c r="C804" s="8"/>
      <c r="D804" s="8"/>
      <c r="E804" s="8"/>
      <c r="F804" s="12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30" customHeight="1">
      <c r="A805" s="8"/>
      <c r="B805" s="8"/>
      <c r="C805" s="8"/>
      <c r="D805" s="8"/>
      <c r="E805" s="8"/>
      <c r="F805" s="12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30" customHeight="1">
      <c r="A806" s="8"/>
      <c r="B806" s="8"/>
      <c r="C806" s="8"/>
      <c r="D806" s="8"/>
      <c r="E806" s="8"/>
      <c r="F806" s="12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30" customHeight="1">
      <c r="A807" s="8"/>
      <c r="B807" s="8"/>
      <c r="C807" s="8"/>
      <c r="D807" s="8"/>
      <c r="E807" s="8"/>
      <c r="F807" s="12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30" customHeight="1">
      <c r="A808" s="8"/>
      <c r="B808" s="8"/>
      <c r="C808" s="8"/>
      <c r="D808" s="8"/>
      <c r="E808" s="8"/>
      <c r="F808" s="12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30" customHeight="1">
      <c r="A809" s="8"/>
      <c r="B809" s="8"/>
      <c r="C809" s="8" t="s">
        <v>99</v>
      </c>
      <c r="D809" s="8"/>
      <c r="E809" s="8"/>
      <c r="F809" s="12"/>
      <c r="G809" s="8"/>
      <c r="H809" s="8">
        <f>SUMIF(AC785:AC808,1,H785:H808)</f>
        <v>-23850</v>
      </c>
      <c r="I809" s="8"/>
      <c r="J809" s="8">
        <f>SUMIF(AC785:AC808,1,J785:J808)</f>
        <v>333016</v>
      </c>
      <c r="K809" s="8"/>
      <c r="L809" s="8">
        <f>SUMIF(AC785:AC808,1,L785:L808)</f>
        <v>2414</v>
      </c>
      <c r="M809" s="8"/>
      <c r="N809" s="8">
        <f>H809+J809+L809</f>
        <v>311580</v>
      </c>
      <c r="O809" s="8"/>
    </row>
    <row r="810" spans="1:15" ht="30" customHeight="1">
      <c r="A810" s="8"/>
      <c r="B810" s="8"/>
      <c r="C810" s="9" t="s">
        <v>67</v>
      </c>
      <c r="D810" s="9"/>
      <c r="E810" s="9"/>
      <c r="F810" s="11"/>
      <c r="G810" s="9"/>
      <c r="H810" s="9"/>
      <c r="I810" s="9"/>
      <c r="J810" s="9"/>
      <c r="K810" s="9"/>
      <c r="L810" s="9"/>
      <c r="M810" s="9"/>
      <c r="N810" s="9"/>
      <c r="O810" s="9"/>
    </row>
    <row r="811" spans="1:29" ht="30" customHeight="1">
      <c r="A811" s="10" t="s">
        <v>68</v>
      </c>
      <c r="B811" s="10" t="s">
        <v>89</v>
      </c>
      <c r="C811" s="10" t="s">
        <v>90</v>
      </c>
      <c r="D811" s="10" t="s">
        <v>91</v>
      </c>
      <c r="E811" s="10" t="s">
        <v>92</v>
      </c>
      <c r="F811" s="12">
        <v>2</v>
      </c>
      <c r="G811" s="8">
        <v>0</v>
      </c>
      <c r="H811" s="8">
        <f>TRUNC(F811*G811,0)</f>
        <v>0</v>
      </c>
      <c r="I811" s="8">
        <f>TRUNC(단가대비표!O226,0)</f>
        <v>94338</v>
      </c>
      <c r="J811" s="8">
        <f>TRUNC(F811*I811,0)</f>
        <v>188676</v>
      </c>
      <c r="K811" s="8">
        <v>0</v>
      </c>
      <c r="L811" s="8">
        <f>TRUNC(F811*K811,0)</f>
        <v>0</v>
      </c>
      <c r="M811" s="8">
        <f aca="true" t="shared" si="102" ref="M811:N813">G811+I811+K811</f>
        <v>94338</v>
      </c>
      <c r="N811" s="8">
        <f t="shared" si="102"/>
        <v>188676</v>
      </c>
      <c r="O811" s="10" t="s">
        <v>77</v>
      </c>
      <c r="T811">
        <v>0</v>
      </c>
      <c r="W811">
        <v>3</v>
      </c>
      <c r="AC811">
        <v>1</v>
      </c>
    </row>
    <row r="812" spans="1:29" ht="30" customHeight="1">
      <c r="A812" s="10" t="s">
        <v>68</v>
      </c>
      <c r="B812" s="10" t="s">
        <v>124</v>
      </c>
      <c r="C812" s="10" t="s">
        <v>90</v>
      </c>
      <c r="D812" s="10" t="s">
        <v>125</v>
      </c>
      <c r="E812" s="10" t="s">
        <v>92</v>
      </c>
      <c r="F812" s="12">
        <v>4</v>
      </c>
      <c r="G812" s="8">
        <v>0</v>
      </c>
      <c r="H812" s="8">
        <f>TRUNC(F812*G812,0)</f>
        <v>0</v>
      </c>
      <c r="I812" s="8">
        <f>TRUNC(단가대비표!O224,0)</f>
        <v>125901</v>
      </c>
      <c r="J812" s="8">
        <f>TRUNC(F812*I812,0)</f>
        <v>503604</v>
      </c>
      <c r="K812" s="8">
        <v>0</v>
      </c>
      <c r="L812" s="8">
        <f>TRUNC(F812*K812,0)</f>
        <v>0</v>
      </c>
      <c r="M812" s="8">
        <f t="shared" si="102"/>
        <v>125901</v>
      </c>
      <c r="N812" s="8">
        <f t="shared" si="102"/>
        <v>503604</v>
      </c>
      <c r="O812" s="10" t="s">
        <v>77</v>
      </c>
      <c r="T812">
        <v>0</v>
      </c>
      <c r="W812">
        <v>3</v>
      </c>
      <c r="AC812">
        <v>1</v>
      </c>
    </row>
    <row r="813" spans="1:29" ht="30" customHeight="1">
      <c r="A813" s="10" t="s">
        <v>68</v>
      </c>
      <c r="B813" s="10" t="s">
        <v>95</v>
      </c>
      <c r="C813" s="10" t="s">
        <v>96</v>
      </c>
      <c r="D813" s="10" t="s">
        <v>97</v>
      </c>
      <c r="E813" s="10" t="s">
        <v>98</v>
      </c>
      <c r="F813" s="12">
        <v>1</v>
      </c>
      <c r="G813" s="8">
        <f>ROUNDDOWN(SUMIF(W811:W813,RIGHTB(B813,1),J811:J813)*T813,0)</f>
        <v>20768</v>
      </c>
      <c r="H813" s="8">
        <f>TRUNC(F813*G813,0)</f>
        <v>20768</v>
      </c>
      <c r="I813" s="8">
        <v>0</v>
      </c>
      <c r="J813" s="8">
        <f>TRUNC(F813*I813,0)</f>
        <v>0</v>
      </c>
      <c r="K813" s="8">
        <v>0</v>
      </c>
      <c r="L813" s="8">
        <f>TRUNC(F813*K813,0)</f>
        <v>0</v>
      </c>
      <c r="M813" s="8">
        <f t="shared" si="102"/>
        <v>20768</v>
      </c>
      <c r="N813" s="8">
        <f t="shared" si="102"/>
        <v>20768</v>
      </c>
      <c r="O813" s="10" t="s">
        <v>77</v>
      </c>
      <c r="P813">
        <v>813</v>
      </c>
      <c r="R813">
        <v>1</v>
      </c>
      <c r="S813">
        <v>0</v>
      </c>
      <c r="T813">
        <v>0.03</v>
      </c>
      <c r="AC813">
        <v>1</v>
      </c>
    </row>
    <row r="814" spans="1:15" ht="30" customHeight="1">
      <c r="A814" s="8"/>
      <c r="B814" s="8"/>
      <c r="C814" s="8"/>
      <c r="D814" s="8"/>
      <c r="E814" s="8"/>
      <c r="F814" s="12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30" customHeight="1">
      <c r="A815" s="8"/>
      <c r="B815" s="8"/>
      <c r="C815" s="8"/>
      <c r="D815" s="8"/>
      <c r="E815" s="8"/>
      <c r="F815" s="12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30" customHeight="1">
      <c r="A816" s="8"/>
      <c r="B816" s="8"/>
      <c r="C816" s="8"/>
      <c r="D816" s="8"/>
      <c r="E816" s="8"/>
      <c r="F816" s="12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30" customHeight="1">
      <c r="A817" s="8"/>
      <c r="B817" s="8"/>
      <c r="C817" s="8"/>
      <c r="D817" s="8"/>
      <c r="E817" s="8"/>
      <c r="F817" s="12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30" customHeight="1">
      <c r="A818" s="8"/>
      <c r="B818" s="8"/>
      <c r="C818" s="8"/>
      <c r="D818" s="8"/>
      <c r="E818" s="8"/>
      <c r="F818" s="12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30" customHeight="1">
      <c r="A819" s="8"/>
      <c r="B819" s="8"/>
      <c r="C819" s="8"/>
      <c r="D819" s="8"/>
      <c r="E819" s="8"/>
      <c r="F819" s="12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30" customHeight="1">
      <c r="A820" s="8"/>
      <c r="B820" s="8"/>
      <c r="C820" s="8"/>
      <c r="D820" s="8"/>
      <c r="E820" s="8"/>
      <c r="F820" s="12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30" customHeight="1">
      <c r="A821" s="8"/>
      <c r="B821" s="8"/>
      <c r="C821" s="8"/>
      <c r="D821" s="8"/>
      <c r="E821" s="8"/>
      <c r="F821" s="12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30" customHeight="1">
      <c r="A822" s="8"/>
      <c r="B822" s="8"/>
      <c r="C822" s="8"/>
      <c r="D822" s="8"/>
      <c r="E822" s="8"/>
      <c r="F822" s="12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30" customHeight="1">
      <c r="A823" s="8"/>
      <c r="B823" s="8"/>
      <c r="C823" s="8"/>
      <c r="D823" s="8"/>
      <c r="E823" s="8"/>
      <c r="F823" s="12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30" customHeight="1">
      <c r="A824" s="8"/>
      <c r="B824" s="8"/>
      <c r="C824" s="8"/>
      <c r="D824" s="8"/>
      <c r="E824" s="8"/>
      <c r="F824" s="12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30" customHeight="1">
      <c r="A825" s="8"/>
      <c r="B825" s="8"/>
      <c r="C825" s="8"/>
      <c r="D825" s="8"/>
      <c r="E825" s="8"/>
      <c r="F825" s="12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30" customHeight="1">
      <c r="A826" s="8"/>
      <c r="B826" s="8"/>
      <c r="C826" s="8"/>
      <c r="D826" s="8"/>
      <c r="E826" s="8"/>
      <c r="F826" s="12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30" customHeight="1">
      <c r="A827" s="8"/>
      <c r="B827" s="8"/>
      <c r="C827" s="8"/>
      <c r="D827" s="8"/>
      <c r="E827" s="8"/>
      <c r="F827" s="12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30" customHeight="1">
      <c r="A828" s="8"/>
      <c r="B828" s="8"/>
      <c r="C828" s="8"/>
      <c r="D828" s="8"/>
      <c r="E828" s="8"/>
      <c r="F828" s="12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30" customHeight="1">
      <c r="A829" s="8"/>
      <c r="B829" s="8"/>
      <c r="C829" s="8"/>
      <c r="D829" s="8"/>
      <c r="E829" s="8"/>
      <c r="F829" s="12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30" customHeight="1">
      <c r="A830" s="8"/>
      <c r="B830" s="8"/>
      <c r="C830" s="8"/>
      <c r="D830" s="8"/>
      <c r="E830" s="8"/>
      <c r="F830" s="12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30" customHeight="1">
      <c r="A831" s="8"/>
      <c r="B831" s="8"/>
      <c r="C831" s="8"/>
      <c r="D831" s="8"/>
      <c r="E831" s="8"/>
      <c r="F831" s="12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30" customHeight="1">
      <c r="A832" s="8"/>
      <c r="B832" s="8"/>
      <c r="C832" s="8"/>
      <c r="D832" s="8"/>
      <c r="E832" s="8"/>
      <c r="F832" s="12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30" customHeight="1">
      <c r="A833" s="8"/>
      <c r="B833" s="8"/>
      <c r="C833" s="8"/>
      <c r="D833" s="8"/>
      <c r="E833" s="8"/>
      <c r="F833" s="12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30" customHeight="1">
      <c r="A834" s="8"/>
      <c r="B834" s="8"/>
      <c r="C834" s="8"/>
      <c r="D834" s="8"/>
      <c r="E834" s="8"/>
      <c r="F834" s="12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30" customHeight="1">
      <c r="A835" s="8"/>
      <c r="B835" s="8"/>
      <c r="C835" s="8" t="s">
        <v>99</v>
      </c>
      <c r="D835" s="8"/>
      <c r="E835" s="8"/>
      <c r="F835" s="12"/>
      <c r="G835" s="8"/>
      <c r="H835" s="8">
        <f>ROUNDDOWN(SUMIF(AC811:AC834,1,H811:H834),0)</f>
        <v>20768</v>
      </c>
      <c r="I835" s="8"/>
      <c r="J835" s="8">
        <f>ROUNDDOWN(SUMIF(AC811:AC834,1,J811:J834),0)</f>
        <v>692280</v>
      </c>
      <c r="K835" s="8"/>
      <c r="L835" s="8">
        <f>ROUNDDOWN(SUMIF(AC811:AC834,1,L811:L834),0)</f>
        <v>0</v>
      </c>
      <c r="M835" s="8"/>
      <c r="N835" s="8">
        <f>H835+J835+L835</f>
        <v>713048</v>
      </c>
      <c r="O835" s="8"/>
    </row>
    <row r="836" ht="16.5" hidden="1">
      <c r="A836" t="s">
        <v>70</v>
      </c>
    </row>
    <row r="837" spans="1:15" ht="17.25">
      <c r="A837" s="1"/>
      <c r="B837" s="1"/>
      <c r="C837" s="1" t="s">
        <v>601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</sheetData>
  <sheetProtection/>
  <mergeCells count="12">
    <mergeCell ref="M2:N2"/>
    <mergeCell ref="O2:O3"/>
    <mergeCell ref="C1:O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  <rowBreaks count="20" manualBreakCount="20">
    <brk id="29" max="255" man="1"/>
    <brk id="55" max="255" man="1"/>
    <brk id="81" max="255" man="1"/>
    <brk id="211" max="255" man="1"/>
    <brk id="315" max="255" man="1"/>
    <brk id="367" max="255" man="1"/>
    <brk id="393" max="255" man="1"/>
    <brk id="419" max="255" man="1"/>
    <brk id="445" max="255" man="1"/>
    <brk id="471" max="255" man="1"/>
    <brk id="497" max="255" man="1"/>
    <brk id="523" max="255" man="1"/>
    <brk id="549" max="255" man="1"/>
    <brk id="575" max="255" man="1"/>
    <brk id="601" max="255" man="1"/>
    <brk id="679" max="255" man="1"/>
    <brk id="731" max="255" man="1"/>
    <brk id="757" max="255" man="1"/>
    <brk id="783" max="255" man="1"/>
    <brk id="8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60" zoomScalePageLayoutView="0" workbookViewId="0" topLeftCell="A34">
      <selection activeCell="A2" sqref="A2:M2"/>
    </sheetView>
  </sheetViews>
  <sheetFormatPr defaultColWidth="9.140625" defaultRowHeight="15"/>
  <cols>
    <col min="1" max="1" width="11.57421875" style="0" customWidth="1"/>
    <col min="2" max="2" width="34.57421875" style="0" customWidth="1"/>
    <col min="3" max="3" width="28.57421875" style="0" customWidth="1"/>
    <col min="4" max="4" width="8.57421875" style="0" customWidth="1"/>
    <col min="5" max="8" width="18.57421875" style="0" customWidth="1"/>
    <col min="9" max="9" width="16.57421875" style="0" customWidth="1"/>
  </cols>
  <sheetData>
    <row r="1" spans="1:9" ht="30" customHeight="1">
      <c r="A1" s="54" t="s">
        <v>604</v>
      </c>
      <c r="B1" s="54"/>
      <c r="C1" s="54"/>
      <c r="D1" s="54"/>
      <c r="E1" s="54"/>
      <c r="F1" s="54"/>
      <c r="G1" s="54"/>
      <c r="H1" s="54"/>
      <c r="I1" s="54"/>
    </row>
    <row r="2" spans="1:9" ht="30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30" customHeight="1">
      <c r="A3" s="3" t="s">
        <v>605</v>
      </c>
      <c r="B3" s="3" t="s">
        <v>3</v>
      </c>
      <c r="C3" s="3" t="s">
        <v>5</v>
      </c>
      <c r="D3" s="3" t="s">
        <v>6</v>
      </c>
      <c r="E3" s="3" t="s">
        <v>8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 ht="30" customHeight="1">
      <c r="A4" s="4" t="s">
        <v>513</v>
      </c>
      <c r="B4" s="4" t="s">
        <v>514</v>
      </c>
      <c r="C4" s="4" t="s">
        <v>361</v>
      </c>
      <c r="D4" s="4" t="s">
        <v>289</v>
      </c>
      <c r="E4" s="8">
        <f>일위대가!H9</f>
        <v>973</v>
      </c>
      <c r="F4" s="8">
        <f>일위대가!J9</f>
        <v>17364</v>
      </c>
      <c r="G4" s="8">
        <f>일위대가!L9</f>
        <v>29</v>
      </c>
      <c r="H4" s="8">
        <f aca="true" t="shared" si="0" ref="H4:H35">E4+F4+G4</f>
        <v>18366</v>
      </c>
      <c r="I4" s="4" t="s">
        <v>77</v>
      </c>
    </row>
    <row r="5" spans="1:9" ht="30" customHeight="1">
      <c r="A5" s="4" t="s">
        <v>286</v>
      </c>
      <c r="B5" s="4" t="s">
        <v>287</v>
      </c>
      <c r="C5" s="4" t="s">
        <v>288</v>
      </c>
      <c r="D5" s="4" t="s">
        <v>289</v>
      </c>
      <c r="E5" s="8">
        <f>일위대가!H16</f>
        <v>546</v>
      </c>
      <c r="F5" s="8">
        <f>일위대가!J16</f>
        <v>7175</v>
      </c>
      <c r="G5" s="8">
        <f>일위대가!L16</f>
        <v>0</v>
      </c>
      <c r="H5" s="8">
        <f t="shared" si="0"/>
        <v>7721</v>
      </c>
      <c r="I5" s="4" t="s">
        <v>77</v>
      </c>
    </row>
    <row r="6" spans="1:9" ht="30" customHeight="1">
      <c r="A6" s="4" t="s">
        <v>290</v>
      </c>
      <c r="B6" s="4" t="s">
        <v>287</v>
      </c>
      <c r="C6" s="4" t="s">
        <v>291</v>
      </c>
      <c r="D6" s="4" t="s">
        <v>289</v>
      </c>
      <c r="E6" s="8">
        <f>일위대가!H23</f>
        <v>759</v>
      </c>
      <c r="F6" s="8">
        <f>일위대가!J23</f>
        <v>8180</v>
      </c>
      <c r="G6" s="8">
        <f>일위대가!L23</f>
        <v>0</v>
      </c>
      <c r="H6" s="8">
        <f t="shared" si="0"/>
        <v>8939</v>
      </c>
      <c r="I6" s="4" t="s">
        <v>77</v>
      </c>
    </row>
    <row r="7" spans="1:9" ht="30" customHeight="1">
      <c r="A7" s="4" t="s">
        <v>292</v>
      </c>
      <c r="B7" s="4" t="s">
        <v>287</v>
      </c>
      <c r="C7" s="4" t="s">
        <v>293</v>
      </c>
      <c r="D7" s="4" t="s">
        <v>289</v>
      </c>
      <c r="E7" s="8">
        <f>일위대가!H30</f>
        <v>1003</v>
      </c>
      <c r="F7" s="8">
        <f>일위대가!J30</f>
        <v>9471</v>
      </c>
      <c r="G7" s="8">
        <f>일위대가!L30</f>
        <v>0</v>
      </c>
      <c r="H7" s="8">
        <f t="shared" si="0"/>
        <v>10474</v>
      </c>
      <c r="I7" s="4" t="s">
        <v>77</v>
      </c>
    </row>
    <row r="8" spans="1:9" ht="30" customHeight="1">
      <c r="A8" s="4" t="s">
        <v>294</v>
      </c>
      <c r="B8" s="4" t="s">
        <v>287</v>
      </c>
      <c r="C8" s="4" t="s">
        <v>295</v>
      </c>
      <c r="D8" s="4" t="s">
        <v>289</v>
      </c>
      <c r="E8" s="8">
        <f>일위대가!H37</f>
        <v>1201</v>
      </c>
      <c r="F8" s="8">
        <f>일위대가!J37</f>
        <v>11050</v>
      </c>
      <c r="G8" s="8">
        <f>일위대가!L37</f>
        <v>0</v>
      </c>
      <c r="H8" s="8">
        <f t="shared" si="0"/>
        <v>12251</v>
      </c>
      <c r="I8" s="4" t="s">
        <v>77</v>
      </c>
    </row>
    <row r="9" spans="1:9" ht="30" customHeight="1">
      <c r="A9" s="4" t="s">
        <v>296</v>
      </c>
      <c r="B9" s="4" t="s">
        <v>287</v>
      </c>
      <c r="C9" s="4" t="s">
        <v>297</v>
      </c>
      <c r="D9" s="4" t="s">
        <v>289</v>
      </c>
      <c r="E9" s="8">
        <f>일위대가!H44</f>
        <v>1519</v>
      </c>
      <c r="F9" s="8">
        <f>일위대가!J44</f>
        <v>12054</v>
      </c>
      <c r="G9" s="8">
        <f>일위대가!L44</f>
        <v>0</v>
      </c>
      <c r="H9" s="8">
        <f t="shared" si="0"/>
        <v>13573</v>
      </c>
      <c r="I9" s="4" t="s">
        <v>77</v>
      </c>
    </row>
    <row r="10" spans="1:9" ht="30" customHeight="1">
      <c r="A10" s="4" t="s">
        <v>298</v>
      </c>
      <c r="B10" s="4" t="s">
        <v>287</v>
      </c>
      <c r="C10" s="4" t="s">
        <v>299</v>
      </c>
      <c r="D10" s="4" t="s">
        <v>289</v>
      </c>
      <c r="E10" s="8">
        <f>일위대가!H51</f>
        <v>2027</v>
      </c>
      <c r="F10" s="8">
        <f>일위대가!J51</f>
        <v>14207</v>
      </c>
      <c r="G10" s="8">
        <f>일위대가!L51</f>
        <v>0</v>
      </c>
      <c r="H10" s="8">
        <f t="shared" si="0"/>
        <v>16234</v>
      </c>
      <c r="I10" s="4" t="s">
        <v>77</v>
      </c>
    </row>
    <row r="11" spans="1:9" ht="30" customHeight="1">
      <c r="A11" s="4" t="s">
        <v>300</v>
      </c>
      <c r="B11" s="4" t="s">
        <v>287</v>
      </c>
      <c r="C11" s="4" t="s">
        <v>301</v>
      </c>
      <c r="D11" s="4" t="s">
        <v>289</v>
      </c>
      <c r="E11" s="8">
        <f>일위대가!H58</f>
        <v>3444</v>
      </c>
      <c r="F11" s="8">
        <f>일위대가!J58</f>
        <v>17077</v>
      </c>
      <c r="G11" s="8">
        <f>일위대가!L58</f>
        <v>0</v>
      </c>
      <c r="H11" s="8">
        <f t="shared" si="0"/>
        <v>20521</v>
      </c>
      <c r="I11" s="4" t="s">
        <v>77</v>
      </c>
    </row>
    <row r="12" spans="1:9" ht="30" customHeight="1">
      <c r="A12" s="4" t="s">
        <v>632</v>
      </c>
      <c r="B12" s="4" t="s">
        <v>633</v>
      </c>
      <c r="C12" s="4" t="s">
        <v>634</v>
      </c>
      <c r="D12" s="4" t="s">
        <v>103</v>
      </c>
      <c r="E12" s="8">
        <f>일위대가!H66</f>
        <v>636</v>
      </c>
      <c r="F12" s="8">
        <f>일위대가!J66</f>
        <v>5342</v>
      </c>
      <c r="G12" s="8">
        <f>일위대가!L66</f>
        <v>60</v>
      </c>
      <c r="H12" s="8">
        <f t="shared" si="0"/>
        <v>6038</v>
      </c>
      <c r="I12" s="4" t="s">
        <v>77</v>
      </c>
    </row>
    <row r="13" spans="1:9" ht="30" customHeight="1">
      <c r="A13" s="4" t="s">
        <v>638</v>
      </c>
      <c r="B13" s="4" t="s">
        <v>639</v>
      </c>
      <c r="C13" s="4" t="s">
        <v>293</v>
      </c>
      <c r="D13" s="4" t="s">
        <v>289</v>
      </c>
      <c r="E13" s="8">
        <f>일위대가!H71</f>
        <v>19</v>
      </c>
      <c r="F13" s="8">
        <f>일위대가!J71</f>
        <v>0</v>
      </c>
      <c r="G13" s="8">
        <f>일위대가!L71</f>
        <v>0</v>
      </c>
      <c r="H13" s="8">
        <f t="shared" si="0"/>
        <v>19</v>
      </c>
      <c r="I13" s="4" t="s">
        <v>77</v>
      </c>
    </row>
    <row r="14" spans="1:9" ht="30" customHeight="1">
      <c r="A14" s="4" t="s">
        <v>647</v>
      </c>
      <c r="B14" s="4" t="s">
        <v>639</v>
      </c>
      <c r="C14" s="4" t="s">
        <v>295</v>
      </c>
      <c r="D14" s="4" t="s">
        <v>289</v>
      </c>
      <c r="E14" s="8">
        <f>일위대가!H76</f>
        <v>22</v>
      </c>
      <c r="F14" s="8">
        <f>일위대가!J76</f>
        <v>0</v>
      </c>
      <c r="G14" s="8">
        <f>일위대가!L76</f>
        <v>0</v>
      </c>
      <c r="H14" s="8">
        <f t="shared" si="0"/>
        <v>22</v>
      </c>
      <c r="I14" s="4" t="s">
        <v>77</v>
      </c>
    </row>
    <row r="15" spans="1:9" ht="30" customHeight="1">
      <c r="A15" s="4" t="s">
        <v>649</v>
      </c>
      <c r="B15" s="4" t="s">
        <v>639</v>
      </c>
      <c r="C15" s="4" t="s">
        <v>297</v>
      </c>
      <c r="D15" s="4" t="s">
        <v>289</v>
      </c>
      <c r="E15" s="8">
        <f>일위대가!H81</f>
        <v>26</v>
      </c>
      <c r="F15" s="8">
        <f>일위대가!J81</f>
        <v>0</v>
      </c>
      <c r="G15" s="8">
        <f>일위대가!L81</f>
        <v>0</v>
      </c>
      <c r="H15" s="8">
        <f t="shared" si="0"/>
        <v>26</v>
      </c>
      <c r="I15" s="4" t="s">
        <v>77</v>
      </c>
    </row>
    <row r="16" spans="1:9" ht="30" customHeight="1">
      <c r="A16" s="4" t="s">
        <v>651</v>
      </c>
      <c r="B16" s="4" t="s">
        <v>639</v>
      </c>
      <c r="C16" s="4" t="s">
        <v>301</v>
      </c>
      <c r="D16" s="4" t="s">
        <v>289</v>
      </c>
      <c r="E16" s="8">
        <f>일위대가!H86</f>
        <v>39</v>
      </c>
      <c r="F16" s="8">
        <f>일위대가!J86</f>
        <v>0</v>
      </c>
      <c r="G16" s="8">
        <f>일위대가!L86</f>
        <v>0</v>
      </c>
      <c r="H16" s="8">
        <f t="shared" si="0"/>
        <v>39</v>
      </c>
      <c r="I16" s="4" t="s">
        <v>77</v>
      </c>
    </row>
    <row r="17" spans="1:9" ht="30" customHeight="1">
      <c r="A17" s="4" t="s">
        <v>653</v>
      </c>
      <c r="B17" s="4" t="s">
        <v>639</v>
      </c>
      <c r="C17" s="4" t="s">
        <v>361</v>
      </c>
      <c r="D17" s="4" t="s">
        <v>289</v>
      </c>
      <c r="E17" s="8">
        <f>일위대가!H91</f>
        <v>50</v>
      </c>
      <c r="F17" s="8">
        <f>일위대가!J91</f>
        <v>0</v>
      </c>
      <c r="G17" s="8">
        <f>일위대가!L91</f>
        <v>0</v>
      </c>
      <c r="H17" s="8">
        <f t="shared" si="0"/>
        <v>50</v>
      </c>
      <c r="I17" s="4" t="s">
        <v>77</v>
      </c>
    </row>
    <row r="18" spans="1:9" ht="30" customHeight="1">
      <c r="A18" s="4" t="s">
        <v>655</v>
      </c>
      <c r="B18" s="4" t="s">
        <v>639</v>
      </c>
      <c r="C18" s="4" t="s">
        <v>470</v>
      </c>
      <c r="D18" s="4" t="s">
        <v>289</v>
      </c>
      <c r="E18" s="8">
        <f>일위대가!H96</f>
        <v>97</v>
      </c>
      <c r="F18" s="8">
        <f>일위대가!J96</f>
        <v>0</v>
      </c>
      <c r="G18" s="8">
        <f>일위대가!L96</f>
        <v>0</v>
      </c>
      <c r="H18" s="8">
        <f t="shared" si="0"/>
        <v>97</v>
      </c>
      <c r="I18" s="4" t="s">
        <v>77</v>
      </c>
    </row>
    <row r="19" spans="1:9" ht="30" customHeight="1">
      <c r="A19" s="4" t="s">
        <v>657</v>
      </c>
      <c r="B19" s="4" t="s">
        <v>639</v>
      </c>
      <c r="C19" s="4" t="s">
        <v>484</v>
      </c>
      <c r="D19" s="4" t="s">
        <v>289</v>
      </c>
      <c r="E19" s="8">
        <f>일위대가!H101</f>
        <v>178</v>
      </c>
      <c r="F19" s="8">
        <f>일위대가!J101</f>
        <v>0</v>
      </c>
      <c r="G19" s="8">
        <f>일위대가!L101</f>
        <v>0</v>
      </c>
      <c r="H19" s="8">
        <f t="shared" si="0"/>
        <v>178</v>
      </c>
      <c r="I19" s="4" t="s">
        <v>77</v>
      </c>
    </row>
    <row r="20" spans="1:9" ht="30" customHeight="1">
      <c r="A20" s="4" t="s">
        <v>659</v>
      </c>
      <c r="B20" s="4" t="s">
        <v>639</v>
      </c>
      <c r="C20" s="4" t="s">
        <v>460</v>
      </c>
      <c r="D20" s="4" t="s">
        <v>289</v>
      </c>
      <c r="E20" s="8">
        <f>일위대가!H106</f>
        <v>276</v>
      </c>
      <c r="F20" s="8">
        <f>일위대가!J106</f>
        <v>0</v>
      </c>
      <c r="G20" s="8">
        <f>일위대가!L106</f>
        <v>0</v>
      </c>
      <c r="H20" s="8">
        <f t="shared" si="0"/>
        <v>276</v>
      </c>
      <c r="I20" s="4" t="s">
        <v>77</v>
      </c>
    </row>
    <row r="21" spans="1:9" ht="30" customHeight="1">
      <c r="A21" s="4" t="s">
        <v>661</v>
      </c>
      <c r="B21" s="4" t="s">
        <v>639</v>
      </c>
      <c r="C21" s="4" t="s">
        <v>496</v>
      </c>
      <c r="D21" s="4" t="s">
        <v>289</v>
      </c>
      <c r="E21" s="8">
        <f>일위대가!H111</f>
        <v>798</v>
      </c>
      <c r="F21" s="8">
        <f>일위대가!J111</f>
        <v>0</v>
      </c>
      <c r="G21" s="8">
        <f>일위대가!L111</f>
        <v>0</v>
      </c>
      <c r="H21" s="8">
        <f t="shared" si="0"/>
        <v>798</v>
      </c>
      <c r="I21" s="4" t="s">
        <v>77</v>
      </c>
    </row>
    <row r="22" spans="1:9" ht="30" customHeight="1">
      <c r="A22" s="4" t="s">
        <v>663</v>
      </c>
      <c r="B22" s="4" t="s">
        <v>664</v>
      </c>
      <c r="C22" s="4" t="s">
        <v>634</v>
      </c>
      <c r="D22" s="4" t="s">
        <v>103</v>
      </c>
      <c r="E22" s="8">
        <f>일위대가!H119</f>
        <v>199</v>
      </c>
      <c r="F22" s="8">
        <f>일위대가!J119</f>
        <v>925</v>
      </c>
      <c r="G22" s="8">
        <f>일위대가!L119</f>
        <v>0</v>
      </c>
      <c r="H22" s="8">
        <f t="shared" si="0"/>
        <v>1124</v>
      </c>
      <c r="I22" s="4" t="s">
        <v>77</v>
      </c>
    </row>
    <row r="23" spans="1:9" ht="30" customHeight="1">
      <c r="A23" s="4" t="s">
        <v>540</v>
      </c>
      <c r="B23" s="4" t="s">
        <v>541</v>
      </c>
      <c r="C23" s="4" t="s">
        <v>297</v>
      </c>
      <c r="D23" s="4" t="s">
        <v>289</v>
      </c>
      <c r="E23" s="8">
        <f>일위대가!H127</f>
        <v>690</v>
      </c>
      <c r="F23" s="8">
        <f>일위대가!J127</f>
        <v>18693</v>
      </c>
      <c r="G23" s="8">
        <f>일위대가!L127</f>
        <v>0</v>
      </c>
      <c r="H23" s="8">
        <f t="shared" si="0"/>
        <v>19383</v>
      </c>
      <c r="I23" s="4" t="s">
        <v>77</v>
      </c>
    </row>
    <row r="24" spans="1:9" ht="30" customHeight="1">
      <c r="A24" s="4" t="s">
        <v>515</v>
      </c>
      <c r="B24" s="4" t="s">
        <v>516</v>
      </c>
      <c r="C24" s="4" t="s">
        <v>361</v>
      </c>
      <c r="D24" s="4" t="s">
        <v>289</v>
      </c>
      <c r="E24" s="8">
        <f>일위대가!H135</f>
        <v>8854</v>
      </c>
      <c r="F24" s="8">
        <f>일위대가!J135</f>
        <v>17364</v>
      </c>
      <c r="G24" s="8">
        <f>일위대가!L135</f>
        <v>29</v>
      </c>
      <c r="H24" s="8">
        <f t="shared" si="0"/>
        <v>26247</v>
      </c>
      <c r="I24" s="4" t="s">
        <v>77</v>
      </c>
    </row>
    <row r="25" spans="1:9" ht="30" customHeight="1">
      <c r="A25" s="4" t="s">
        <v>302</v>
      </c>
      <c r="B25" s="4" t="s">
        <v>303</v>
      </c>
      <c r="C25" s="4" t="s">
        <v>291</v>
      </c>
      <c r="D25" s="4" t="s">
        <v>289</v>
      </c>
      <c r="E25" s="8">
        <f>일위대가!H143</f>
        <v>11833</v>
      </c>
      <c r="F25" s="8">
        <f>일위대가!J143</f>
        <v>8180</v>
      </c>
      <c r="G25" s="8">
        <f>일위대가!L143</f>
        <v>0</v>
      </c>
      <c r="H25" s="8">
        <f t="shared" si="0"/>
        <v>20013</v>
      </c>
      <c r="I25" s="4" t="s">
        <v>77</v>
      </c>
    </row>
    <row r="26" spans="1:9" ht="30" customHeight="1">
      <c r="A26" s="4" t="s">
        <v>304</v>
      </c>
      <c r="B26" s="4" t="s">
        <v>303</v>
      </c>
      <c r="C26" s="4" t="s">
        <v>295</v>
      </c>
      <c r="D26" s="4" t="s">
        <v>289</v>
      </c>
      <c r="E26" s="8">
        <f>일위대가!H151</f>
        <v>15215</v>
      </c>
      <c r="F26" s="8">
        <f>일위대가!J151</f>
        <v>11050</v>
      </c>
      <c r="G26" s="8">
        <f>일위대가!L151</f>
        <v>0</v>
      </c>
      <c r="H26" s="8">
        <f t="shared" si="0"/>
        <v>26265</v>
      </c>
      <c r="I26" s="4" t="s">
        <v>77</v>
      </c>
    </row>
    <row r="27" spans="1:9" ht="30" customHeight="1">
      <c r="A27" s="4" t="s">
        <v>466</v>
      </c>
      <c r="B27" s="4" t="s">
        <v>467</v>
      </c>
      <c r="C27" s="4" t="s">
        <v>299</v>
      </c>
      <c r="D27" s="4" t="s">
        <v>289</v>
      </c>
      <c r="E27" s="8">
        <f>일위대가!H157</f>
        <v>1667</v>
      </c>
      <c r="F27" s="8">
        <f>일위대가!J157</f>
        <v>0</v>
      </c>
      <c r="G27" s="8">
        <f>일위대가!L157</f>
        <v>0</v>
      </c>
      <c r="H27" s="8">
        <f t="shared" si="0"/>
        <v>1667</v>
      </c>
      <c r="I27" s="4" t="s">
        <v>77</v>
      </c>
    </row>
    <row r="28" spans="1:9" ht="30" customHeight="1">
      <c r="A28" s="4" t="s">
        <v>468</v>
      </c>
      <c r="B28" s="4" t="s">
        <v>467</v>
      </c>
      <c r="C28" s="4" t="s">
        <v>361</v>
      </c>
      <c r="D28" s="4" t="s">
        <v>289</v>
      </c>
      <c r="E28" s="8">
        <f>일위대가!H163</f>
        <v>1887</v>
      </c>
      <c r="F28" s="8">
        <f>일위대가!J163</f>
        <v>0</v>
      </c>
      <c r="G28" s="8">
        <f>일위대가!L163</f>
        <v>0</v>
      </c>
      <c r="H28" s="8">
        <f t="shared" si="0"/>
        <v>1887</v>
      </c>
      <c r="I28" s="4" t="s">
        <v>77</v>
      </c>
    </row>
    <row r="29" spans="1:9" ht="30" customHeight="1">
      <c r="A29" s="4" t="s">
        <v>469</v>
      </c>
      <c r="B29" s="4" t="s">
        <v>467</v>
      </c>
      <c r="C29" s="4" t="s">
        <v>470</v>
      </c>
      <c r="D29" s="4" t="s">
        <v>289</v>
      </c>
      <c r="E29" s="8">
        <f>일위대가!H169</f>
        <v>2494</v>
      </c>
      <c r="F29" s="8">
        <f>일위대가!J169</f>
        <v>0</v>
      </c>
      <c r="G29" s="8">
        <f>일위대가!L169</f>
        <v>0</v>
      </c>
      <c r="H29" s="8">
        <f t="shared" si="0"/>
        <v>2494</v>
      </c>
      <c r="I29" s="4" t="s">
        <v>77</v>
      </c>
    </row>
    <row r="30" spans="1:9" ht="30" customHeight="1">
      <c r="A30" s="4" t="s">
        <v>471</v>
      </c>
      <c r="B30" s="4" t="s">
        <v>467</v>
      </c>
      <c r="C30" s="4" t="s">
        <v>460</v>
      </c>
      <c r="D30" s="4" t="s">
        <v>289</v>
      </c>
      <c r="E30" s="8">
        <f>일위대가!H175</f>
        <v>4014</v>
      </c>
      <c r="F30" s="8">
        <f>일위대가!J175</f>
        <v>0</v>
      </c>
      <c r="G30" s="8">
        <f>일위대가!L175</f>
        <v>0</v>
      </c>
      <c r="H30" s="8">
        <f t="shared" si="0"/>
        <v>4014</v>
      </c>
      <c r="I30" s="4" t="s">
        <v>77</v>
      </c>
    </row>
    <row r="31" spans="1:9" ht="30" customHeight="1">
      <c r="A31" s="4" t="s">
        <v>472</v>
      </c>
      <c r="B31" s="4" t="s">
        <v>467</v>
      </c>
      <c r="C31" s="4" t="s">
        <v>465</v>
      </c>
      <c r="D31" s="4" t="s">
        <v>289</v>
      </c>
      <c r="E31" s="8">
        <f>일위대가!H181</f>
        <v>4414</v>
      </c>
      <c r="F31" s="8">
        <f>일위대가!J181</f>
        <v>0</v>
      </c>
      <c r="G31" s="8">
        <f>일위대가!L181</f>
        <v>0</v>
      </c>
      <c r="H31" s="8">
        <f t="shared" si="0"/>
        <v>4414</v>
      </c>
      <c r="I31" s="4" t="s">
        <v>77</v>
      </c>
    </row>
    <row r="32" spans="1:9" ht="30" customHeight="1">
      <c r="A32" s="4" t="s">
        <v>337</v>
      </c>
      <c r="B32" s="4" t="s">
        <v>338</v>
      </c>
      <c r="C32" s="4" t="s">
        <v>288</v>
      </c>
      <c r="D32" s="4" t="s">
        <v>289</v>
      </c>
      <c r="E32" s="8">
        <f>일위대가!H187</f>
        <v>1607</v>
      </c>
      <c r="F32" s="8">
        <f>일위대가!J187</f>
        <v>0</v>
      </c>
      <c r="G32" s="8">
        <f>일위대가!L187</f>
        <v>0</v>
      </c>
      <c r="H32" s="8">
        <f t="shared" si="0"/>
        <v>1607</v>
      </c>
      <c r="I32" s="4" t="s">
        <v>77</v>
      </c>
    </row>
    <row r="33" spans="1:9" ht="30" customHeight="1">
      <c r="A33" s="4" t="s">
        <v>339</v>
      </c>
      <c r="B33" s="4" t="s">
        <v>338</v>
      </c>
      <c r="C33" s="4" t="s">
        <v>291</v>
      </c>
      <c r="D33" s="4" t="s">
        <v>289</v>
      </c>
      <c r="E33" s="8">
        <f>일위대가!H193</f>
        <v>1647</v>
      </c>
      <c r="F33" s="8">
        <f>일위대가!J193</f>
        <v>0</v>
      </c>
      <c r="G33" s="8">
        <f>일위대가!L193</f>
        <v>0</v>
      </c>
      <c r="H33" s="8">
        <f t="shared" si="0"/>
        <v>1647</v>
      </c>
      <c r="I33" s="4" t="s">
        <v>77</v>
      </c>
    </row>
    <row r="34" spans="1:9" ht="30" customHeight="1">
      <c r="A34" s="4" t="s">
        <v>340</v>
      </c>
      <c r="B34" s="4" t="s">
        <v>338</v>
      </c>
      <c r="C34" s="4" t="s">
        <v>293</v>
      </c>
      <c r="D34" s="4" t="s">
        <v>289</v>
      </c>
      <c r="E34" s="8">
        <f>일위대가!H199</f>
        <v>1687</v>
      </c>
      <c r="F34" s="8">
        <f>일위대가!J199</f>
        <v>0</v>
      </c>
      <c r="G34" s="8">
        <f>일위대가!L199</f>
        <v>0</v>
      </c>
      <c r="H34" s="8">
        <f t="shared" si="0"/>
        <v>1687</v>
      </c>
      <c r="I34" s="4" t="s">
        <v>77</v>
      </c>
    </row>
    <row r="35" spans="1:9" ht="30" customHeight="1">
      <c r="A35" s="4" t="s">
        <v>341</v>
      </c>
      <c r="B35" s="4" t="s">
        <v>338</v>
      </c>
      <c r="C35" s="4" t="s">
        <v>295</v>
      </c>
      <c r="D35" s="4" t="s">
        <v>289</v>
      </c>
      <c r="E35" s="8">
        <f>일위대가!H205</f>
        <v>1767</v>
      </c>
      <c r="F35" s="8">
        <f>일위대가!J205</f>
        <v>0</v>
      </c>
      <c r="G35" s="8">
        <f>일위대가!L205</f>
        <v>0</v>
      </c>
      <c r="H35" s="8">
        <f t="shared" si="0"/>
        <v>1767</v>
      </c>
      <c r="I35" s="4" t="s">
        <v>77</v>
      </c>
    </row>
    <row r="36" spans="1:9" ht="30" customHeight="1">
      <c r="A36" s="4" t="s">
        <v>342</v>
      </c>
      <c r="B36" s="4" t="s">
        <v>338</v>
      </c>
      <c r="C36" s="4" t="s">
        <v>297</v>
      </c>
      <c r="D36" s="4" t="s">
        <v>289</v>
      </c>
      <c r="E36" s="8">
        <f>일위대가!H211</f>
        <v>1807</v>
      </c>
      <c r="F36" s="8">
        <f>일위대가!J211</f>
        <v>0</v>
      </c>
      <c r="G36" s="8">
        <f>일위대가!L211</f>
        <v>0</v>
      </c>
      <c r="H36" s="8">
        <f aca="true" t="shared" si="1" ref="H36:H67">E36+F36+G36</f>
        <v>1807</v>
      </c>
      <c r="I36" s="4" t="s">
        <v>77</v>
      </c>
    </row>
    <row r="37" spans="1:9" ht="30" customHeight="1">
      <c r="A37" s="4" t="s">
        <v>343</v>
      </c>
      <c r="B37" s="4" t="s">
        <v>338</v>
      </c>
      <c r="C37" s="4" t="s">
        <v>299</v>
      </c>
      <c r="D37" s="4" t="s">
        <v>289</v>
      </c>
      <c r="E37" s="8">
        <f>일위대가!H217</f>
        <v>2007</v>
      </c>
      <c r="F37" s="8">
        <f>일위대가!J217</f>
        <v>0</v>
      </c>
      <c r="G37" s="8">
        <f>일위대가!L217</f>
        <v>0</v>
      </c>
      <c r="H37" s="8">
        <f t="shared" si="1"/>
        <v>2007</v>
      </c>
      <c r="I37" s="4" t="s">
        <v>77</v>
      </c>
    </row>
    <row r="38" spans="1:9" ht="30" customHeight="1">
      <c r="A38" s="4" t="s">
        <v>344</v>
      </c>
      <c r="B38" s="4" t="s">
        <v>338</v>
      </c>
      <c r="C38" s="4" t="s">
        <v>301</v>
      </c>
      <c r="D38" s="4" t="s">
        <v>289</v>
      </c>
      <c r="E38" s="8">
        <f>일위대가!H223</f>
        <v>2167</v>
      </c>
      <c r="F38" s="8">
        <f>일위대가!J223</f>
        <v>0</v>
      </c>
      <c r="G38" s="8">
        <f>일위대가!L223</f>
        <v>0</v>
      </c>
      <c r="H38" s="8">
        <f t="shared" si="1"/>
        <v>2167</v>
      </c>
      <c r="I38" s="4" t="s">
        <v>77</v>
      </c>
    </row>
    <row r="39" spans="1:9" ht="30" customHeight="1">
      <c r="A39" s="4" t="s">
        <v>345</v>
      </c>
      <c r="B39" s="4" t="s">
        <v>346</v>
      </c>
      <c r="C39" s="4" t="s">
        <v>288</v>
      </c>
      <c r="D39" s="4" t="s">
        <v>289</v>
      </c>
      <c r="E39" s="8">
        <f>일위대가!H232</f>
        <v>1703</v>
      </c>
      <c r="F39" s="8">
        <f>일위대가!J232</f>
        <v>7489</v>
      </c>
      <c r="G39" s="8">
        <f>일위대가!L232</f>
        <v>0</v>
      </c>
      <c r="H39" s="8">
        <f t="shared" si="1"/>
        <v>9192</v>
      </c>
      <c r="I39" s="4" t="s">
        <v>77</v>
      </c>
    </row>
    <row r="40" spans="1:9" ht="30" customHeight="1">
      <c r="A40" s="4" t="s">
        <v>347</v>
      </c>
      <c r="B40" s="4" t="s">
        <v>346</v>
      </c>
      <c r="C40" s="4" t="s">
        <v>291</v>
      </c>
      <c r="D40" s="4" t="s">
        <v>289</v>
      </c>
      <c r="E40" s="8">
        <f>일위대가!H241</f>
        <v>2943</v>
      </c>
      <c r="F40" s="8">
        <f>일위대가!J241</f>
        <v>7489</v>
      </c>
      <c r="G40" s="8">
        <f>일위대가!L241</f>
        <v>0</v>
      </c>
      <c r="H40" s="8">
        <f t="shared" si="1"/>
        <v>10432</v>
      </c>
      <c r="I40" s="4" t="s">
        <v>77</v>
      </c>
    </row>
    <row r="41" spans="1:9" ht="30" customHeight="1">
      <c r="A41" s="4" t="s">
        <v>348</v>
      </c>
      <c r="B41" s="4" t="s">
        <v>346</v>
      </c>
      <c r="C41" s="4" t="s">
        <v>293</v>
      </c>
      <c r="D41" s="4" t="s">
        <v>289</v>
      </c>
      <c r="E41" s="8">
        <f>일위대가!H250</f>
        <v>3861</v>
      </c>
      <c r="F41" s="8">
        <f>일위대가!J250</f>
        <v>7489</v>
      </c>
      <c r="G41" s="8">
        <f>일위대가!L250</f>
        <v>0</v>
      </c>
      <c r="H41" s="8">
        <f t="shared" si="1"/>
        <v>11350</v>
      </c>
      <c r="I41" s="4" t="s">
        <v>77</v>
      </c>
    </row>
    <row r="42" spans="1:9" ht="30" customHeight="1">
      <c r="A42" s="4" t="s">
        <v>486</v>
      </c>
      <c r="B42" s="4" t="s">
        <v>487</v>
      </c>
      <c r="C42" s="4" t="s">
        <v>361</v>
      </c>
      <c r="D42" s="4" t="s">
        <v>289</v>
      </c>
      <c r="E42" s="8">
        <f>일위대가!H258</f>
        <v>26017</v>
      </c>
      <c r="F42" s="8">
        <f>일위대가!J258</f>
        <v>9660</v>
      </c>
      <c r="G42" s="8">
        <f>일위대가!L258</f>
        <v>0</v>
      </c>
      <c r="H42" s="8">
        <f t="shared" si="1"/>
        <v>35677</v>
      </c>
      <c r="I42" s="4" t="s">
        <v>77</v>
      </c>
    </row>
    <row r="43" spans="1:9" ht="30" customHeight="1">
      <c r="A43" s="4" t="s">
        <v>488</v>
      </c>
      <c r="B43" s="4" t="s">
        <v>487</v>
      </c>
      <c r="C43" s="4" t="s">
        <v>470</v>
      </c>
      <c r="D43" s="4" t="s">
        <v>289</v>
      </c>
      <c r="E43" s="8">
        <f>일위대가!H266</f>
        <v>31807</v>
      </c>
      <c r="F43" s="8">
        <f>일위대가!J266</f>
        <v>9660</v>
      </c>
      <c r="G43" s="8">
        <f>일위대가!L266</f>
        <v>0</v>
      </c>
      <c r="H43" s="8">
        <f t="shared" si="1"/>
        <v>41467</v>
      </c>
      <c r="I43" s="4" t="s">
        <v>77</v>
      </c>
    </row>
    <row r="44" spans="1:9" ht="30" customHeight="1">
      <c r="A44" s="4" t="s">
        <v>349</v>
      </c>
      <c r="B44" s="4" t="s">
        <v>350</v>
      </c>
      <c r="C44" s="4" t="s">
        <v>288</v>
      </c>
      <c r="D44" s="4" t="s">
        <v>289</v>
      </c>
      <c r="E44" s="8">
        <f>일위대가!H278</f>
        <v>2107</v>
      </c>
      <c r="F44" s="8">
        <f>일위대가!J278</f>
        <v>10200</v>
      </c>
      <c r="G44" s="8">
        <f>일위대가!L278</f>
        <v>12</v>
      </c>
      <c r="H44" s="8">
        <f t="shared" si="1"/>
        <v>12319</v>
      </c>
      <c r="I44" s="4" t="s">
        <v>77</v>
      </c>
    </row>
    <row r="45" spans="1:9" ht="30" customHeight="1">
      <c r="A45" s="4" t="s">
        <v>480</v>
      </c>
      <c r="B45" s="4" t="s">
        <v>350</v>
      </c>
      <c r="C45" s="4" t="s">
        <v>293</v>
      </c>
      <c r="D45" s="4" t="s">
        <v>289</v>
      </c>
      <c r="E45" s="8">
        <f>일위대가!H290</f>
        <v>4393</v>
      </c>
      <c r="F45" s="8">
        <f>일위대가!J290</f>
        <v>10777</v>
      </c>
      <c r="G45" s="8">
        <f>일위대가!L290</f>
        <v>18</v>
      </c>
      <c r="H45" s="8">
        <f t="shared" si="1"/>
        <v>15188</v>
      </c>
      <c r="I45" s="4" t="s">
        <v>77</v>
      </c>
    </row>
    <row r="46" spans="1:9" ht="30" customHeight="1">
      <c r="A46" s="4" t="s">
        <v>351</v>
      </c>
      <c r="B46" s="4" t="s">
        <v>350</v>
      </c>
      <c r="C46" s="4" t="s">
        <v>299</v>
      </c>
      <c r="D46" s="4" t="s">
        <v>289</v>
      </c>
      <c r="E46" s="8">
        <f>일위대가!H302</f>
        <v>8433</v>
      </c>
      <c r="F46" s="8">
        <f>일위대가!J302</f>
        <v>12369</v>
      </c>
      <c r="G46" s="8">
        <f>일위대가!L302</f>
        <v>33</v>
      </c>
      <c r="H46" s="8">
        <f t="shared" si="1"/>
        <v>20835</v>
      </c>
      <c r="I46" s="4" t="s">
        <v>77</v>
      </c>
    </row>
    <row r="47" spans="1:9" ht="30" customHeight="1">
      <c r="A47" s="4" t="s">
        <v>352</v>
      </c>
      <c r="B47" s="4" t="s">
        <v>350</v>
      </c>
      <c r="C47" s="4" t="s">
        <v>301</v>
      </c>
      <c r="D47" s="4" t="s">
        <v>289</v>
      </c>
      <c r="E47" s="8">
        <f>일위대가!H314</f>
        <v>12316</v>
      </c>
      <c r="F47" s="8">
        <f>일위대가!J314</f>
        <v>15058</v>
      </c>
      <c r="G47" s="8">
        <f>일위대가!L314</f>
        <v>43</v>
      </c>
      <c r="H47" s="8">
        <f t="shared" si="1"/>
        <v>27417</v>
      </c>
      <c r="I47" s="4" t="s">
        <v>77</v>
      </c>
    </row>
    <row r="48" spans="1:9" ht="30" customHeight="1">
      <c r="A48" s="4" t="s">
        <v>481</v>
      </c>
      <c r="B48" s="4" t="s">
        <v>350</v>
      </c>
      <c r="C48" s="4" t="s">
        <v>361</v>
      </c>
      <c r="D48" s="4" t="s">
        <v>289</v>
      </c>
      <c r="E48" s="8">
        <f>일위대가!H326</f>
        <v>29414</v>
      </c>
      <c r="F48" s="8">
        <f>일위대가!J326</f>
        <v>16061</v>
      </c>
      <c r="G48" s="8">
        <f>일위대가!L326</f>
        <v>52</v>
      </c>
      <c r="H48" s="8">
        <f t="shared" si="1"/>
        <v>45527</v>
      </c>
      <c r="I48" s="4" t="s">
        <v>77</v>
      </c>
    </row>
    <row r="49" spans="1:9" ht="30" customHeight="1">
      <c r="A49" s="4" t="s">
        <v>482</v>
      </c>
      <c r="B49" s="4" t="s">
        <v>350</v>
      </c>
      <c r="C49" s="4" t="s">
        <v>470</v>
      </c>
      <c r="D49" s="4" t="s">
        <v>289</v>
      </c>
      <c r="E49" s="8">
        <f>일위대가!H338</f>
        <v>36363</v>
      </c>
      <c r="F49" s="8">
        <f>일위대가!J338</f>
        <v>17064</v>
      </c>
      <c r="G49" s="8">
        <f>일위대가!L338</f>
        <v>62</v>
      </c>
      <c r="H49" s="8">
        <f t="shared" si="1"/>
        <v>53489</v>
      </c>
      <c r="I49" s="4" t="s">
        <v>77</v>
      </c>
    </row>
    <row r="50" spans="1:9" ht="30" customHeight="1">
      <c r="A50" s="4" t="s">
        <v>483</v>
      </c>
      <c r="B50" s="4" t="s">
        <v>350</v>
      </c>
      <c r="C50" s="4" t="s">
        <v>484</v>
      </c>
      <c r="D50" s="4" t="s">
        <v>289</v>
      </c>
      <c r="E50" s="8">
        <f>일위대가!H350</f>
        <v>43975</v>
      </c>
      <c r="F50" s="8">
        <f>일위대가!J350</f>
        <v>22122</v>
      </c>
      <c r="G50" s="8">
        <f>일위대가!L350</f>
        <v>81</v>
      </c>
      <c r="H50" s="8">
        <f t="shared" si="1"/>
        <v>66178</v>
      </c>
      <c r="I50" s="4" t="s">
        <v>77</v>
      </c>
    </row>
    <row r="51" spans="1:9" ht="30" customHeight="1">
      <c r="A51" s="4" t="s">
        <v>485</v>
      </c>
      <c r="B51" s="4" t="s">
        <v>350</v>
      </c>
      <c r="C51" s="4" t="s">
        <v>465</v>
      </c>
      <c r="D51" s="4" t="s">
        <v>289</v>
      </c>
      <c r="E51" s="8">
        <f>일위대가!H362</f>
        <v>156566</v>
      </c>
      <c r="F51" s="8">
        <f>일위대가!J362</f>
        <v>30235</v>
      </c>
      <c r="G51" s="8">
        <f>일위대가!L362</f>
        <v>120</v>
      </c>
      <c r="H51" s="8">
        <f t="shared" si="1"/>
        <v>186921</v>
      </c>
      <c r="I51" s="4" t="s">
        <v>77</v>
      </c>
    </row>
    <row r="52" spans="1:9" ht="30" customHeight="1">
      <c r="A52" s="4" t="s">
        <v>198</v>
      </c>
      <c r="B52" s="4" t="s">
        <v>199</v>
      </c>
      <c r="C52" s="4" t="s">
        <v>200</v>
      </c>
      <c r="D52" s="4" t="s">
        <v>103</v>
      </c>
      <c r="E52" s="8">
        <f>일위대가!H371</f>
        <v>387</v>
      </c>
      <c r="F52" s="8">
        <f>일위대가!J371</f>
        <v>2750</v>
      </c>
      <c r="G52" s="8">
        <f>일위대가!L371</f>
        <v>0</v>
      </c>
      <c r="H52" s="8">
        <f t="shared" si="1"/>
        <v>3137</v>
      </c>
      <c r="I52" s="4" t="s">
        <v>77</v>
      </c>
    </row>
    <row r="53" spans="1:9" ht="30" customHeight="1">
      <c r="A53" s="4" t="s">
        <v>201</v>
      </c>
      <c r="B53" s="4" t="s">
        <v>199</v>
      </c>
      <c r="C53" s="4" t="s">
        <v>202</v>
      </c>
      <c r="D53" s="4" t="s">
        <v>103</v>
      </c>
      <c r="E53" s="8">
        <f>일위대가!H380</f>
        <v>451</v>
      </c>
      <c r="F53" s="8">
        <f>일위대가!J380</f>
        <v>3179</v>
      </c>
      <c r="G53" s="8">
        <f>일위대가!L380</f>
        <v>0</v>
      </c>
      <c r="H53" s="8">
        <f t="shared" si="1"/>
        <v>3630</v>
      </c>
      <c r="I53" s="4" t="s">
        <v>77</v>
      </c>
    </row>
    <row r="54" spans="1:9" ht="30" customHeight="1">
      <c r="A54" s="4" t="s">
        <v>203</v>
      </c>
      <c r="B54" s="4" t="s">
        <v>199</v>
      </c>
      <c r="C54" s="4" t="s">
        <v>204</v>
      </c>
      <c r="D54" s="4" t="s">
        <v>103</v>
      </c>
      <c r="E54" s="8">
        <f>일위대가!H389</f>
        <v>510</v>
      </c>
      <c r="F54" s="8">
        <f>일위대가!J389</f>
        <v>3494</v>
      </c>
      <c r="G54" s="8">
        <f>일위대가!L389</f>
        <v>0</v>
      </c>
      <c r="H54" s="8">
        <f t="shared" si="1"/>
        <v>4004</v>
      </c>
      <c r="I54" s="4" t="s">
        <v>77</v>
      </c>
    </row>
    <row r="55" spans="1:9" ht="30" customHeight="1">
      <c r="A55" s="4" t="s">
        <v>183</v>
      </c>
      <c r="B55" s="4" t="s">
        <v>184</v>
      </c>
      <c r="C55" s="4" t="s">
        <v>185</v>
      </c>
      <c r="D55" s="4" t="s">
        <v>103</v>
      </c>
      <c r="E55" s="8">
        <f>일위대가!H399</f>
        <v>1947</v>
      </c>
      <c r="F55" s="8">
        <f>일위대가!J399</f>
        <v>2895</v>
      </c>
      <c r="G55" s="8">
        <f>일위대가!L399</f>
        <v>0</v>
      </c>
      <c r="H55" s="8">
        <f t="shared" si="1"/>
        <v>4842</v>
      </c>
      <c r="I55" s="4" t="s">
        <v>77</v>
      </c>
    </row>
    <row r="56" spans="1:9" ht="30" customHeight="1">
      <c r="A56" s="4" t="s">
        <v>186</v>
      </c>
      <c r="B56" s="4" t="s">
        <v>184</v>
      </c>
      <c r="C56" s="4" t="s">
        <v>187</v>
      </c>
      <c r="D56" s="4" t="s">
        <v>103</v>
      </c>
      <c r="E56" s="8">
        <f>일위대가!H409</f>
        <v>2042</v>
      </c>
      <c r="F56" s="8">
        <f>일위대가!J409</f>
        <v>3346</v>
      </c>
      <c r="G56" s="8">
        <f>일위대가!L409</f>
        <v>0</v>
      </c>
      <c r="H56" s="8">
        <f t="shared" si="1"/>
        <v>5388</v>
      </c>
      <c r="I56" s="4" t="s">
        <v>77</v>
      </c>
    </row>
    <row r="57" spans="1:9" ht="30" customHeight="1">
      <c r="A57" s="4" t="s">
        <v>188</v>
      </c>
      <c r="B57" s="4" t="s">
        <v>184</v>
      </c>
      <c r="C57" s="4" t="s">
        <v>189</v>
      </c>
      <c r="D57" s="4" t="s">
        <v>103</v>
      </c>
      <c r="E57" s="8">
        <f>일위대가!H419</f>
        <v>2192</v>
      </c>
      <c r="F57" s="8">
        <f>일위대가!J419</f>
        <v>3684</v>
      </c>
      <c r="G57" s="8">
        <f>일위대가!L419</f>
        <v>0</v>
      </c>
      <c r="H57" s="8">
        <f t="shared" si="1"/>
        <v>5876</v>
      </c>
      <c r="I57" s="4" t="s">
        <v>77</v>
      </c>
    </row>
    <row r="58" spans="1:9" ht="30" customHeight="1">
      <c r="A58" s="4" t="s">
        <v>190</v>
      </c>
      <c r="B58" s="4" t="s">
        <v>184</v>
      </c>
      <c r="C58" s="4" t="s">
        <v>191</v>
      </c>
      <c r="D58" s="4" t="s">
        <v>103</v>
      </c>
      <c r="E58" s="8">
        <f>일위대가!H429</f>
        <v>2448</v>
      </c>
      <c r="F58" s="8">
        <f>일위대가!J429</f>
        <v>4342</v>
      </c>
      <c r="G58" s="8">
        <f>일위대가!L429</f>
        <v>0</v>
      </c>
      <c r="H58" s="8">
        <f t="shared" si="1"/>
        <v>6790</v>
      </c>
      <c r="I58" s="4" t="s">
        <v>77</v>
      </c>
    </row>
    <row r="59" spans="1:9" ht="30" customHeight="1">
      <c r="A59" s="4" t="s">
        <v>192</v>
      </c>
      <c r="B59" s="4" t="s">
        <v>184</v>
      </c>
      <c r="C59" s="4" t="s">
        <v>193</v>
      </c>
      <c r="D59" s="4" t="s">
        <v>103</v>
      </c>
      <c r="E59" s="8">
        <f>일위대가!H439</f>
        <v>2670</v>
      </c>
      <c r="F59" s="8">
        <f>일위대가!J439</f>
        <v>5019</v>
      </c>
      <c r="G59" s="8">
        <f>일위대가!L439</f>
        <v>0</v>
      </c>
      <c r="H59" s="8">
        <f t="shared" si="1"/>
        <v>7689</v>
      </c>
      <c r="I59" s="4" t="s">
        <v>77</v>
      </c>
    </row>
    <row r="60" spans="1:9" ht="30" customHeight="1">
      <c r="A60" s="4" t="s">
        <v>194</v>
      </c>
      <c r="B60" s="4" t="s">
        <v>184</v>
      </c>
      <c r="C60" s="4" t="s">
        <v>195</v>
      </c>
      <c r="D60" s="4" t="s">
        <v>103</v>
      </c>
      <c r="E60" s="8">
        <f>일위대가!H449</f>
        <v>2972</v>
      </c>
      <c r="F60" s="8">
        <f>일위대가!J449</f>
        <v>5903</v>
      </c>
      <c r="G60" s="8">
        <f>일위대가!L449</f>
        <v>0</v>
      </c>
      <c r="H60" s="8">
        <f t="shared" si="1"/>
        <v>8875</v>
      </c>
      <c r="I60" s="4" t="s">
        <v>77</v>
      </c>
    </row>
    <row r="61" spans="1:9" ht="30" customHeight="1">
      <c r="A61" s="4" t="s">
        <v>196</v>
      </c>
      <c r="B61" s="4" t="s">
        <v>184</v>
      </c>
      <c r="C61" s="4" t="s">
        <v>197</v>
      </c>
      <c r="D61" s="4" t="s">
        <v>103</v>
      </c>
      <c r="E61" s="8">
        <f>일위대가!H459</f>
        <v>3698</v>
      </c>
      <c r="F61" s="8">
        <f>일위대가!J459</f>
        <v>7125</v>
      </c>
      <c r="G61" s="8">
        <f>일위대가!L459</f>
        <v>0</v>
      </c>
      <c r="H61" s="8">
        <f t="shared" si="1"/>
        <v>10823</v>
      </c>
      <c r="I61" s="4" t="s">
        <v>77</v>
      </c>
    </row>
    <row r="62" spans="1:9" ht="30" customHeight="1">
      <c r="A62" s="4" t="s">
        <v>335</v>
      </c>
      <c r="B62" s="4" t="s">
        <v>336</v>
      </c>
      <c r="C62" s="4" t="s">
        <v>288</v>
      </c>
      <c r="D62" s="4" t="s">
        <v>289</v>
      </c>
      <c r="E62" s="8">
        <f>일위대가!H473</f>
        <v>77522</v>
      </c>
      <c r="F62" s="8">
        <f>일위대가!J473</f>
        <v>66983</v>
      </c>
      <c r="G62" s="8">
        <f>일위대가!L473</f>
        <v>0</v>
      </c>
      <c r="H62" s="8">
        <f t="shared" si="1"/>
        <v>144505</v>
      </c>
      <c r="I62" s="4" t="s">
        <v>77</v>
      </c>
    </row>
    <row r="63" spans="1:9" ht="30" customHeight="1">
      <c r="A63" s="4" t="s">
        <v>458</v>
      </c>
      <c r="B63" s="4" t="s">
        <v>459</v>
      </c>
      <c r="C63" s="4" t="s">
        <v>460</v>
      </c>
      <c r="D63" s="4" t="s">
        <v>289</v>
      </c>
      <c r="E63" s="8">
        <f>일위대가!H477</f>
        <v>0</v>
      </c>
      <c r="F63" s="8">
        <f>일위대가!J477</f>
        <v>9289</v>
      </c>
      <c r="G63" s="8">
        <f>일위대가!L477</f>
        <v>0</v>
      </c>
      <c r="H63" s="8">
        <f t="shared" si="1"/>
        <v>9289</v>
      </c>
      <c r="I63" s="4" t="s">
        <v>77</v>
      </c>
    </row>
    <row r="64" spans="1:9" ht="30" customHeight="1">
      <c r="A64" s="4" t="s">
        <v>332</v>
      </c>
      <c r="B64" s="4" t="s">
        <v>333</v>
      </c>
      <c r="C64" s="4" t="s">
        <v>334</v>
      </c>
      <c r="D64" s="4" t="s">
        <v>153</v>
      </c>
      <c r="E64" s="8">
        <f>일위대가!H487</f>
        <v>15418</v>
      </c>
      <c r="F64" s="8">
        <f>일위대가!J487</f>
        <v>6295</v>
      </c>
      <c r="G64" s="8">
        <f>일위대가!L487</f>
        <v>0</v>
      </c>
      <c r="H64" s="8">
        <f t="shared" si="1"/>
        <v>21713</v>
      </c>
      <c r="I64" s="4" t="s">
        <v>77</v>
      </c>
    </row>
    <row r="65" spans="1:9" ht="30" customHeight="1">
      <c r="A65" s="4" t="s">
        <v>547</v>
      </c>
      <c r="B65" s="4" t="s">
        <v>548</v>
      </c>
      <c r="C65" s="4" t="s">
        <v>549</v>
      </c>
      <c r="D65" s="4" t="s">
        <v>550</v>
      </c>
      <c r="E65" s="8">
        <f>일위대가!H493</f>
        <v>502</v>
      </c>
      <c r="F65" s="8">
        <f>일위대가!J493</f>
        <v>0</v>
      </c>
      <c r="G65" s="8">
        <f>일위대가!L493</f>
        <v>0</v>
      </c>
      <c r="H65" s="8">
        <f t="shared" si="1"/>
        <v>502</v>
      </c>
      <c r="I65" s="4" t="s">
        <v>77</v>
      </c>
    </row>
    <row r="66" spans="1:9" ht="30" customHeight="1">
      <c r="A66" s="4" t="s">
        <v>551</v>
      </c>
      <c r="B66" s="4" t="s">
        <v>548</v>
      </c>
      <c r="C66" s="4" t="s">
        <v>552</v>
      </c>
      <c r="D66" s="4" t="s">
        <v>550</v>
      </c>
      <c r="E66" s="8">
        <f>일위대가!H499</f>
        <v>1011</v>
      </c>
      <c r="F66" s="8">
        <f>일위대가!J499</f>
        <v>0</v>
      </c>
      <c r="G66" s="8">
        <f>일위대가!L499</f>
        <v>0</v>
      </c>
      <c r="H66" s="8">
        <f t="shared" si="1"/>
        <v>1011</v>
      </c>
      <c r="I66" s="4" t="s">
        <v>77</v>
      </c>
    </row>
    <row r="67" spans="1:9" ht="30" customHeight="1">
      <c r="A67" s="4" t="s">
        <v>561</v>
      </c>
      <c r="B67" s="4" t="s">
        <v>562</v>
      </c>
      <c r="C67" s="4" t="s">
        <v>563</v>
      </c>
      <c r="D67" s="4" t="s">
        <v>550</v>
      </c>
      <c r="E67" s="8">
        <f>일위대가!H505</f>
        <v>934</v>
      </c>
      <c r="F67" s="8">
        <f>일위대가!J505</f>
        <v>0</v>
      </c>
      <c r="G67" s="8">
        <f>일위대가!L505</f>
        <v>0</v>
      </c>
      <c r="H67" s="8">
        <f t="shared" si="1"/>
        <v>934</v>
      </c>
      <c r="I67" s="4" t="s">
        <v>77</v>
      </c>
    </row>
    <row r="68" spans="1:9" ht="30" customHeight="1">
      <c r="A68" s="4" t="s">
        <v>553</v>
      </c>
      <c r="B68" s="4" t="s">
        <v>554</v>
      </c>
      <c r="C68" s="4" t="s">
        <v>555</v>
      </c>
      <c r="D68" s="4" t="s">
        <v>556</v>
      </c>
      <c r="E68" s="8">
        <f>일위대가!H510</f>
        <v>0</v>
      </c>
      <c r="F68" s="8">
        <f>일위대가!J510</f>
        <v>1514</v>
      </c>
      <c r="G68" s="8">
        <f>일위대가!L510</f>
        <v>0</v>
      </c>
      <c r="H68" s="8">
        <f aca="true" t="shared" si="2" ref="H68:H96">E68+F68+G68</f>
        <v>1514</v>
      </c>
      <c r="I68" s="4" t="s">
        <v>77</v>
      </c>
    </row>
    <row r="69" spans="1:9" ht="30" customHeight="1">
      <c r="A69" s="4" t="s">
        <v>557</v>
      </c>
      <c r="B69" s="4" t="s">
        <v>554</v>
      </c>
      <c r="C69" s="4" t="s">
        <v>558</v>
      </c>
      <c r="D69" s="4" t="s">
        <v>556</v>
      </c>
      <c r="E69" s="8">
        <f>일위대가!H515</f>
        <v>0</v>
      </c>
      <c r="F69" s="8">
        <f>일위대가!J515</f>
        <v>2271</v>
      </c>
      <c r="G69" s="8">
        <f>일위대가!L515</f>
        <v>0</v>
      </c>
      <c r="H69" s="8">
        <f t="shared" si="2"/>
        <v>2271</v>
      </c>
      <c r="I69" s="4" t="s">
        <v>77</v>
      </c>
    </row>
    <row r="70" spans="1:9" ht="30" customHeight="1">
      <c r="A70" s="4" t="s">
        <v>559</v>
      </c>
      <c r="B70" s="4" t="s">
        <v>560</v>
      </c>
      <c r="C70" s="4" t="s">
        <v>558</v>
      </c>
      <c r="D70" s="4" t="s">
        <v>556</v>
      </c>
      <c r="E70" s="8">
        <f>일위대가!H520</f>
        <v>0</v>
      </c>
      <c r="F70" s="8">
        <f>일위대가!J520</f>
        <v>4542</v>
      </c>
      <c r="G70" s="8">
        <f>일위대가!L520</f>
        <v>0</v>
      </c>
      <c r="H70" s="8">
        <f t="shared" si="2"/>
        <v>4542</v>
      </c>
      <c r="I70" s="4" t="s">
        <v>77</v>
      </c>
    </row>
    <row r="71" spans="1:9" ht="30" customHeight="1">
      <c r="A71" s="4" t="s">
        <v>564</v>
      </c>
      <c r="B71" s="4" t="s">
        <v>565</v>
      </c>
      <c r="C71" s="4" t="s">
        <v>555</v>
      </c>
      <c r="D71" s="4" t="s">
        <v>556</v>
      </c>
      <c r="E71" s="8">
        <f>일위대가!H525</f>
        <v>0</v>
      </c>
      <c r="F71" s="8">
        <f>일위대가!J525</f>
        <v>2309</v>
      </c>
      <c r="G71" s="8">
        <f>일위대가!L525</f>
        <v>0</v>
      </c>
      <c r="H71" s="8">
        <f t="shared" si="2"/>
        <v>2309</v>
      </c>
      <c r="I71" s="4" t="s">
        <v>77</v>
      </c>
    </row>
    <row r="72" spans="1:9" ht="30" customHeight="1">
      <c r="A72" s="4" t="s">
        <v>566</v>
      </c>
      <c r="B72" s="4" t="s">
        <v>565</v>
      </c>
      <c r="C72" s="4" t="s">
        <v>558</v>
      </c>
      <c r="D72" s="4" t="s">
        <v>556</v>
      </c>
      <c r="E72" s="8">
        <f>일위대가!H530</f>
        <v>0</v>
      </c>
      <c r="F72" s="8">
        <f>일위대가!J530</f>
        <v>3558</v>
      </c>
      <c r="G72" s="8">
        <f>일위대가!L530</f>
        <v>0</v>
      </c>
      <c r="H72" s="8">
        <f t="shared" si="2"/>
        <v>3558</v>
      </c>
      <c r="I72" s="4" t="s">
        <v>77</v>
      </c>
    </row>
    <row r="73" spans="1:9" ht="30" customHeight="1">
      <c r="A73" s="4" t="s">
        <v>530</v>
      </c>
      <c r="B73" s="4" t="s">
        <v>531</v>
      </c>
      <c r="C73" s="4" t="s">
        <v>532</v>
      </c>
      <c r="D73" s="4" t="s">
        <v>533</v>
      </c>
      <c r="E73" s="8">
        <f>일위대가!H536</f>
        <v>6607</v>
      </c>
      <c r="F73" s="8">
        <f>일위대가!J536</f>
        <v>220239</v>
      </c>
      <c r="G73" s="8">
        <f>일위대가!L536</f>
        <v>0</v>
      </c>
      <c r="H73" s="8">
        <f t="shared" si="2"/>
        <v>226846</v>
      </c>
      <c r="I73" s="4" t="s">
        <v>77</v>
      </c>
    </row>
    <row r="74" spans="1:9" ht="30" customHeight="1">
      <c r="A74" s="4" t="s">
        <v>534</v>
      </c>
      <c r="B74" s="4" t="s">
        <v>531</v>
      </c>
      <c r="C74" s="4" t="s">
        <v>535</v>
      </c>
      <c r="D74" s="4" t="s">
        <v>533</v>
      </c>
      <c r="E74" s="8">
        <f>일위대가!H542</f>
        <v>8022</v>
      </c>
      <c r="F74" s="8">
        <f>일위대가!J542</f>
        <v>267408</v>
      </c>
      <c r="G74" s="8">
        <f>일위대가!L542</f>
        <v>0</v>
      </c>
      <c r="H74" s="8">
        <f t="shared" si="2"/>
        <v>275430</v>
      </c>
      <c r="I74" s="4" t="s">
        <v>77</v>
      </c>
    </row>
    <row r="75" spans="1:9" ht="30" customHeight="1">
      <c r="A75" s="4" t="s">
        <v>536</v>
      </c>
      <c r="B75" s="4" t="s">
        <v>537</v>
      </c>
      <c r="C75" s="4" t="s">
        <v>532</v>
      </c>
      <c r="D75" s="4" t="s">
        <v>533</v>
      </c>
      <c r="E75" s="8">
        <f>일위대가!H546</f>
        <v>186</v>
      </c>
      <c r="F75" s="8">
        <f>일위대가!J546</f>
        <v>394</v>
      </c>
      <c r="G75" s="8">
        <f>일위대가!L546</f>
        <v>42</v>
      </c>
      <c r="H75" s="8">
        <f t="shared" si="2"/>
        <v>622</v>
      </c>
      <c r="I75" s="4" t="s">
        <v>77</v>
      </c>
    </row>
    <row r="76" spans="1:9" ht="30" customHeight="1">
      <c r="A76" s="4" t="s">
        <v>538</v>
      </c>
      <c r="B76" s="4" t="s">
        <v>537</v>
      </c>
      <c r="C76" s="4" t="s">
        <v>539</v>
      </c>
      <c r="D76" s="4" t="s">
        <v>533</v>
      </c>
      <c r="E76" s="8">
        <f>일위대가!H550</f>
        <v>467</v>
      </c>
      <c r="F76" s="8">
        <f>일위대가!J550</f>
        <v>987</v>
      </c>
      <c r="G76" s="8">
        <f>일위대가!L550</f>
        <v>106</v>
      </c>
      <c r="H76" s="8">
        <f t="shared" si="2"/>
        <v>1560</v>
      </c>
      <c r="I76" s="4" t="s">
        <v>77</v>
      </c>
    </row>
    <row r="77" spans="1:9" ht="30" customHeight="1">
      <c r="A77" s="4" t="s">
        <v>885</v>
      </c>
      <c r="B77" s="4" t="s">
        <v>886</v>
      </c>
      <c r="C77" s="4" t="s">
        <v>77</v>
      </c>
      <c r="D77" s="4" t="s">
        <v>575</v>
      </c>
      <c r="E77" s="8">
        <f>일위대가!H554</f>
        <v>0</v>
      </c>
      <c r="F77" s="8">
        <f>일위대가!J554</f>
        <v>0</v>
      </c>
      <c r="G77" s="8">
        <f>일위대가!L554</f>
        <v>3005</v>
      </c>
      <c r="H77" s="8">
        <f t="shared" si="2"/>
        <v>3005</v>
      </c>
      <c r="I77" s="4" t="s">
        <v>77</v>
      </c>
    </row>
    <row r="78" spans="1:9" ht="30" customHeight="1">
      <c r="A78" s="4" t="s">
        <v>891</v>
      </c>
      <c r="B78" s="4" t="s">
        <v>892</v>
      </c>
      <c r="C78" s="4" t="s">
        <v>574</v>
      </c>
      <c r="D78" s="4" t="s">
        <v>575</v>
      </c>
      <c r="E78" s="8">
        <f>일위대가!H558</f>
        <v>0</v>
      </c>
      <c r="F78" s="8">
        <f>일위대가!J558</f>
        <v>0</v>
      </c>
      <c r="G78" s="8">
        <f>일위대가!L558</f>
        <v>61451</v>
      </c>
      <c r="H78" s="8">
        <f t="shared" si="2"/>
        <v>61451</v>
      </c>
      <c r="I78" s="4" t="s">
        <v>77</v>
      </c>
    </row>
    <row r="79" spans="1:9" ht="30" customHeight="1">
      <c r="A79" s="4" t="s">
        <v>572</v>
      </c>
      <c r="B79" s="4" t="s">
        <v>573</v>
      </c>
      <c r="C79" s="4" t="s">
        <v>574</v>
      </c>
      <c r="D79" s="4" t="s">
        <v>575</v>
      </c>
      <c r="E79" s="8">
        <f>일위대가!H564</f>
        <v>0</v>
      </c>
      <c r="F79" s="8">
        <f>일위대가!J564</f>
        <v>0</v>
      </c>
      <c r="G79" s="8">
        <f>일위대가!L564</f>
        <v>172456</v>
      </c>
      <c r="H79" s="8">
        <f t="shared" si="2"/>
        <v>172456</v>
      </c>
      <c r="I79" s="4" t="s">
        <v>77</v>
      </c>
    </row>
    <row r="80" spans="1:9" ht="30" customHeight="1">
      <c r="A80" s="4" t="s">
        <v>115</v>
      </c>
      <c r="B80" s="4" t="s">
        <v>116</v>
      </c>
      <c r="C80" s="4" t="s">
        <v>77</v>
      </c>
      <c r="D80" s="4" t="s">
        <v>117</v>
      </c>
      <c r="E80" s="8">
        <f>일위대가!H568</f>
        <v>162</v>
      </c>
      <c r="F80" s="8">
        <f>일위대가!J568</f>
        <v>282</v>
      </c>
      <c r="G80" s="8">
        <f>일위대가!L568</f>
        <v>203</v>
      </c>
      <c r="H80" s="8">
        <f t="shared" si="2"/>
        <v>647</v>
      </c>
      <c r="I80" s="4" t="s">
        <v>77</v>
      </c>
    </row>
    <row r="81" spans="1:9" ht="30" customHeight="1">
      <c r="A81" s="4" t="s">
        <v>118</v>
      </c>
      <c r="B81" s="4" t="s">
        <v>119</v>
      </c>
      <c r="C81" s="4" t="s">
        <v>77</v>
      </c>
      <c r="D81" s="4" t="s">
        <v>117</v>
      </c>
      <c r="E81" s="8">
        <f>일위대가!H572</f>
        <v>162</v>
      </c>
      <c r="F81" s="8">
        <f>일위대가!J572</f>
        <v>282</v>
      </c>
      <c r="G81" s="8">
        <f>일위대가!L572</f>
        <v>203</v>
      </c>
      <c r="H81" s="8">
        <f t="shared" si="2"/>
        <v>647</v>
      </c>
      <c r="I81" s="4" t="s">
        <v>77</v>
      </c>
    </row>
    <row r="82" spans="1:9" ht="30" customHeight="1">
      <c r="A82" s="4" t="s">
        <v>120</v>
      </c>
      <c r="B82" s="4" t="s">
        <v>121</v>
      </c>
      <c r="C82" s="4" t="s">
        <v>77</v>
      </c>
      <c r="D82" s="4" t="s">
        <v>117</v>
      </c>
      <c r="E82" s="8">
        <f>일위대가!H577</f>
        <v>566</v>
      </c>
      <c r="F82" s="8">
        <f>일위대가!J577</f>
        <v>18867</v>
      </c>
      <c r="G82" s="8">
        <f>일위대가!L577</f>
        <v>0</v>
      </c>
      <c r="H82" s="8">
        <f t="shared" si="2"/>
        <v>19433</v>
      </c>
      <c r="I82" s="4" t="s">
        <v>77</v>
      </c>
    </row>
    <row r="83" spans="1:9" ht="30" customHeight="1">
      <c r="A83" s="4" t="s">
        <v>122</v>
      </c>
      <c r="B83" s="4" t="s">
        <v>123</v>
      </c>
      <c r="C83" s="4" t="s">
        <v>77</v>
      </c>
      <c r="D83" s="4" t="s">
        <v>117</v>
      </c>
      <c r="E83" s="8">
        <f>일위대가!H583</f>
        <v>25132</v>
      </c>
      <c r="F83" s="8">
        <f>일위대가!J583</f>
        <v>37735</v>
      </c>
      <c r="G83" s="8">
        <f>일위대가!L583</f>
        <v>0</v>
      </c>
      <c r="H83" s="8">
        <f t="shared" si="2"/>
        <v>62867</v>
      </c>
      <c r="I83" s="4" t="s">
        <v>77</v>
      </c>
    </row>
    <row r="84" spans="1:9" ht="30" customHeight="1">
      <c r="A84" s="4" t="s">
        <v>353</v>
      </c>
      <c r="B84" s="4" t="s">
        <v>354</v>
      </c>
      <c r="C84" s="4" t="s">
        <v>293</v>
      </c>
      <c r="D84" s="4" t="s">
        <v>289</v>
      </c>
      <c r="E84" s="8">
        <f>일위대가!H590</f>
        <v>597</v>
      </c>
      <c r="F84" s="8">
        <f>일위대가!J590</f>
        <v>19932</v>
      </c>
      <c r="G84" s="8">
        <f>일위대가!L590</f>
        <v>146</v>
      </c>
      <c r="H84" s="8">
        <f t="shared" si="2"/>
        <v>20675</v>
      </c>
      <c r="I84" s="4" t="s">
        <v>77</v>
      </c>
    </row>
    <row r="85" spans="1:9" ht="30" customHeight="1">
      <c r="A85" s="4" t="s">
        <v>355</v>
      </c>
      <c r="B85" s="4" t="s">
        <v>354</v>
      </c>
      <c r="C85" s="4" t="s">
        <v>295</v>
      </c>
      <c r="D85" s="4" t="s">
        <v>289</v>
      </c>
      <c r="E85" s="8">
        <f>일위대가!H597</f>
        <v>741</v>
      </c>
      <c r="F85" s="8">
        <f>일위대가!J597</f>
        <v>24707</v>
      </c>
      <c r="G85" s="8">
        <f>일위대가!L597</f>
        <v>224</v>
      </c>
      <c r="H85" s="8">
        <f t="shared" si="2"/>
        <v>25672</v>
      </c>
      <c r="I85" s="4" t="s">
        <v>77</v>
      </c>
    </row>
    <row r="86" spans="1:9" ht="30" customHeight="1">
      <c r="A86" s="4" t="s">
        <v>356</v>
      </c>
      <c r="B86" s="4" t="s">
        <v>354</v>
      </c>
      <c r="C86" s="4" t="s">
        <v>297</v>
      </c>
      <c r="D86" s="4" t="s">
        <v>289</v>
      </c>
      <c r="E86" s="8">
        <f>일위대가!H604</f>
        <v>741</v>
      </c>
      <c r="F86" s="8">
        <f>일위대가!J604</f>
        <v>24707</v>
      </c>
      <c r="G86" s="8">
        <f>일위대가!L604</f>
        <v>224</v>
      </c>
      <c r="H86" s="8">
        <f t="shared" si="2"/>
        <v>25672</v>
      </c>
      <c r="I86" s="4" t="s">
        <v>77</v>
      </c>
    </row>
    <row r="87" spans="1:9" ht="30" customHeight="1">
      <c r="A87" s="4" t="s">
        <v>489</v>
      </c>
      <c r="B87" s="4" t="s">
        <v>354</v>
      </c>
      <c r="C87" s="4" t="s">
        <v>301</v>
      </c>
      <c r="D87" s="4" t="s">
        <v>289</v>
      </c>
      <c r="E87" s="8">
        <f>일위대가!H611</f>
        <v>884</v>
      </c>
      <c r="F87" s="8">
        <f>일위대가!J611</f>
        <v>29482</v>
      </c>
      <c r="G87" s="8">
        <f>일위대가!L611</f>
        <v>303</v>
      </c>
      <c r="H87" s="8">
        <f t="shared" si="2"/>
        <v>30669</v>
      </c>
      <c r="I87" s="4" t="s">
        <v>77</v>
      </c>
    </row>
    <row r="88" spans="1:9" ht="30" customHeight="1">
      <c r="A88" s="4" t="s">
        <v>490</v>
      </c>
      <c r="B88" s="4" t="s">
        <v>354</v>
      </c>
      <c r="C88" s="4" t="s">
        <v>470</v>
      </c>
      <c r="D88" s="4" t="s">
        <v>289</v>
      </c>
      <c r="E88" s="8">
        <f>일위대가!H618</f>
        <v>1027</v>
      </c>
      <c r="F88" s="8">
        <f>일위대가!J618</f>
        <v>34258</v>
      </c>
      <c r="G88" s="8">
        <f>일위대가!L618</f>
        <v>381</v>
      </c>
      <c r="H88" s="8">
        <f t="shared" si="2"/>
        <v>35666</v>
      </c>
      <c r="I88" s="4" t="s">
        <v>77</v>
      </c>
    </row>
    <row r="89" spans="1:9" ht="30" customHeight="1">
      <c r="A89" s="4" t="s">
        <v>491</v>
      </c>
      <c r="B89" s="4" t="s">
        <v>354</v>
      </c>
      <c r="C89" s="4" t="s">
        <v>484</v>
      </c>
      <c r="D89" s="4" t="s">
        <v>289</v>
      </c>
      <c r="E89" s="8">
        <f>일위대가!H625</f>
        <v>1308</v>
      </c>
      <c r="F89" s="8">
        <f>일위대가!J625</f>
        <v>43601</v>
      </c>
      <c r="G89" s="8">
        <f>일위대가!L625</f>
        <v>538</v>
      </c>
      <c r="H89" s="8">
        <f t="shared" si="2"/>
        <v>45447</v>
      </c>
      <c r="I89" s="4" t="s">
        <v>77</v>
      </c>
    </row>
    <row r="90" spans="1:9" ht="30" customHeight="1">
      <c r="A90" s="4" t="s">
        <v>357</v>
      </c>
      <c r="B90" s="4" t="s">
        <v>358</v>
      </c>
      <c r="C90" s="4" t="s">
        <v>293</v>
      </c>
      <c r="D90" s="4" t="s">
        <v>289</v>
      </c>
      <c r="E90" s="8">
        <f>일위대가!H632</f>
        <v>766</v>
      </c>
      <c r="F90" s="8">
        <f>일위대가!J632</f>
        <v>25538</v>
      </c>
      <c r="G90" s="8">
        <f>일위대가!L632</f>
        <v>188</v>
      </c>
      <c r="H90" s="8">
        <f t="shared" si="2"/>
        <v>26492</v>
      </c>
      <c r="I90" s="4" t="s">
        <v>77</v>
      </c>
    </row>
    <row r="91" spans="1:9" ht="30" customHeight="1">
      <c r="A91" s="4" t="s">
        <v>359</v>
      </c>
      <c r="B91" s="4" t="s">
        <v>358</v>
      </c>
      <c r="C91" s="4" t="s">
        <v>301</v>
      </c>
      <c r="D91" s="4" t="s">
        <v>289</v>
      </c>
      <c r="E91" s="8">
        <f>일위대가!H639</f>
        <v>1127</v>
      </c>
      <c r="F91" s="8">
        <f>일위대가!J639</f>
        <v>37580</v>
      </c>
      <c r="G91" s="8">
        <f>일위대가!L639</f>
        <v>392</v>
      </c>
      <c r="H91" s="8">
        <f t="shared" si="2"/>
        <v>39099</v>
      </c>
      <c r="I91" s="4" t="s">
        <v>77</v>
      </c>
    </row>
    <row r="92" spans="1:9" ht="30" customHeight="1">
      <c r="A92" s="4" t="s">
        <v>360</v>
      </c>
      <c r="B92" s="4" t="s">
        <v>358</v>
      </c>
      <c r="C92" s="4" t="s">
        <v>361</v>
      </c>
      <c r="D92" s="4" t="s">
        <v>289</v>
      </c>
      <c r="E92" s="8">
        <f>일위대가!H646</f>
        <v>1127</v>
      </c>
      <c r="F92" s="8">
        <f>일위대가!J646</f>
        <v>37580</v>
      </c>
      <c r="G92" s="8">
        <f>일위대가!L646</f>
        <v>392</v>
      </c>
      <c r="H92" s="8">
        <f t="shared" si="2"/>
        <v>39099</v>
      </c>
      <c r="I92" s="4" t="s">
        <v>77</v>
      </c>
    </row>
    <row r="93" spans="1:9" ht="30" customHeight="1">
      <c r="A93" s="4" t="s">
        <v>492</v>
      </c>
      <c r="B93" s="4" t="s">
        <v>358</v>
      </c>
      <c r="C93" s="4" t="s">
        <v>470</v>
      </c>
      <c r="D93" s="4" t="s">
        <v>289</v>
      </c>
      <c r="E93" s="8">
        <f>일위대가!H653</f>
        <v>1314</v>
      </c>
      <c r="F93" s="8">
        <f>일위대가!J653</f>
        <v>43809</v>
      </c>
      <c r="G93" s="8">
        <f>일위대가!L653</f>
        <v>486</v>
      </c>
      <c r="H93" s="8">
        <f t="shared" si="2"/>
        <v>45609</v>
      </c>
      <c r="I93" s="4" t="s">
        <v>77</v>
      </c>
    </row>
    <row r="94" spans="1:9" ht="30" customHeight="1">
      <c r="A94" s="4" t="s">
        <v>493</v>
      </c>
      <c r="B94" s="4" t="s">
        <v>358</v>
      </c>
      <c r="C94" s="4" t="s">
        <v>484</v>
      </c>
      <c r="D94" s="4" t="s">
        <v>289</v>
      </c>
      <c r="E94" s="8">
        <f>일위대가!H660</f>
        <v>1669</v>
      </c>
      <c r="F94" s="8">
        <f>일위대가!J660</f>
        <v>55643</v>
      </c>
      <c r="G94" s="8">
        <f>일위대가!L660</f>
        <v>690</v>
      </c>
      <c r="H94" s="8">
        <f t="shared" si="2"/>
        <v>58002</v>
      </c>
      <c r="I94" s="4" t="s">
        <v>77</v>
      </c>
    </row>
    <row r="95" spans="1:9" ht="30" customHeight="1">
      <c r="A95" s="4" t="s">
        <v>494</v>
      </c>
      <c r="B95" s="4" t="s">
        <v>358</v>
      </c>
      <c r="C95" s="4" t="s">
        <v>460</v>
      </c>
      <c r="D95" s="4" t="s">
        <v>289</v>
      </c>
      <c r="E95" s="8">
        <f>일위대가!H667</f>
        <v>1669</v>
      </c>
      <c r="F95" s="8">
        <f>일위대가!J667</f>
        <v>55643</v>
      </c>
      <c r="G95" s="8">
        <f>일위대가!L667</f>
        <v>690</v>
      </c>
      <c r="H95" s="8">
        <f t="shared" si="2"/>
        <v>58002</v>
      </c>
      <c r="I95" s="4" t="s">
        <v>77</v>
      </c>
    </row>
    <row r="96" spans="1:9" ht="30" customHeight="1">
      <c r="A96" s="4" t="s">
        <v>495</v>
      </c>
      <c r="B96" s="4" t="s">
        <v>358</v>
      </c>
      <c r="C96" s="4" t="s">
        <v>496</v>
      </c>
      <c r="D96" s="4" t="s">
        <v>289</v>
      </c>
      <c r="E96" s="8">
        <f>일위대가!H674</f>
        <v>2348</v>
      </c>
      <c r="F96" s="8">
        <f>일위대가!J674</f>
        <v>78275</v>
      </c>
      <c r="G96" s="8">
        <f>일위대가!L674</f>
        <v>1093</v>
      </c>
      <c r="H96" s="8">
        <f t="shared" si="2"/>
        <v>81716</v>
      </c>
      <c r="I96" s="4" t="s">
        <v>77</v>
      </c>
    </row>
    <row r="97" spans="1:9" ht="30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30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30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30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30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30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30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30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30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30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30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ht="16.5" hidden="1">
      <c r="A108" t="s">
        <v>70</v>
      </c>
    </row>
    <row r="109" spans="1:9" ht="17.25">
      <c r="A109" s="1" t="s">
        <v>71</v>
      </c>
      <c r="B109" s="1"/>
      <c r="C109" s="1"/>
      <c r="D109" s="1"/>
      <c r="E109" s="1"/>
      <c r="F109" s="1"/>
      <c r="G109" s="1"/>
      <c r="H109" s="1"/>
      <c r="I109" s="1"/>
    </row>
  </sheetData>
  <sheetProtection/>
  <mergeCells count="2">
    <mergeCell ref="A1:I1"/>
    <mergeCell ref="A2:I2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1"/>
  <sheetViews>
    <sheetView view="pageBreakPreview" zoomScale="75" zoomScaleSheetLayoutView="75" zoomScalePageLayoutView="0" workbookViewId="0" topLeftCell="C343">
      <selection activeCell="A2" sqref="A2:M2"/>
    </sheetView>
  </sheetViews>
  <sheetFormatPr defaultColWidth="9.140625" defaultRowHeight="15"/>
  <cols>
    <col min="1" max="2" width="11.57421875" style="0" hidden="1" customWidth="1"/>
    <col min="3" max="3" width="28.57421875" style="0" customWidth="1"/>
    <col min="4" max="4" width="20.57421875" style="0" customWidth="1"/>
    <col min="5" max="5" width="4.57421875" style="0" customWidth="1"/>
    <col min="6" max="6" width="10.57421875" style="0" customWidth="1"/>
    <col min="7" max="7" width="13.57421875" style="0" customWidth="1"/>
    <col min="8" max="8" width="16.57421875" style="0" customWidth="1"/>
    <col min="9" max="9" width="13.57421875" style="0" customWidth="1"/>
    <col min="10" max="10" width="16.57421875" style="0" customWidth="1"/>
    <col min="11" max="11" width="13.57421875" style="0" customWidth="1"/>
    <col min="12" max="12" width="16.57421875" style="0" customWidth="1"/>
    <col min="13" max="13" width="13.57421875" style="0" customWidth="1"/>
    <col min="14" max="14" width="16.57421875" style="0" customWidth="1"/>
    <col min="15" max="15" width="12.57421875" style="0" customWidth="1"/>
    <col min="18" max="19" width="1.57421875" style="0" customWidth="1"/>
    <col min="20" max="20" width="5.57421875" style="0" customWidth="1"/>
    <col min="21" max="29" width="1.57421875" style="0" customWidth="1"/>
  </cols>
  <sheetData>
    <row r="1" spans="1:15" ht="30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8"/>
      <c r="K1" s="58"/>
      <c r="L1" s="58"/>
      <c r="M1" s="58"/>
      <c r="N1" s="58"/>
      <c r="O1" s="58"/>
    </row>
    <row r="2" spans="1:15" ht="30" customHeight="1">
      <c r="A2" s="53" t="s">
        <v>602</v>
      </c>
      <c r="B2" s="53" t="s">
        <v>603</v>
      </c>
      <c r="C2" s="53" t="s">
        <v>3</v>
      </c>
      <c r="D2" s="53" t="s">
        <v>5</v>
      </c>
      <c r="E2" s="53" t="s">
        <v>6</v>
      </c>
      <c r="F2" s="53" t="s">
        <v>7</v>
      </c>
      <c r="G2" s="57" t="s">
        <v>8</v>
      </c>
      <c r="H2" s="53"/>
      <c r="I2" s="53" t="s">
        <v>11</v>
      </c>
      <c r="J2" s="53"/>
      <c r="K2" s="53" t="s">
        <v>12</v>
      </c>
      <c r="L2" s="53"/>
      <c r="M2" s="53" t="s">
        <v>13</v>
      </c>
      <c r="N2" s="53"/>
      <c r="O2" s="53" t="s">
        <v>14</v>
      </c>
    </row>
    <row r="3" spans="1:15" ht="30" customHeight="1">
      <c r="A3" s="53"/>
      <c r="B3" s="53"/>
      <c r="C3" s="53"/>
      <c r="D3" s="53"/>
      <c r="E3" s="53"/>
      <c r="F3" s="53"/>
      <c r="G3" s="15" t="s">
        <v>9</v>
      </c>
      <c r="H3" s="3" t="s">
        <v>10</v>
      </c>
      <c r="I3" s="3" t="s">
        <v>9</v>
      </c>
      <c r="J3" s="3" t="s">
        <v>10</v>
      </c>
      <c r="K3" s="3" t="s">
        <v>9</v>
      </c>
      <c r="L3" s="3" t="s">
        <v>10</v>
      </c>
      <c r="M3" s="3" t="s">
        <v>9</v>
      </c>
      <c r="N3" s="3" t="s">
        <v>10</v>
      </c>
      <c r="O3" s="53"/>
    </row>
    <row r="4" spans="1:15" ht="30" customHeight="1">
      <c r="A4" s="2"/>
      <c r="B4" s="2"/>
      <c r="C4" s="4" t="s">
        <v>606</v>
      </c>
      <c r="D4" s="2"/>
      <c r="E4" s="2"/>
      <c r="F4" s="2"/>
      <c r="G4" s="12"/>
      <c r="H4" s="2"/>
      <c r="I4" s="2"/>
      <c r="J4" s="2"/>
      <c r="K4" s="2"/>
      <c r="L4" s="2"/>
      <c r="M4" s="2"/>
      <c r="N4" s="2"/>
      <c r="O4" s="2"/>
    </row>
    <row r="5" spans="1:29" ht="30" customHeight="1">
      <c r="A5" s="4" t="s">
        <v>513</v>
      </c>
      <c r="B5" s="4" t="s">
        <v>607</v>
      </c>
      <c r="C5" s="4" t="s">
        <v>608</v>
      </c>
      <c r="D5" s="4" t="s">
        <v>609</v>
      </c>
      <c r="E5" s="4" t="s">
        <v>610</v>
      </c>
      <c r="F5" s="2">
        <v>0.19</v>
      </c>
      <c r="G5" s="12">
        <f>단가대비표!O5</f>
        <v>2380</v>
      </c>
      <c r="H5" s="14">
        <f>TRUNC(F5*G5,1)</f>
        <v>452.2</v>
      </c>
      <c r="I5" s="13">
        <v>0</v>
      </c>
      <c r="J5" s="14">
        <f>TRUNC(F5*I5,1)</f>
        <v>0</v>
      </c>
      <c r="K5" s="13">
        <v>0</v>
      </c>
      <c r="L5" s="14">
        <f>TRUNC(F5*K5,1)</f>
        <v>0</v>
      </c>
      <c r="M5" s="13">
        <f aca="true" t="shared" si="0" ref="M5:N8">TRUNC(G5+I5+K5,1)</f>
        <v>2380</v>
      </c>
      <c r="N5" s="14">
        <f t="shared" si="0"/>
        <v>452.2</v>
      </c>
      <c r="O5" s="4" t="s">
        <v>77</v>
      </c>
      <c r="R5">
        <v>0</v>
      </c>
      <c r="S5">
        <v>0</v>
      </c>
      <c r="T5">
        <v>0</v>
      </c>
      <c r="AC5">
        <v>1</v>
      </c>
    </row>
    <row r="6" spans="1:29" ht="30" customHeight="1">
      <c r="A6" s="4" t="s">
        <v>513</v>
      </c>
      <c r="B6" s="4" t="s">
        <v>611</v>
      </c>
      <c r="C6" s="4" t="s">
        <v>612</v>
      </c>
      <c r="D6" s="4" t="s">
        <v>613</v>
      </c>
      <c r="E6" s="4" t="s">
        <v>614</v>
      </c>
      <c r="F6" s="2">
        <v>0.335</v>
      </c>
      <c r="G6" s="12">
        <v>0</v>
      </c>
      <c r="H6" s="14">
        <f>TRUNC(F6*G6,1)</f>
        <v>0</v>
      </c>
      <c r="I6" s="13">
        <v>0</v>
      </c>
      <c r="J6" s="14">
        <f>TRUNC(F6*I6,1)</f>
        <v>0</v>
      </c>
      <c r="K6" s="13">
        <f>단가대비표!O217</f>
        <v>87</v>
      </c>
      <c r="L6" s="14">
        <f>TRUNC(F6*K6,1)</f>
        <v>29.1</v>
      </c>
      <c r="M6" s="13">
        <f t="shared" si="0"/>
        <v>87</v>
      </c>
      <c r="N6" s="14">
        <f t="shared" si="0"/>
        <v>29.1</v>
      </c>
      <c r="O6" s="4" t="s">
        <v>77</v>
      </c>
      <c r="R6">
        <v>0</v>
      </c>
      <c r="S6">
        <v>0</v>
      </c>
      <c r="T6">
        <v>0</v>
      </c>
      <c r="AC6">
        <v>1</v>
      </c>
    </row>
    <row r="7" spans="1:29" ht="30" customHeight="1">
      <c r="A7" s="4" t="s">
        <v>513</v>
      </c>
      <c r="B7" s="4" t="s">
        <v>615</v>
      </c>
      <c r="C7" s="4" t="s">
        <v>90</v>
      </c>
      <c r="D7" s="4" t="s">
        <v>616</v>
      </c>
      <c r="E7" s="4" t="s">
        <v>92</v>
      </c>
      <c r="F7" s="2">
        <v>0.121</v>
      </c>
      <c r="G7" s="12">
        <v>0</v>
      </c>
      <c r="H7" s="14">
        <f>TRUNC(F7*G7,1)</f>
        <v>0</v>
      </c>
      <c r="I7" s="13">
        <f>단가대비표!O227</f>
        <v>143509</v>
      </c>
      <c r="J7" s="14">
        <f>TRUNC(F7*I7,1)</f>
        <v>17364.5</v>
      </c>
      <c r="K7" s="13">
        <v>0</v>
      </c>
      <c r="L7" s="14">
        <f>TRUNC(F7*K7,1)</f>
        <v>0</v>
      </c>
      <c r="M7" s="13">
        <f t="shared" si="0"/>
        <v>143509</v>
      </c>
      <c r="N7" s="14">
        <f t="shared" si="0"/>
        <v>17364.5</v>
      </c>
      <c r="O7" s="4" t="s">
        <v>617</v>
      </c>
      <c r="R7">
        <v>0</v>
      </c>
      <c r="S7">
        <v>0</v>
      </c>
      <c r="T7">
        <v>0</v>
      </c>
      <c r="W7">
        <v>3</v>
      </c>
      <c r="AC7">
        <v>1</v>
      </c>
    </row>
    <row r="8" spans="1:29" ht="30" customHeight="1">
      <c r="A8" s="4" t="s">
        <v>513</v>
      </c>
      <c r="B8" s="4" t="s">
        <v>95</v>
      </c>
      <c r="C8" s="4" t="s">
        <v>96</v>
      </c>
      <c r="D8" s="4" t="s">
        <v>97</v>
      </c>
      <c r="E8" s="4" t="s">
        <v>98</v>
      </c>
      <c r="F8" s="2">
        <v>1</v>
      </c>
      <c r="G8" s="12">
        <f>ROUNDDOWN(SUMIF(W5:W8,RIGHTB(B8,1),J5:J8)*T8,2)</f>
        <v>520.93</v>
      </c>
      <c r="H8" s="14">
        <f>TRUNC(F8*G8,1)</f>
        <v>520.9</v>
      </c>
      <c r="I8" s="13">
        <v>0</v>
      </c>
      <c r="J8" s="14">
        <f>TRUNC(F8*I8,1)</f>
        <v>0</v>
      </c>
      <c r="K8" s="13">
        <v>0</v>
      </c>
      <c r="L8" s="14">
        <f>TRUNC(F8*K8,1)</f>
        <v>0</v>
      </c>
      <c r="M8" s="13">
        <f t="shared" si="0"/>
        <v>520.9</v>
      </c>
      <c r="N8" s="14">
        <f t="shared" si="0"/>
        <v>520.9</v>
      </c>
      <c r="O8" s="4" t="s">
        <v>77</v>
      </c>
      <c r="P8">
        <v>8</v>
      </c>
      <c r="R8">
        <v>1</v>
      </c>
      <c r="S8">
        <v>0</v>
      </c>
      <c r="T8">
        <v>0.03</v>
      </c>
      <c r="AC8">
        <v>1</v>
      </c>
    </row>
    <row r="9" spans="1:15" ht="30" customHeight="1">
      <c r="A9" s="2"/>
      <c r="B9" s="2"/>
      <c r="C9" s="2" t="s">
        <v>99</v>
      </c>
      <c r="D9" s="2"/>
      <c r="E9" s="2"/>
      <c r="F9" s="2"/>
      <c r="G9" s="12"/>
      <c r="H9" s="8">
        <f>ROUNDDOWN(SUMIF(AC5:AC8,1,H5:H8),0)</f>
        <v>973</v>
      </c>
      <c r="I9" s="2"/>
      <c r="J9" s="8">
        <f>ROUNDDOWN(SUMIF(AC5:AC8,1,J5:J8),0)</f>
        <v>17364</v>
      </c>
      <c r="K9" s="2"/>
      <c r="L9" s="8">
        <f>ROUNDDOWN(SUMIF(AC5:AC8,1,L5:L8),0)</f>
        <v>29</v>
      </c>
      <c r="M9" s="2"/>
      <c r="N9" s="8">
        <f>H9+J9+L9</f>
        <v>18366</v>
      </c>
      <c r="O9" s="2"/>
    </row>
    <row r="10" spans="1:15" ht="30" customHeight="1">
      <c r="A10" s="2"/>
      <c r="B10" s="2"/>
      <c r="C10" s="2"/>
      <c r="D10" s="2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</row>
    <row r="11" spans="1:15" ht="30" customHeight="1">
      <c r="A11" s="2"/>
      <c r="B11" s="2"/>
      <c r="C11" s="4" t="s">
        <v>618</v>
      </c>
      <c r="D11" s="2"/>
      <c r="E11" s="2"/>
      <c r="F11" s="2"/>
      <c r="G11" s="12"/>
      <c r="H11" s="2"/>
      <c r="I11" s="2"/>
      <c r="J11" s="2"/>
      <c r="K11" s="2"/>
      <c r="L11" s="2"/>
      <c r="M11" s="2"/>
      <c r="N11" s="2"/>
      <c r="O11" s="2"/>
    </row>
    <row r="12" spans="1:29" ht="30" customHeight="1">
      <c r="A12" s="4" t="s">
        <v>286</v>
      </c>
      <c r="B12" s="4" t="s">
        <v>619</v>
      </c>
      <c r="C12" s="4" t="s">
        <v>620</v>
      </c>
      <c r="D12" s="4" t="s">
        <v>621</v>
      </c>
      <c r="E12" s="4" t="s">
        <v>610</v>
      </c>
      <c r="F12" s="2">
        <v>0.007</v>
      </c>
      <c r="G12" s="12">
        <f>단가대비표!O6</f>
        <v>8880</v>
      </c>
      <c r="H12" s="14">
        <f>TRUNC(F12*G12,1)</f>
        <v>62.1</v>
      </c>
      <c r="I12" s="13">
        <v>0</v>
      </c>
      <c r="J12" s="14">
        <f>TRUNC(F12*I12,1)</f>
        <v>0</v>
      </c>
      <c r="K12" s="13">
        <v>0</v>
      </c>
      <c r="L12" s="14">
        <f>TRUNC(F12*K12,1)</f>
        <v>0</v>
      </c>
      <c r="M12" s="13">
        <f aca="true" t="shared" si="1" ref="M12:N15">TRUNC(G12+I12+K12,1)</f>
        <v>8880</v>
      </c>
      <c r="N12" s="14">
        <f t="shared" si="1"/>
        <v>62.1</v>
      </c>
      <c r="O12" s="4" t="s">
        <v>77</v>
      </c>
      <c r="R12">
        <v>0</v>
      </c>
      <c r="S12">
        <v>0</v>
      </c>
      <c r="T12">
        <v>0</v>
      </c>
      <c r="AC12">
        <v>1</v>
      </c>
    </row>
    <row r="13" spans="1:29" ht="30" customHeight="1">
      <c r="A13" s="4" t="s">
        <v>286</v>
      </c>
      <c r="B13" s="4" t="s">
        <v>622</v>
      </c>
      <c r="C13" s="4" t="s">
        <v>623</v>
      </c>
      <c r="D13" s="4" t="s">
        <v>624</v>
      </c>
      <c r="E13" s="4" t="s">
        <v>625</v>
      </c>
      <c r="F13" s="2">
        <v>64</v>
      </c>
      <c r="G13" s="12">
        <f>단가대비표!O236</f>
        <v>4.2</v>
      </c>
      <c r="H13" s="14">
        <f>TRUNC(F13*G13,1)</f>
        <v>268.8</v>
      </c>
      <c r="I13" s="13">
        <v>0</v>
      </c>
      <c r="J13" s="14">
        <f>TRUNC(F13*I13,1)</f>
        <v>0</v>
      </c>
      <c r="K13" s="13">
        <v>0</v>
      </c>
      <c r="L13" s="14">
        <f>TRUNC(F13*K13,1)</f>
        <v>0</v>
      </c>
      <c r="M13" s="13">
        <f t="shared" si="1"/>
        <v>4.2</v>
      </c>
      <c r="N13" s="14">
        <f t="shared" si="1"/>
        <v>268.8</v>
      </c>
      <c r="O13" s="4" t="s">
        <v>77</v>
      </c>
      <c r="R13">
        <v>0</v>
      </c>
      <c r="S13">
        <v>0</v>
      </c>
      <c r="T13">
        <v>0</v>
      </c>
      <c r="AC13">
        <v>1</v>
      </c>
    </row>
    <row r="14" spans="1:29" ht="30" customHeight="1">
      <c r="A14" s="4" t="s">
        <v>286</v>
      </c>
      <c r="B14" s="4" t="s">
        <v>615</v>
      </c>
      <c r="C14" s="4" t="s">
        <v>90</v>
      </c>
      <c r="D14" s="4" t="s">
        <v>616</v>
      </c>
      <c r="E14" s="4" t="s">
        <v>92</v>
      </c>
      <c r="F14" s="2">
        <v>0.05</v>
      </c>
      <c r="G14" s="12">
        <v>0</v>
      </c>
      <c r="H14" s="14">
        <f>TRUNC(F14*G14,1)</f>
        <v>0</v>
      </c>
      <c r="I14" s="13">
        <f>단가대비표!O227</f>
        <v>143509</v>
      </c>
      <c r="J14" s="14">
        <f>TRUNC(F14*I14,1)</f>
        <v>7175.4</v>
      </c>
      <c r="K14" s="13">
        <v>0</v>
      </c>
      <c r="L14" s="14">
        <f>TRUNC(F14*K14,1)</f>
        <v>0</v>
      </c>
      <c r="M14" s="13">
        <f t="shared" si="1"/>
        <v>143509</v>
      </c>
      <c r="N14" s="14">
        <f t="shared" si="1"/>
        <v>7175.4</v>
      </c>
      <c r="O14" s="4" t="s">
        <v>617</v>
      </c>
      <c r="R14">
        <v>0</v>
      </c>
      <c r="S14">
        <v>0</v>
      </c>
      <c r="T14">
        <v>0</v>
      </c>
      <c r="W14">
        <v>3</v>
      </c>
      <c r="AC14">
        <v>1</v>
      </c>
    </row>
    <row r="15" spans="1:29" ht="30" customHeight="1">
      <c r="A15" s="4" t="s">
        <v>286</v>
      </c>
      <c r="B15" s="4" t="s">
        <v>95</v>
      </c>
      <c r="C15" s="4" t="s">
        <v>96</v>
      </c>
      <c r="D15" s="4" t="s">
        <v>97</v>
      </c>
      <c r="E15" s="4" t="s">
        <v>98</v>
      </c>
      <c r="F15" s="2">
        <v>1</v>
      </c>
      <c r="G15" s="12">
        <f>ROUNDDOWN(SUMIF(W12:W15,RIGHTB(B15,1),J12:J15)*T15,2)</f>
        <v>215.26</v>
      </c>
      <c r="H15" s="14">
        <f>TRUNC(F15*G15,1)</f>
        <v>215.2</v>
      </c>
      <c r="I15" s="13">
        <v>0</v>
      </c>
      <c r="J15" s="14">
        <f>TRUNC(F15*I15,1)</f>
        <v>0</v>
      </c>
      <c r="K15" s="13">
        <v>0</v>
      </c>
      <c r="L15" s="14">
        <f>TRUNC(F15*K15,1)</f>
        <v>0</v>
      </c>
      <c r="M15" s="13">
        <f t="shared" si="1"/>
        <v>215.2</v>
      </c>
      <c r="N15" s="14">
        <f t="shared" si="1"/>
        <v>215.2</v>
      </c>
      <c r="O15" s="4" t="s">
        <v>77</v>
      </c>
      <c r="P15">
        <v>15</v>
      </c>
      <c r="R15">
        <v>1</v>
      </c>
      <c r="S15">
        <v>0</v>
      </c>
      <c r="T15">
        <v>0.03</v>
      </c>
      <c r="AC15">
        <v>1</v>
      </c>
    </row>
    <row r="16" spans="1:15" ht="30" customHeight="1">
      <c r="A16" s="2"/>
      <c r="B16" s="2"/>
      <c r="C16" s="2" t="s">
        <v>99</v>
      </c>
      <c r="D16" s="2"/>
      <c r="E16" s="2"/>
      <c r="F16" s="2"/>
      <c r="G16" s="12"/>
      <c r="H16" s="8">
        <f>ROUNDDOWN(SUMIF(AC12:AC15,1,H12:H15),0)</f>
        <v>546</v>
      </c>
      <c r="I16" s="2"/>
      <c r="J16" s="8">
        <f>ROUNDDOWN(SUMIF(AC12:AC15,1,J12:J15),0)</f>
        <v>7175</v>
      </c>
      <c r="K16" s="2"/>
      <c r="L16" s="8">
        <f>ROUNDDOWN(SUMIF(AC12:AC15,1,L12:L15),0)</f>
        <v>0</v>
      </c>
      <c r="M16" s="2"/>
      <c r="N16" s="8">
        <f>H16+J16+L16</f>
        <v>7721</v>
      </c>
      <c r="O16" s="2"/>
    </row>
    <row r="17" spans="1:15" ht="30" customHeight="1">
      <c r="A17" s="2"/>
      <c r="B17" s="2"/>
      <c r="C17" s="2"/>
      <c r="D17" s="2"/>
      <c r="E17" s="2"/>
      <c r="F17" s="2"/>
      <c r="G17" s="12"/>
      <c r="H17" s="2"/>
      <c r="I17" s="2"/>
      <c r="J17" s="2"/>
      <c r="K17" s="2"/>
      <c r="L17" s="2"/>
      <c r="M17" s="2"/>
      <c r="N17" s="2"/>
      <c r="O17" s="2"/>
    </row>
    <row r="18" spans="1:15" ht="30" customHeight="1">
      <c r="A18" s="2"/>
      <c r="B18" s="2"/>
      <c r="C18" s="4" t="s">
        <v>626</v>
      </c>
      <c r="D18" s="2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</row>
    <row r="19" spans="1:29" ht="30" customHeight="1">
      <c r="A19" s="4" t="s">
        <v>290</v>
      </c>
      <c r="B19" s="4" t="s">
        <v>619</v>
      </c>
      <c r="C19" s="4" t="s">
        <v>620</v>
      </c>
      <c r="D19" s="4" t="s">
        <v>621</v>
      </c>
      <c r="E19" s="4" t="s">
        <v>610</v>
      </c>
      <c r="F19" s="2">
        <v>0.013</v>
      </c>
      <c r="G19" s="12">
        <f>단가대비표!O6</f>
        <v>8880</v>
      </c>
      <c r="H19" s="14">
        <f>TRUNC(F19*G19,1)</f>
        <v>115.4</v>
      </c>
      <c r="I19" s="13">
        <v>0</v>
      </c>
      <c r="J19" s="14">
        <f>TRUNC(F19*I19,1)</f>
        <v>0</v>
      </c>
      <c r="K19" s="13">
        <v>0</v>
      </c>
      <c r="L19" s="14">
        <f>TRUNC(F19*K19,1)</f>
        <v>0</v>
      </c>
      <c r="M19" s="13">
        <f aca="true" t="shared" si="2" ref="M19:N22">TRUNC(G19+I19+K19,1)</f>
        <v>8880</v>
      </c>
      <c r="N19" s="14">
        <f t="shared" si="2"/>
        <v>115.4</v>
      </c>
      <c r="O19" s="4" t="s">
        <v>77</v>
      </c>
      <c r="R19">
        <v>0</v>
      </c>
      <c r="S19">
        <v>0</v>
      </c>
      <c r="T19">
        <v>0</v>
      </c>
      <c r="AC19">
        <v>1</v>
      </c>
    </row>
    <row r="20" spans="1:29" ht="30" customHeight="1">
      <c r="A20" s="4" t="s">
        <v>290</v>
      </c>
      <c r="B20" s="4" t="s">
        <v>622</v>
      </c>
      <c r="C20" s="4" t="s">
        <v>623</v>
      </c>
      <c r="D20" s="4" t="s">
        <v>624</v>
      </c>
      <c r="E20" s="4" t="s">
        <v>625</v>
      </c>
      <c r="F20" s="2">
        <v>95</v>
      </c>
      <c r="G20" s="12">
        <f>단가대비표!O236</f>
        <v>4.2</v>
      </c>
      <c r="H20" s="14">
        <f>TRUNC(F20*G20,1)</f>
        <v>399</v>
      </c>
      <c r="I20" s="13">
        <v>0</v>
      </c>
      <c r="J20" s="14">
        <f>TRUNC(F20*I20,1)</f>
        <v>0</v>
      </c>
      <c r="K20" s="13">
        <v>0</v>
      </c>
      <c r="L20" s="14">
        <f>TRUNC(F20*K20,1)</f>
        <v>0</v>
      </c>
      <c r="M20" s="13">
        <f t="shared" si="2"/>
        <v>4.2</v>
      </c>
      <c r="N20" s="14">
        <f t="shared" si="2"/>
        <v>399</v>
      </c>
      <c r="O20" s="4" t="s">
        <v>77</v>
      </c>
      <c r="R20">
        <v>0</v>
      </c>
      <c r="S20">
        <v>0</v>
      </c>
      <c r="T20">
        <v>0</v>
      </c>
      <c r="AC20">
        <v>1</v>
      </c>
    </row>
    <row r="21" spans="1:29" ht="30" customHeight="1">
      <c r="A21" s="4" t="s">
        <v>290</v>
      </c>
      <c r="B21" s="4" t="s">
        <v>615</v>
      </c>
      <c r="C21" s="4" t="s">
        <v>90</v>
      </c>
      <c r="D21" s="4" t="s">
        <v>616</v>
      </c>
      <c r="E21" s="4" t="s">
        <v>92</v>
      </c>
      <c r="F21" s="2">
        <v>0.057</v>
      </c>
      <c r="G21" s="12">
        <v>0</v>
      </c>
      <c r="H21" s="14">
        <f>TRUNC(F21*G21,1)</f>
        <v>0</v>
      </c>
      <c r="I21" s="13">
        <f>단가대비표!O227</f>
        <v>143509</v>
      </c>
      <c r="J21" s="14">
        <f>TRUNC(F21*I21,1)</f>
        <v>8180</v>
      </c>
      <c r="K21" s="13">
        <v>0</v>
      </c>
      <c r="L21" s="14">
        <f>TRUNC(F21*K21,1)</f>
        <v>0</v>
      </c>
      <c r="M21" s="13">
        <f t="shared" si="2"/>
        <v>143509</v>
      </c>
      <c r="N21" s="14">
        <f t="shared" si="2"/>
        <v>8180</v>
      </c>
      <c r="O21" s="4" t="s">
        <v>617</v>
      </c>
      <c r="R21">
        <v>0</v>
      </c>
      <c r="S21">
        <v>0</v>
      </c>
      <c r="T21">
        <v>0</v>
      </c>
      <c r="W21">
        <v>3</v>
      </c>
      <c r="AC21">
        <v>1</v>
      </c>
    </row>
    <row r="22" spans="1:29" ht="30" customHeight="1">
      <c r="A22" s="4" t="s">
        <v>290</v>
      </c>
      <c r="B22" s="4" t="s">
        <v>95</v>
      </c>
      <c r="C22" s="4" t="s">
        <v>96</v>
      </c>
      <c r="D22" s="4" t="s">
        <v>97</v>
      </c>
      <c r="E22" s="4" t="s">
        <v>98</v>
      </c>
      <c r="F22" s="2">
        <v>1</v>
      </c>
      <c r="G22" s="12">
        <f>ROUNDDOWN(SUMIF(W19:W22,RIGHTB(B22,1),J19:J22)*T22,2)</f>
        <v>245.4</v>
      </c>
      <c r="H22" s="14">
        <f>TRUNC(F22*G22,1)</f>
        <v>245.4</v>
      </c>
      <c r="I22" s="13">
        <v>0</v>
      </c>
      <c r="J22" s="14">
        <f>TRUNC(F22*I22,1)</f>
        <v>0</v>
      </c>
      <c r="K22" s="13">
        <v>0</v>
      </c>
      <c r="L22" s="14">
        <f>TRUNC(F22*K22,1)</f>
        <v>0</v>
      </c>
      <c r="M22" s="13">
        <f t="shared" si="2"/>
        <v>245.4</v>
      </c>
      <c r="N22" s="14">
        <f t="shared" si="2"/>
        <v>245.4</v>
      </c>
      <c r="O22" s="4" t="s">
        <v>77</v>
      </c>
      <c r="P22">
        <v>22</v>
      </c>
      <c r="R22">
        <v>1</v>
      </c>
      <c r="S22">
        <v>0</v>
      </c>
      <c r="T22">
        <v>0.03</v>
      </c>
      <c r="AC22">
        <v>1</v>
      </c>
    </row>
    <row r="23" spans="1:15" ht="30" customHeight="1">
      <c r="A23" s="2"/>
      <c r="B23" s="2"/>
      <c r="C23" s="2" t="s">
        <v>99</v>
      </c>
      <c r="D23" s="2"/>
      <c r="E23" s="2"/>
      <c r="F23" s="2"/>
      <c r="G23" s="12"/>
      <c r="H23" s="8">
        <f>ROUNDDOWN(SUMIF(AC19:AC22,1,H19:H22),0)</f>
        <v>759</v>
      </c>
      <c r="I23" s="2"/>
      <c r="J23" s="8">
        <f>ROUNDDOWN(SUMIF(AC19:AC22,1,J19:J22),0)</f>
        <v>8180</v>
      </c>
      <c r="K23" s="2"/>
      <c r="L23" s="8">
        <f>ROUNDDOWN(SUMIF(AC19:AC22,1,L19:L22),0)</f>
        <v>0</v>
      </c>
      <c r="M23" s="2"/>
      <c r="N23" s="8">
        <f>H23+J23+L23</f>
        <v>8939</v>
      </c>
      <c r="O23" s="2"/>
    </row>
    <row r="24" spans="1:15" ht="30" customHeight="1">
      <c r="A24" s="2"/>
      <c r="B24" s="2"/>
      <c r="C24" s="2"/>
      <c r="D24" s="2"/>
      <c r="E24" s="2"/>
      <c r="F24" s="2"/>
      <c r="G24" s="12"/>
      <c r="H24" s="2"/>
      <c r="I24" s="2"/>
      <c r="J24" s="2"/>
      <c r="K24" s="2"/>
      <c r="L24" s="2"/>
      <c r="M24" s="2"/>
      <c r="N24" s="2"/>
      <c r="O24" s="2"/>
    </row>
    <row r="25" spans="1:15" ht="30" customHeight="1">
      <c r="A25" s="2"/>
      <c r="B25" s="2"/>
      <c r="C25" s="4" t="s">
        <v>627</v>
      </c>
      <c r="D25" s="2"/>
      <c r="E25" s="2"/>
      <c r="F25" s="2"/>
      <c r="G25" s="12"/>
      <c r="H25" s="2"/>
      <c r="I25" s="2"/>
      <c r="J25" s="2"/>
      <c r="K25" s="2"/>
      <c r="L25" s="2"/>
      <c r="M25" s="2"/>
      <c r="N25" s="2"/>
      <c r="O25" s="2"/>
    </row>
    <row r="26" spans="1:29" ht="30" customHeight="1">
      <c r="A26" s="4" t="s">
        <v>292</v>
      </c>
      <c r="B26" s="4" t="s">
        <v>619</v>
      </c>
      <c r="C26" s="4" t="s">
        <v>620</v>
      </c>
      <c r="D26" s="4" t="s">
        <v>621</v>
      </c>
      <c r="E26" s="4" t="s">
        <v>610</v>
      </c>
      <c r="F26" s="2">
        <v>0.02</v>
      </c>
      <c r="G26" s="12">
        <f>단가대비표!O6</f>
        <v>8880</v>
      </c>
      <c r="H26" s="14">
        <f>TRUNC(F26*G26,1)</f>
        <v>177.6</v>
      </c>
      <c r="I26" s="13">
        <v>0</v>
      </c>
      <c r="J26" s="14">
        <f>TRUNC(F26*I26,1)</f>
        <v>0</v>
      </c>
      <c r="K26" s="13">
        <v>0</v>
      </c>
      <c r="L26" s="14">
        <f>TRUNC(F26*K26,1)</f>
        <v>0</v>
      </c>
      <c r="M26" s="13">
        <f aca="true" t="shared" si="3" ref="M26:N29">TRUNC(G26+I26+K26,1)</f>
        <v>8880</v>
      </c>
      <c r="N26" s="14">
        <f t="shared" si="3"/>
        <v>177.6</v>
      </c>
      <c r="O26" s="4" t="s">
        <v>77</v>
      </c>
      <c r="R26">
        <v>0</v>
      </c>
      <c r="S26">
        <v>0</v>
      </c>
      <c r="T26">
        <v>0</v>
      </c>
      <c r="AC26">
        <v>1</v>
      </c>
    </row>
    <row r="27" spans="1:29" ht="30" customHeight="1">
      <c r="A27" s="4" t="s">
        <v>292</v>
      </c>
      <c r="B27" s="4" t="s">
        <v>622</v>
      </c>
      <c r="C27" s="4" t="s">
        <v>623</v>
      </c>
      <c r="D27" s="4" t="s">
        <v>624</v>
      </c>
      <c r="E27" s="4" t="s">
        <v>625</v>
      </c>
      <c r="F27" s="2">
        <v>129</v>
      </c>
      <c r="G27" s="12">
        <f>단가대비표!O236</f>
        <v>4.2</v>
      </c>
      <c r="H27" s="14">
        <f>TRUNC(F27*G27,1)</f>
        <v>541.8</v>
      </c>
      <c r="I27" s="13">
        <v>0</v>
      </c>
      <c r="J27" s="14">
        <f>TRUNC(F27*I27,1)</f>
        <v>0</v>
      </c>
      <c r="K27" s="13">
        <v>0</v>
      </c>
      <c r="L27" s="14">
        <f>TRUNC(F27*K27,1)</f>
        <v>0</v>
      </c>
      <c r="M27" s="13">
        <f t="shared" si="3"/>
        <v>4.2</v>
      </c>
      <c r="N27" s="14">
        <f t="shared" si="3"/>
        <v>541.8</v>
      </c>
      <c r="O27" s="4" t="s">
        <v>77</v>
      </c>
      <c r="R27">
        <v>0</v>
      </c>
      <c r="S27">
        <v>0</v>
      </c>
      <c r="T27">
        <v>0</v>
      </c>
      <c r="AC27">
        <v>1</v>
      </c>
    </row>
    <row r="28" spans="1:29" ht="30" customHeight="1">
      <c r="A28" s="4" t="s">
        <v>292</v>
      </c>
      <c r="B28" s="4" t="s">
        <v>615</v>
      </c>
      <c r="C28" s="4" t="s">
        <v>90</v>
      </c>
      <c r="D28" s="4" t="s">
        <v>616</v>
      </c>
      <c r="E28" s="4" t="s">
        <v>92</v>
      </c>
      <c r="F28" s="2">
        <v>0.066</v>
      </c>
      <c r="G28" s="12">
        <v>0</v>
      </c>
      <c r="H28" s="14">
        <f>TRUNC(F28*G28,1)</f>
        <v>0</v>
      </c>
      <c r="I28" s="13">
        <f>단가대비표!O227</f>
        <v>143509</v>
      </c>
      <c r="J28" s="14">
        <f>TRUNC(F28*I28,1)</f>
        <v>9471.5</v>
      </c>
      <c r="K28" s="13">
        <v>0</v>
      </c>
      <c r="L28" s="14">
        <f>TRUNC(F28*K28,1)</f>
        <v>0</v>
      </c>
      <c r="M28" s="13">
        <f t="shared" si="3"/>
        <v>143509</v>
      </c>
      <c r="N28" s="14">
        <f t="shared" si="3"/>
        <v>9471.5</v>
      </c>
      <c r="O28" s="4" t="s">
        <v>617</v>
      </c>
      <c r="R28">
        <v>0</v>
      </c>
      <c r="S28">
        <v>0</v>
      </c>
      <c r="T28">
        <v>0</v>
      </c>
      <c r="W28">
        <v>3</v>
      </c>
      <c r="AC28">
        <v>1</v>
      </c>
    </row>
    <row r="29" spans="1:29" ht="30" customHeight="1">
      <c r="A29" s="4" t="s">
        <v>292</v>
      </c>
      <c r="B29" s="4" t="s">
        <v>95</v>
      </c>
      <c r="C29" s="4" t="s">
        <v>96</v>
      </c>
      <c r="D29" s="4" t="s">
        <v>97</v>
      </c>
      <c r="E29" s="4" t="s">
        <v>98</v>
      </c>
      <c r="F29" s="2">
        <v>1</v>
      </c>
      <c r="G29" s="12">
        <f>ROUNDDOWN(SUMIF(W26:W29,RIGHTB(B29,1),J26:J29)*T29,2)</f>
        <v>284.14</v>
      </c>
      <c r="H29" s="14">
        <f>TRUNC(F29*G29,1)</f>
        <v>284.1</v>
      </c>
      <c r="I29" s="13">
        <v>0</v>
      </c>
      <c r="J29" s="14">
        <f>TRUNC(F29*I29,1)</f>
        <v>0</v>
      </c>
      <c r="K29" s="13">
        <v>0</v>
      </c>
      <c r="L29" s="14">
        <f>TRUNC(F29*K29,1)</f>
        <v>0</v>
      </c>
      <c r="M29" s="13">
        <f t="shared" si="3"/>
        <v>284.1</v>
      </c>
      <c r="N29" s="14">
        <f t="shared" si="3"/>
        <v>284.1</v>
      </c>
      <c r="O29" s="4" t="s">
        <v>77</v>
      </c>
      <c r="P29">
        <v>29</v>
      </c>
      <c r="R29">
        <v>1</v>
      </c>
      <c r="S29">
        <v>0</v>
      </c>
      <c r="T29">
        <v>0.03</v>
      </c>
      <c r="AC29">
        <v>1</v>
      </c>
    </row>
    <row r="30" spans="1:15" ht="30" customHeight="1">
      <c r="A30" s="2"/>
      <c r="B30" s="2"/>
      <c r="C30" s="2" t="s">
        <v>99</v>
      </c>
      <c r="D30" s="2"/>
      <c r="E30" s="2"/>
      <c r="F30" s="2"/>
      <c r="G30" s="12"/>
      <c r="H30" s="8">
        <f>ROUNDDOWN(SUMIF(AC26:AC29,1,H26:H29),0)</f>
        <v>1003</v>
      </c>
      <c r="I30" s="2"/>
      <c r="J30" s="8">
        <f>ROUNDDOWN(SUMIF(AC26:AC29,1,J26:J29),0)</f>
        <v>9471</v>
      </c>
      <c r="K30" s="2"/>
      <c r="L30" s="8">
        <f>ROUNDDOWN(SUMIF(AC26:AC29,1,L26:L29),0)</f>
        <v>0</v>
      </c>
      <c r="M30" s="2"/>
      <c r="N30" s="8">
        <f>H30+J30+L30</f>
        <v>10474</v>
      </c>
      <c r="O30" s="2"/>
    </row>
    <row r="31" spans="1:15" ht="30" customHeight="1">
      <c r="A31" s="2"/>
      <c r="B31" s="2"/>
      <c r="C31" s="2"/>
      <c r="D31" s="2"/>
      <c r="E31" s="2"/>
      <c r="F31" s="2"/>
      <c r="G31" s="12"/>
      <c r="H31" s="2"/>
      <c r="I31" s="2"/>
      <c r="J31" s="2"/>
      <c r="K31" s="2"/>
      <c r="L31" s="2"/>
      <c r="M31" s="2"/>
      <c r="N31" s="2"/>
      <c r="O31" s="2"/>
    </row>
    <row r="32" spans="1:15" ht="30" customHeight="1">
      <c r="A32" s="2"/>
      <c r="B32" s="2"/>
      <c r="C32" s="4" t="s">
        <v>628</v>
      </c>
      <c r="D32" s="2"/>
      <c r="E32" s="2"/>
      <c r="F32" s="2"/>
      <c r="G32" s="12"/>
      <c r="H32" s="2"/>
      <c r="I32" s="2"/>
      <c r="J32" s="2"/>
      <c r="K32" s="2"/>
      <c r="L32" s="2"/>
      <c r="M32" s="2"/>
      <c r="N32" s="2"/>
      <c r="O32" s="2"/>
    </row>
    <row r="33" spans="1:29" ht="30" customHeight="1">
      <c r="A33" s="4" t="s">
        <v>294</v>
      </c>
      <c r="B33" s="4" t="s">
        <v>619</v>
      </c>
      <c r="C33" s="4" t="s">
        <v>620</v>
      </c>
      <c r="D33" s="4" t="s">
        <v>621</v>
      </c>
      <c r="E33" s="4" t="s">
        <v>610</v>
      </c>
      <c r="F33" s="2">
        <v>0.027</v>
      </c>
      <c r="G33" s="12">
        <f>단가대비표!O6</f>
        <v>8880</v>
      </c>
      <c r="H33" s="14">
        <f>TRUNC(F33*G33,1)</f>
        <v>239.7</v>
      </c>
      <c r="I33" s="13">
        <v>0</v>
      </c>
      <c r="J33" s="14">
        <f>TRUNC(F33*I33,1)</f>
        <v>0</v>
      </c>
      <c r="K33" s="13">
        <v>0</v>
      </c>
      <c r="L33" s="14">
        <f>TRUNC(F33*K33,1)</f>
        <v>0</v>
      </c>
      <c r="M33" s="13">
        <f aca="true" t="shared" si="4" ref="M33:N36">TRUNC(G33+I33+K33,1)</f>
        <v>8880</v>
      </c>
      <c r="N33" s="14">
        <f t="shared" si="4"/>
        <v>239.7</v>
      </c>
      <c r="O33" s="4" t="s">
        <v>77</v>
      </c>
      <c r="R33">
        <v>0</v>
      </c>
      <c r="S33">
        <v>0</v>
      </c>
      <c r="T33">
        <v>0</v>
      </c>
      <c r="AC33">
        <v>1</v>
      </c>
    </row>
    <row r="34" spans="1:29" ht="30" customHeight="1">
      <c r="A34" s="4" t="s">
        <v>294</v>
      </c>
      <c r="B34" s="4" t="s">
        <v>622</v>
      </c>
      <c r="C34" s="4" t="s">
        <v>623</v>
      </c>
      <c r="D34" s="4" t="s">
        <v>624</v>
      </c>
      <c r="E34" s="4" t="s">
        <v>625</v>
      </c>
      <c r="F34" s="2">
        <v>150</v>
      </c>
      <c r="G34" s="12">
        <f>단가대비표!O236</f>
        <v>4.2</v>
      </c>
      <c r="H34" s="14">
        <f>TRUNC(F34*G34,1)</f>
        <v>630</v>
      </c>
      <c r="I34" s="13">
        <v>0</v>
      </c>
      <c r="J34" s="14">
        <f>TRUNC(F34*I34,1)</f>
        <v>0</v>
      </c>
      <c r="K34" s="13">
        <v>0</v>
      </c>
      <c r="L34" s="14">
        <f>TRUNC(F34*K34,1)</f>
        <v>0</v>
      </c>
      <c r="M34" s="13">
        <f t="shared" si="4"/>
        <v>4.2</v>
      </c>
      <c r="N34" s="14">
        <f t="shared" si="4"/>
        <v>630</v>
      </c>
      <c r="O34" s="4" t="s">
        <v>77</v>
      </c>
      <c r="R34">
        <v>0</v>
      </c>
      <c r="S34">
        <v>0</v>
      </c>
      <c r="T34">
        <v>0</v>
      </c>
      <c r="AC34">
        <v>1</v>
      </c>
    </row>
    <row r="35" spans="1:29" ht="30" customHeight="1">
      <c r="A35" s="4" t="s">
        <v>294</v>
      </c>
      <c r="B35" s="4" t="s">
        <v>615</v>
      </c>
      <c r="C35" s="4" t="s">
        <v>90</v>
      </c>
      <c r="D35" s="4" t="s">
        <v>616</v>
      </c>
      <c r="E35" s="4" t="s">
        <v>92</v>
      </c>
      <c r="F35" s="2">
        <v>0.077</v>
      </c>
      <c r="G35" s="12">
        <v>0</v>
      </c>
      <c r="H35" s="14">
        <f>TRUNC(F35*G35,1)</f>
        <v>0</v>
      </c>
      <c r="I35" s="13">
        <f>단가대비표!O227</f>
        <v>143509</v>
      </c>
      <c r="J35" s="14">
        <f>TRUNC(F35*I35,1)</f>
        <v>11050.1</v>
      </c>
      <c r="K35" s="13">
        <v>0</v>
      </c>
      <c r="L35" s="14">
        <f>TRUNC(F35*K35,1)</f>
        <v>0</v>
      </c>
      <c r="M35" s="13">
        <f t="shared" si="4"/>
        <v>143509</v>
      </c>
      <c r="N35" s="14">
        <f t="shared" si="4"/>
        <v>11050.1</v>
      </c>
      <c r="O35" s="4" t="s">
        <v>617</v>
      </c>
      <c r="R35">
        <v>0</v>
      </c>
      <c r="S35">
        <v>0</v>
      </c>
      <c r="T35">
        <v>0</v>
      </c>
      <c r="W35">
        <v>3</v>
      </c>
      <c r="AC35">
        <v>1</v>
      </c>
    </row>
    <row r="36" spans="1:29" ht="30" customHeight="1">
      <c r="A36" s="4" t="s">
        <v>294</v>
      </c>
      <c r="B36" s="4" t="s">
        <v>95</v>
      </c>
      <c r="C36" s="4" t="s">
        <v>96</v>
      </c>
      <c r="D36" s="4" t="s">
        <v>97</v>
      </c>
      <c r="E36" s="4" t="s">
        <v>98</v>
      </c>
      <c r="F36" s="2">
        <v>1</v>
      </c>
      <c r="G36" s="12">
        <f>ROUNDDOWN(SUMIF(W33:W36,RIGHTB(B36,1),J33:J36)*T36,2)</f>
        <v>331.5</v>
      </c>
      <c r="H36" s="14">
        <f>TRUNC(F36*G36,1)</f>
        <v>331.5</v>
      </c>
      <c r="I36" s="13">
        <v>0</v>
      </c>
      <c r="J36" s="14">
        <f>TRUNC(F36*I36,1)</f>
        <v>0</v>
      </c>
      <c r="K36" s="13">
        <v>0</v>
      </c>
      <c r="L36" s="14">
        <f>TRUNC(F36*K36,1)</f>
        <v>0</v>
      </c>
      <c r="M36" s="13">
        <f t="shared" si="4"/>
        <v>331.5</v>
      </c>
      <c r="N36" s="14">
        <f t="shared" si="4"/>
        <v>331.5</v>
      </c>
      <c r="O36" s="4" t="s">
        <v>77</v>
      </c>
      <c r="P36">
        <v>36</v>
      </c>
      <c r="R36">
        <v>1</v>
      </c>
      <c r="S36">
        <v>0</v>
      </c>
      <c r="T36">
        <v>0.03</v>
      </c>
      <c r="AC36">
        <v>1</v>
      </c>
    </row>
    <row r="37" spans="1:15" ht="30" customHeight="1">
      <c r="A37" s="2"/>
      <c r="B37" s="2"/>
      <c r="C37" s="2" t="s">
        <v>99</v>
      </c>
      <c r="D37" s="2"/>
      <c r="E37" s="2"/>
      <c r="F37" s="2"/>
      <c r="G37" s="12"/>
      <c r="H37" s="8">
        <f>ROUNDDOWN(SUMIF(AC33:AC36,1,H33:H36),0)</f>
        <v>1201</v>
      </c>
      <c r="I37" s="2"/>
      <c r="J37" s="8">
        <f>ROUNDDOWN(SUMIF(AC33:AC36,1,J33:J36),0)</f>
        <v>11050</v>
      </c>
      <c r="K37" s="2"/>
      <c r="L37" s="8">
        <f>ROUNDDOWN(SUMIF(AC33:AC36,1,L33:L36),0)</f>
        <v>0</v>
      </c>
      <c r="M37" s="2"/>
      <c r="N37" s="8">
        <f>H37+J37+L37</f>
        <v>12251</v>
      </c>
      <c r="O37" s="2"/>
    </row>
    <row r="38" spans="1:15" ht="30" customHeight="1">
      <c r="A38" s="2"/>
      <c r="B38" s="2"/>
      <c r="C38" s="2"/>
      <c r="D38" s="2"/>
      <c r="E38" s="2"/>
      <c r="F38" s="2"/>
      <c r="G38" s="12"/>
      <c r="H38" s="2"/>
      <c r="I38" s="2"/>
      <c r="J38" s="2"/>
      <c r="K38" s="2"/>
      <c r="L38" s="2"/>
      <c r="M38" s="2"/>
      <c r="N38" s="2"/>
      <c r="O38" s="2"/>
    </row>
    <row r="39" spans="1:15" ht="30" customHeight="1">
      <c r="A39" s="2"/>
      <c r="B39" s="2"/>
      <c r="C39" s="4" t="s">
        <v>629</v>
      </c>
      <c r="D39" s="2"/>
      <c r="E39" s="2"/>
      <c r="F39" s="2"/>
      <c r="G39" s="12"/>
      <c r="H39" s="2"/>
      <c r="I39" s="2"/>
      <c r="J39" s="2"/>
      <c r="K39" s="2"/>
      <c r="L39" s="2"/>
      <c r="M39" s="2"/>
      <c r="N39" s="2"/>
      <c r="O39" s="2"/>
    </row>
    <row r="40" spans="1:29" ht="30" customHeight="1">
      <c r="A40" s="4" t="s">
        <v>296</v>
      </c>
      <c r="B40" s="4" t="s">
        <v>619</v>
      </c>
      <c r="C40" s="4" t="s">
        <v>620</v>
      </c>
      <c r="D40" s="4" t="s">
        <v>621</v>
      </c>
      <c r="E40" s="4" t="s">
        <v>610</v>
      </c>
      <c r="F40" s="2">
        <v>0.04</v>
      </c>
      <c r="G40" s="12">
        <f>단가대비표!O6</f>
        <v>8880</v>
      </c>
      <c r="H40" s="14">
        <f>TRUNC(F40*G40,1)</f>
        <v>355.2</v>
      </c>
      <c r="I40" s="13">
        <v>0</v>
      </c>
      <c r="J40" s="14">
        <f>TRUNC(F40*I40,1)</f>
        <v>0</v>
      </c>
      <c r="K40" s="13">
        <v>0</v>
      </c>
      <c r="L40" s="14">
        <f>TRUNC(F40*K40,1)</f>
        <v>0</v>
      </c>
      <c r="M40" s="13">
        <f aca="true" t="shared" si="5" ref="M40:N43">TRUNC(G40+I40+K40,1)</f>
        <v>8880</v>
      </c>
      <c r="N40" s="14">
        <f t="shared" si="5"/>
        <v>355.2</v>
      </c>
      <c r="O40" s="4" t="s">
        <v>77</v>
      </c>
      <c r="R40">
        <v>0</v>
      </c>
      <c r="S40">
        <v>0</v>
      </c>
      <c r="T40">
        <v>0</v>
      </c>
      <c r="AC40">
        <v>1</v>
      </c>
    </row>
    <row r="41" spans="1:29" ht="30" customHeight="1">
      <c r="A41" s="4" t="s">
        <v>296</v>
      </c>
      <c r="B41" s="4" t="s">
        <v>622</v>
      </c>
      <c r="C41" s="4" t="s">
        <v>623</v>
      </c>
      <c r="D41" s="4" t="s">
        <v>624</v>
      </c>
      <c r="E41" s="4" t="s">
        <v>625</v>
      </c>
      <c r="F41" s="2">
        <v>191</v>
      </c>
      <c r="G41" s="12">
        <f>단가대비표!O236</f>
        <v>4.2</v>
      </c>
      <c r="H41" s="14">
        <f>TRUNC(F41*G41,1)</f>
        <v>802.2</v>
      </c>
      <c r="I41" s="13">
        <v>0</v>
      </c>
      <c r="J41" s="14">
        <f>TRUNC(F41*I41,1)</f>
        <v>0</v>
      </c>
      <c r="K41" s="13">
        <v>0</v>
      </c>
      <c r="L41" s="14">
        <f>TRUNC(F41*K41,1)</f>
        <v>0</v>
      </c>
      <c r="M41" s="13">
        <f t="shared" si="5"/>
        <v>4.2</v>
      </c>
      <c r="N41" s="14">
        <f t="shared" si="5"/>
        <v>802.2</v>
      </c>
      <c r="O41" s="4" t="s">
        <v>77</v>
      </c>
      <c r="R41">
        <v>0</v>
      </c>
      <c r="S41">
        <v>0</v>
      </c>
      <c r="T41">
        <v>0</v>
      </c>
      <c r="AC41">
        <v>1</v>
      </c>
    </row>
    <row r="42" spans="1:29" ht="30" customHeight="1">
      <c r="A42" s="4" t="s">
        <v>296</v>
      </c>
      <c r="B42" s="4" t="s">
        <v>615</v>
      </c>
      <c r="C42" s="4" t="s">
        <v>90</v>
      </c>
      <c r="D42" s="4" t="s">
        <v>616</v>
      </c>
      <c r="E42" s="4" t="s">
        <v>92</v>
      </c>
      <c r="F42" s="2">
        <v>0.084</v>
      </c>
      <c r="G42" s="12">
        <v>0</v>
      </c>
      <c r="H42" s="14">
        <f>TRUNC(F42*G42,1)</f>
        <v>0</v>
      </c>
      <c r="I42" s="13">
        <f>단가대비표!O227</f>
        <v>143509</v>
      </c>
      <c r="J42" s="14">
        <f>TRUNC(F42*I42,1)</f>
        <v>12054.7</v>
      </c>
      <c r="K42" s="13">
        <v>0</v>
      </c>
      <c r="L42" s="14">
        <f>TRUNC(F42*K42,1)</f>
        <v>0</v>
      </c>
      <c r="M42" s="13">
        <f t="shared" si="5"/>
        <v>143509</v>
      </c>
      <c r="N42" s="14">
        <f t="shared" si="5"/>
        <v>12054.7</v>
      </c>
      <c r="O42" s="4" t="s">
        <v>617</v>
      </c>
      <c r="R42">
        <v>0</v>
      </c>
      <c r="S42">
        <v>0</v>
      </c>
      <c r="T42">
        <v>0</v>
      </c>
      <c r="W42">
        <v>3</v>
      </c>
      <c r="AC42">
        <v>1</v>
      </c>
    </row>
    <row r="43" spans="1:29" ht="30" customHeight="1">
      <c r="A43" s="4" t="s">
        <v>296</v>
      </c>
      <c r="B43" s="4" t="s">
        <v>95</v>
      </c>
      <c r="C43" s="4" t="s">
        <v>96</v>
      </c>
      <c r="D43" s="4" t="s">
        <v>97</v>
      </c>
      <c r="E43" s="4" t="s">
        <v>98</v>
      </c>
      <c r="F43" s="2">
        <v>1</v>
      </c>
      <c r="G43" s="12">
        <f>ROUNDDOWN(SUMIF(W40:W43,RIGHTB(B43,1),J40:J43)*T43,2)</f>
        <v>361.64</v>
      </c>
      <c r="H43" s="14">
        <f>TRUNC(F43*G43,1)</f>
        <v>361.6</v>
      </c>
      <c r="I43" s="13">
        <v>0</v>
      </c>
      <c r="J43" s="14">
        <f>TRUNC(F43*I43,1)</f>
        <v>0</v>
      </c>
      <c r="K43" s="13">
        <v>0</v>
      </c>
      <c r="L43" s="14">
        <f>TRUNC(F43*K43,1)</f>
        <v>0</v>
      </c>
      <c r="M43" s="13">
        <f t="shared" si="5"/>
        <v>361.6</v>
      </c>
      <c r="N43" s="14">
        <f t="shared" si="5"/>
        <v>361.6</v>
      </c>
      <c r="O43" s="4" t="s">
        <v>77</v>
      </c>
      <c r="P43">
        <v>43</v>
      </c>
      <c r="R43">
        <v>1</v>
      </c>
      <c r="S43">
        <v>0</v>
      </c>
      <c r="T43">
        <v>0.03</v>
      </c>
      <c r="AC43">
        <v>1</v>
      </c>
    </row>
    <row r="44" spans="1:15" ht="30" customHeight="1">
      <c r="A44" s="2"/>
      <c r="B44" s="2"/>
      <c r="C44" s="2" t="s">
        <v>99</v>
      </c>
      <c r="D44" s="2"/>
      <c r="E44" s="2"/>
      <c r="F44" s="2"/>
      <c r="G44" s="12"/>
      <c r="H44" s="8">
        <f>ROUNDDOWN(SUMIF(AC40:AC43,1,H40:H43),0)</f>
        <v>1519</v>
      </c>
      <c r="I44" s="2"/>
      <c r="J44" s="8">
        <f>ROUNDDOWN(SUMIF(AC40:AC43,1,J40:J43),0)</f>
        <v>12054</v>
      </c>
      <c r="K44" s="2"/>
      <c r="L44" s="8">
        <f>ROUNDDOWN(SUMIF(AC40:AC43,1,L40:L43),0)</f>
        <v>0</v>
      </c>
      <c r="M44" s="2"/>
      <c r="N44" s="8">
        <f>H44+J44+L44</f>
        <v>13573</v>
      </c>
      <c r="O44" s="2"/>
    </row>
    <row r="45" spans="1:15" ht="30" customHeight="1">
      <c r="A45" s="2"/>
      <c r="B45" s="2"/>
      <c r="C45" s="2"/>
      <c r="D45" s="2"/>
      <c r="E45" s="2"/>
      <c r="F45" s="2"/>
      <c r="G45" s="12"/>
      <c r="H45" s="2"/>
      <c r="I45" s="2"/>
      <c r="J45" s="2"/>
      <c r="K45" s="2"/>
      <c r="L45" s="2"/>
      <c r="M45" s="2"/>
      <c r="N45" s="2"/>
      <c r="O45" s="2"/>
    </row>
    <row r="46" spans="1:15" ht="30" customHeight="1">
      <c r="A46" s="2"/>
      <c r="B46" s="2"/>
      <c r="C46" s="4" t="s">
        <v>630</v>
      </c>
      <c r="D46" s="2"/>
      <c r="E46" s="2"/>
      <c r="F46" s="2"/>
      <c r="G46" s="12"/>
      <c r="H46" s="2"/>
      <c r="I46" s="2"/>
      <c r="J46" s="2"/>
      <c r="K46" s="2"/>
      <c r="L46" s="2"/>
      <c r="M46" s="2"/>
      <c r="N46" s="2"/>
      <c r="O46" s="2"/>
    </row>
    <row r="47" spans="1:29" ht="30" customHeight="1">
      <c r="A47" s="4" t="s">
        <v>298</v>
      </c>
      <c r="B47" s="4" t="s">
        <v>619</v>
      </c>
      <c r="C47" s="4" t="s">
        <v>620</v>
      </c>
      <c r="D47" s="4" t="s">
        <v>621</v>
      </c>
      <c r="E47" s="4" t="s">
        <v>610</v>
      </c>
      <c r="F47" s="2">
        <v>0.055</v>
      </c>
      <c r="G47" s="12">
        <f>단가대비표!O6</f>
        <v>8880</v>
      </c>
      <c r="H47" s="14">
        <f>TRUNC(F47*G47,1)</f>
        <v>488.4</v>
      </c>
      <c r="I47" s="13">
        <v>0</v>
      </c>
      <c r="J47" s="14">
        <f>TRUNC(F47*I47,1)</f>
        <v>0</v>
      </c>
      <c r="K47" s="13">
        <v>0</v>
      </c>
      <c r="L47" s="14">
        <f>TRUNC(F47*K47,1)</f>
        <v>0</v>
      </c>
      <c r="M47" s="13">
        <f aca="true" t="shared" si="6" ref="M47:N50">TRUNC(G47+I47+K47,1)</f>
        <v>8880</v>
      </c>
      <c r="N47" s="14">
        <f t="shared" si="6"/>
        <v>488.4</v>
      </c>
      <c r="O47" s="4" t="s">
        <v>77</v>
      </c>
      <c r="R47">
        <v>0</v>
      </c>
      <c r="S47">
        <v>0</v>
      </c>
      <c r="T47">
        <v>0</v>
      </c>
      <c r="AC47">
        <v>1</v>
      </c>
    </row>
    <row r="48" spans="1:29" ht="30" customHeight="1">
      <c r="A48" s="4" t="s">
        <v>298</v>
      </c>
      <c r="B48" s="4" t="s">
        <v>622</v>
      </c>
      <c r="C48" s="4" t="s">
        <v>623</v>
      </c>
      <c r="D48" s="4" t="s">
        <v>624</v>
      </c>
      <c r="E48" s="4" t="s">
        <v>625</v>
      </c>
      <c r="F48" s="2">
        <v>265</v>
      </c>
      <c r="G48" s="12">
        <f>단가대비표!O236</f>
        <v>4.2</v>
      </c>
      <c r="H48" s="14">
        <f>TRUNC(F48*G48,1)</f>
        <v>1113</v>
      </c>
      <c r="I48" s="13">
        <v>0</v>
      </c>
      <c r="J48" s="14">
        <f>TRUNC(F48*I48,1)</f>
        <v>0</v>
      </c>
      <c r="K48" s="13">
        <v>0</v>
      </c>
      <c r="L48" s="14">
        <f>TRUNC(F48*K48,1)</f>
        <v>0</v>
      </c>
      <c r="M48" s="13">
        <f t="shared" si="6"/>
        <v>4.2</v>
      </c>
      <c r="N48" s="14">
        <f t="shared" si="6"/>
        <v>1113</v>
      </c>
      <c r="O48" s="4" t="s">
        <v>77</v>
      </c>
      <c r="R48">
        <v>0</v>
      </c>
      <c r="S48">
        <v>0</v>
      </c>
      <c r="T48">
        <v>0</v>
      </c>
      <c r="AC48">
        <v>1</v>
      </c>
    </row>
    <row r="49" spans="1:29" ht="30" customHeight="1">
      <c r="A49" s="4" t="s">
        <v>298</v>
      </c>
      <c r="B49" s="4" t="s">
        <v>615</v>
      </c>
      <c r="C49" s="4" t="s">
        <v>90</v>
      </c>
      <c r="D49" s="4" t="s">
        <v>616</v>
      </c>
      <c r="E49" s="4" t="s">
        <v>92</v>
      </c>
      <c r="F49" s="2">
        <v>0.099</v>
      </c>
      <c r="G49" s="12">
        <v>0</v>
      </c>
      <c r="H49" s="14">
        <f>TRUNC(F49*G49,1)</f>
        <v>0</v>
      </c>
      <c r="I49" s="13">
        <f>단가대비표!O227</f>
        <v>143509</v>
      </c>
      <c r="J49" s="14">
        <f>TRUNC(F49*I49,1)</f>
        <v>14207.3</v>
      </c>
      <c r="K49" s="13">
        <v>0</v>
      </c>
      <c r="L49" s="14">
        <f>TRUNC(F49*K49,1)</f>
        <v>0</v>
      </c>
      <c r="M49" s="13">
        <f t="shared" si="6"/>
        <v>143509</v>
      </c>
      <c r="N49" s="14">
        <f t="shared" si="6"/>
        <v>14207.3</v>
      </c>
      <c r="O49" s="4" t="s">
        <v>617</v>
      </c>
      <c r="R49">
        <v>0</v>
      </c>
      <c r="S49">
        <v>0</v>
      </c>
      <c r="T49">
        <v>0</v>
      </c>
      <c r="W49">
        <v>3</v>
      </c>
      <c r="AC49">
        <v>1</v>
      </c>
    </row>
    <row r="50" spans="1:29" ht="30" customHeight="1">
      <c r="A50" s="4" t="s">
        <v>298</v>
      </c>
      <c r="B50" s="4" t="s">
        <v>95</v>
      </c>
      <c r="C50" s="4" t="s">
        <v>96</v>
      </c>
      <c r="D50" s="4" t="s">
        <v>97</v>
      </c>
      <c r="E50" s="4" t="s">
        <v>98</v>
      </c>
      <c r="F50" s="2">
        <v>1</v>
      </c>
      <c r="G50" s="12">
        <f>ROUNDDOWN(SUMIF(W47:W50,RIGHTB(B50,1),J47:J50)*T50,2)</f>
        <v>426.21</v>
      </c>
      <c r="H50" s="14">
        <f>TRUNC(F50*G50,1)</f>
        <v>426.2</v>
      </c>
      <c r="I50" s="13">
        <v>0</v>
      </c>
      <c r="J50" s="14">
        <f>TRUNC(F50*I50,1)</f>
        <v>0</v>
      </c>
      <c r="K50" s="13">
        <v>0</v>
      </c>
      <c r="L50" s="14">
        <f>TRUNC(F50*K50,1)</f>
        <v>0</v>
      </c>
      <c r="M50" s="13">
        <f t="shared" si="6"/>
        <v>426.2</v>
      </c>
      <c r="N50" s="14">
        <f t="shared" si="6"/>
        <v>426.2</v>
      </c>
      <c r="O50" s="4" t="s">
        <v>77</v>
      </c>
      <c r="P50">
        <v>50</v>
      </c>
      <c r="R50">
        <v>1</v>
      </c>
      <c r="S50">
        <v>0</v>
      </c>
      <c r="T50">
        <v>0.03</v>
      </c>
      <c r="AC50">
        <v>1</v>
      </c>
    </row>
    <row r="51" spans="1:15" ht="30" customHeight="1">
      <c r="A51" s="2"/>
      <c r="B51" s="2"/>
      <c r="C51" s="2" t="s">
        <v>99</v>
      </c>
      <c r="D51" s="2"/>
      <c r="E51" s="2"/>
      <c r="F51" s="2"/>
      <c r="G51" s="12"/>
      <c r="H51" s="8">
        <f>ROUNDDOWN(SUMIF(AC47:AC50,1,H47:H50),0)</f>
        <v>2027</v>
      </c>
      <c r="I51" s="2"/>
      <c r="J51" s="8">
        <f>ROUNDDOWN(SUMIF(AC47:AC50,1,J47:J50),0)</f>
        <v>14207</v>
      </c>
      <c r="K51" s="2"/>
      <c r="L51" s="8">
        <f>ROUNDDOWN(SUMIF(AC47:AC50,1,L47:L50),0)</f>
        <v>0</v>
      </c>
      <c r="M51" s="2"/>
      <c r="N51" s="8">
        <f>H51+J51+L51</f>
        <v>16234</v>
      </c>
      <c r="O51" s="2"/>
    </row>
    <row r="52" spans="1:15" ht="30" customHeight="1">
      <c r="A52" s="2"/>
      <c r="B52" s="2"/>
      <c r="C52" s="2"/>
      <c r="D52" s="2"/>
      <c r="E52" s="2"/>
      <c r="F52" s="2"/>
      <c r="G52" s="12"/>
      <c r="H52" s="2"/>
      <c r="I52" s="2"/>
      <c r="J52" s="2"/>
      <c r="K52" s="2"/>
      <c r="L52" s="2"/>
      <c r="M52" s="2"/>
      <c r="N52" s="2"/>
      <c r="O52" s="2"/>
    </row>
    <row r="53" spans="1:15" ht="30" customHeight="1">
      <c r="A53" s="2"/>
      <c r="B53" s="2"/>
      <c r="C53" s="4" t="s">
        <v>631</v>
      </c>
      <c r="D53" s="2"/>
      <c r="E53" s="2"/>
      <c r="F53" s="2"/>
      <c r="G53" s="12"/>
      <c r="H53" s="2"/>
      <c r="I53" s="2"/>
      <c r="J53" s="2"/>
      <c r="K53" s="2"/>
      <c r="L53" s="2"/>
      <c r="M53" s="2"/>
      <c r="N53" s="2"/>
      <c r="O53" s="2"/>
    </row>
    <row r="54" spans="1:29" ht="30" customHeight="1">
      <c r="A54" s="4" t="s">
        <v>300</v>
      </c>
      <c r="B54" s="4" t="s">
        <v>619</v>
      </c>
      <c r="C54" s="4" t="s">
        <v>620</v>
      </c>
      <c r="D54" s="4" t="s">
        <v>621</v>
      </c>
      <c r="E54" s="4" t="s">
        <v>610</v>
      </c>
      <c r="F54" s="2">
        <v>0.168</v>
      </c>
      <c r="G54" s="12">
        <f>단가대비표!O6</f>
        <v>8880</v>
      </c>
      <c r="H54" s="14">
        <f>TRUNC(F54*G54,1)</f>
        <v>1491.8</v>
      </c>
      <c r="I54" s="13">
        <v>0</v>
      </c>
      <c r="J54" s="14">
        <f>TRUNC(F54*I54,1)</f>
        <v>0</v>
      </c>
      <c r="K54" s="13">
        <v>0</v>
      </c>
      <c r="L54" s="14">
        <f>TRUNC(F54*K54,1)</f>
        <v>0</v>
      </c>
      <c r="M54" s="13">
        <f aca="true" t="shared" si="7" ref="M54:N57">TRUNC(G54+I54+K54,1)</f>
        <v>8880</v>
      </c>
      <c r="N54" s="14">
        <f t="shared" si="7"/>
        <v>1491.8</v>
      </c>
      <c r="O54" s="4" t="s">
        <v>77</v>
      </c>
      <c r="R54">
        <v>0</v>
      </c>
      <c r="S54">
        <v>0</v>
      </c>
      <c r="T54">
        <v>0</v>
      </c>
      <c r="AC54">
        <v>1</v>
      </c>
    </row>
    <row r="55" spans="1:29" ht="30" customHeight="1">
      <c r="A55" s="4" t="s">
        <v>300</v>
      </c>
      <c r="B55" s="4" t="s">
        <v>622</v>
      </c>
      <c r="C55" s="4" t="s">
        <v>623</v>
      </c>
      <c r="D55" s="4" t="s">
        <v>624</v>
      </c>
      <c r="E55" s="4" t="s">
        <v>625</v>
      </c>
      <c r="F55" s="2">
        <v>343</v>
      </c>
      <c r="G55" s="12">
        <f>단가대비표!O236</f>
        <v>4.2</v>
      </c>
      <c r="H55" s="14">
        <f>TRUNC(F55*G55,1)</f>
        <v>1440.6</v>
      </c>
      <c r="I55" s="13">
        <v>0</v>
      </c>
      <c r="J55" s="14">
        <f>TRUNC(F55*I55,1)</f>
        <v>0</v>
      </c>
      <c r="K55" s="13">
        <v>0</v>
      </c>
      <c r="L55" s="14">
        <f>TRUNC(F55*K55,1)</f>
        <v>0</v>
      </c>
      <c r="M55" s="13">
        <f t="shared" si="7"/>
        <v>4.2</v>
      </c>
      <c r="N55" s="14">
        <f t="shared" si="7"/>
        <v>1440.6</v>
      </c>
      <c r="O55" s="4" t="s">
        <v>77</v>
      </c>
      <c r="R55">
        <v>0</v>
      </c>
      <c r="S55">
        <v>0</v>
      </c>
      <c r="T55">
        <v>0</v>
      </c>
      <c r="AC55">
        <v>1</v>
      </c>
    </row>
    <row r="56" spans="1:29" ht="30" customHeight="1">
      <c r="A56" s="4" t="s">
        <v>300</v>
      </c>
      <c r="B56" s="4" t="s">
        <v>615</v>
      </c>
      <c r="C56" s="4" t="s">
        <v>90</v>
      </c>
      <c r="D56" s="4" t="s">
        <v>616</v>
      </c>
      <c r="E56" s="4" t="s">
        <v>92</v>
      </c>
      <c r="F56" s="2">
        <v>0.119</v>
      </c>
      <c r="G56" s="12">
        <v>0</v>
      </c>
      <c r="H56" s="14">
        <f>TRUNC(F56*G56,1)</f>
        <v>0</v>
      </c>
      <c r="I56" s="13">
        <f>단가대비표!O227</f>
        <v>143509</v>
      </c>
      <c r="J56" s="14">
        <f>TRUNC(F56*I56,1)</f>
        <v>17077.5</v>
      </c>
      <c r="K56" s="13">
        <v>0</v>
      </c>
      <c r="L56" s="14">
        <f>TRUNC(F56*K56,1)</f>
        <v>0</v>
      </c>
      <c r="M56" s="13">
        <f t="shared" si="7"/>
        <v>143509</v>
      </c>
      <c r="N56" s="14">
        <f t="shared" si="7"/>
        <v>17077.5</v>
      </c>
      <c r="O56" s="4" t="s">
        <v>617</v>
      </c>
      <c r="R56">
        <v>0</v>
      </c>
      <c r="S56">
        <v>0</v>
      </c>
      <c r="T56">
        <v>0</v>
      </c>
      <c r="W56">
        <v>3</v>
      </c>
      <c r="AC56">
        <v>1</v>
      </c>
    </row>
    <row r="57" spans="1:29" ht="30" customHeight="1">
      <c r="A57" s="4" t="s">
        <v>300</v>
      </c>
      <c r="B57" s="4" t="s">
        <v>95</v>
      </c>
      <c r="C57" s="4" t="s">
        <v>96</v>
      </c>
      <c r="D57" s="4" t="s">
        <v>97</v>
      </c>
      <c r="E57" s="4" t="s">
        <v>98</v>
      </c>
      <c r="F57" s="2">
        <v>1</v>
      </c>
      <c r="G57" s="12">
        <f>ROUNDDOWN(SUMIF(W54:W57,RIGHTB(B57,1),J54:J57)*T57,2)</f>
        <v>512.32</v>
      </c>
      <c r="H57" s="14">
        <f>TRUNC(F57*G57,1)</f>
        <v>512.3</v>
      </c>
      <c r="I57" s="13">
        <v>0</v>
      </c>
      <c r="J57" s="14">
        <f>TRUNC(F57*I57,1)</f>
        <v>0</v>
      </c>
      <c r="K57" s="13">
        <v>0</v>
      </c>
      <c r="L57" s="14">
        <f>TRUNC(F57*K57,1)</f>
        <v>0</v>
      </c>
      <c r="M57" s="13">
        <f t="shared" si="7"/>
        <v>512.3</v>
      </c>
      <c r="N57" s="14">
        <f t="shared" si="7"/>
        <v>512.3</v>
      </c>
      <c r="O57" s="4" t="s">
        <v>77</v>
      </c>
      <c r="P57">
        <v>57</v>
      </c>
      <c r="R57">
        <v>1</v>
      </c>
      <c r="S57">
        <v>0</v>
      </c>
      <c r="T57">
        <v>0.03</v>
      </c>
      <c r="AC57">
        <v>1</v>
      </c>
    </row>
    <row r="58" spans="1:15" ht="30" customHeight="1">
      <c r="A58" s="2"/>
      <c r="B58" s="2"/>
      <c r="C58" s="2" t="s">
        <v>99</v>
      </c>
      <c r="D58" s="2"/>
      <c r="E58" s="2"/>
      <c r="F58" s="2"/>
      <c r="G58" s="12"/>
      <c r="H58" s="8">
        <f>ROUNDDOWN(SUMIF(AC54:AC57,1,H54:H57),0)</f>
        <v>3444</v>
      </c>
      <c r="I58" s="2"/>
      <c r="J58" s="8">
        <f>ROUNDDOWN(SUMIF(AC54:AC57,1,J54:J57),0)</f>
        <v>17077</v>
      </c>
      <c r="K58" s="2"/>
      <c r="L58" s="8">
        <f>ROUNDDOWN(SUMIF(AC54:AC57,1,L54:L57),0)</f>
        <v>0</v>
      </c>
      <c r="M58" s="2"/>
      <c r="N58" s="8">
        <f>H58+J58+L58</f>
        <v>20521</v>
      </c>
      <c r="O58" s="2"/>
    </row>
    <row r="59" spans="1:15" ht="30" customHeight="1">
      <c r="A59" s="2"/>
      <c r="B59" s="2"/>
      <c r="C59" s="2"/>
      <c r="D59" s="2"/>
      <c r="E59" s="2"/>
      <c r="F59" s="2"/>
      <c r="G59" s="12"/>
      <c r="H59" s="2"/>
      <c r="I59" s="2"/>
      <c r="J59" s="2"/>
      <c r="K59" s="2"/>
      <c r="L59" s="2"/>
      <c r="M59" s="2"/>
      <c r="N59" s="2"/>
      <c r="O59" s="2"/>
    </row>
    <row r="60" spans="1:15" ht="30" customHeight="1">
      <c r="A60" s="2"/>
      <c r="B60" s="2"/>
      <c r="C60" s="4" t="s">
        <v>635</v>
      </c>
      <c r="D60" s="2"/>
      <c r="E60" s="2"/>
      <c r="F60" s="2"/>
      <c r="G60" s="12"/>
      <c r="H60" s="2"/>
      <c r="I60" s="2"/>
      <c r="J60" s="2"/>
      <c r="K60" s="2"/>
      <c r="L60" s="2"/>
      <c r="M60" s="2"/>
      <c r="N60" s="2"/>
      <c r="O60" s="2"/>
    </row>
    <row r="61" spans="1:29" ht="30" customHeight="1">
      <c r="A61" s="4" t="s">
        <v>632</v>
      </c>
      <c r="B61" s="4" t="s">
        <v>607</v>
      </c>
      <c r="C61" s="4" t="s">
        <v>608</v>
      </c>
      <c r="D61" s="4" t="s">
        <v>609</v>
      </c>
      <c r="E61" s="4" t="s">
        <v>610</v>
      </c>
      <c r="F61" s="2">
        <v>0.2</v>
      </c>
      <c r="G61" s="12">
        <f>단가대비표!O5</f>
        <v>2380</v>
      </c>
      <c r="H61" s="14">
        <f>TRUNC(F61*G61,1)</f>
        <v>476</v>
      </c>
      <c r="I61" s="13">
        <v>0</v>
      </c>
      <c r="J61" s="14">
        <f>TRUNC(F61*I61,1)</f>
        <v>0</v>
      </c>
      <c r="K61" s="13">
        <v>0</v>
      </c>
      <c r="L61" s="14">
        <f>TRUNC(F61*K61,1)</f>
        <v>0</v>
      </c>
      <c r="M61" s="13">
        <f aca="true" t="shared" si="8" ref="M61:N65">TRUNC(G61+I61+K61,1)</f>
        <v>2380</v>
      </c>
      <c r="N61" s="14">
        <f t="shared" si="8"/>
        <v>476</v>
      </c>
      <c r="O61" s="4" t="s">
        <v>77</v>
      </c>
      <c r="R61">
        <v>0</v>
      </c>
      <c r="S61">
        <v>0</v>
      </c>
      <c r="T61">
        <v>0</v>
      </c>
      <c r="AC61">
        <v>1</v>
      </c>
    </row>
    <row r="62" spans="1:29" ht="30" customHeight="1">
      <c r="A62" s="4" t="s">
        <v>632</v>
      </c>
      <c r="B62" s="4" t="s">
        <v>611</v>
      </c>
      <c r="C62" s="4" t="s">
        <v>612</v>
      </c>
      <c r="D62" s="4" t="s">
        <v>613</v>
      </c>
      <c r="E62" s="4" t="s">
        <v>614</v>
      </c>
      <c r="F62" s="2">
        <v>0.7</v>
      </c>
      <c r="G62" s="12">
        <v>0</v>
      </c>
      <c r="H62" s="14">
        <f>TRUNC(F62*G62,1)</f>
        <v>0</v>
      </c>
      <c r="I62" s="13">
        <v>0</v>
      </c>
      <c r="J62" s="14">
        <f>TRUNC(F62*I62,1)</f>
        <v>0</v>
      </c>
      <c r="K62" s="13">
        <f>단가대비표!O217</f>
        <v>87</v>
      </c>
      <c r="L62" s="14">
        <f>TRUNC(F62*K62,1)</f>
        <v>60.9</v>
      </c>
      <c r="M62" s="13">
        <f t="shared" si="8"/>
        <v>87</v>
      </c>
      <c r="N62" s="14">
        <f t="shared" si="8"/>
        <v>60.9</v>
      </c>
      <c r="O62" s="4" t="s">
        <v>77</v>
      </c>
      <c r="R62">
        <v>0</v>
      </c>
      <c r="S62">
        <v>0</v>
      </c>
      <c r="T62">
        <v>0</v>
      </c>
      <c r="AC62">
        <v>1</v>
      </c>
    </row>
    <row r="63" spans="1:29" ht="30" customHeight="1">
      <c r="A63" s="4" t="s">
        <v>632</v>
      </c>
      <c r="B63" s="4" t="s">
        <v>615</v>
      </c>
      <c r="C63" s="4" t="s">
        <v>90</v>
      </c>
      <c r="D63" s="4" t="s">
        <v>616</v>
      </c>
      <c r="E63" s="4" t="s">
        <v>92</v>
      </c>
      <c r="F63" s="2">
        <v>0.03</v>
      </c>
      <c r="G63" s="12">
        <v>0</v>
      </c>
      <c r="H63" s="14">
        <f>TRUNC(F63*G63,1)</f>
        <v>0</v>
      </c>
      <c r="I63" s="13">
        <f>단가대비표!O227</f>
        <v>143509</v>
      </c>
      <c r="J63" s="14">
        <f>TRUNC(F63*I63,1)</f>
        <v>4305.2</v>
      </c>
      <c r="K63" s="13">
        <v>0</v>
      </c>
      <c r="L63" s="14">
        <f>TRUNC(F63*K63,1)</f>
        <v>0</v>
      </c>
      <c r="M63" s="13">
        <f t="shared" si="8"/>
        <v>143509</v>
      </c>
      <c r="N63" s="14">
        <f t="shared" si="8"/>
        <v>4305.2</v>
      </c>
      <c r="O63" s="4" t="s">
        <v>77</v>
      </c>
      <c r="R63">
        <v>0</v>
      </c>
      <c r="S63">
        <v>0</v>
      </c>
      <c r="T63">
        <v>0</v>
      </c>
      <c r="W63">
        <v>3</v>
      </c>
      <c r="AC63">
        <v>1</v>
      </c>
    </row>
    <row r="64" spans="1:29" ht="30" customHeight="1">
      <c r="A64" s="4" t="s">
        <v>632</v>
      </c>
      <c r="B64" s="4" t="s">
        <v>636</v>
      </c>
      <c r="C64" s="4" t="s">
        <v>90</v>
      </c>
      <c r="D64" s="4" t="s">
        <v>637</v>
      </c>
      <c r="E64" s="4" t="s">
        <v>92</v>
      </c>
      <c r="F64" s="2">
        <v>0.009</v>
      </c>
      <c r="G64" s="12">
        <v>0</v>
      </c>
      <c r="H64" s="14">
        <f>TRUNC(F64*G64,1)</f>
        <v>0</v>
      </c>
      <c r="I64" s="13">
        <f>단가대비표!O230</f>
        <v>115272</v>
      </c>
      <c r="J64" s="14">
        <f>TRUNC(F64*I64,1)</f>
        <v>1037.4</v>
      </c>
      <c r="K64" s="13">
        <v>0</v>
      </c>
      <c r="L64" s="14">
        <f>TRUNC(F64*K64,1)</f>
        <v>0</v>
      </c>
      <c r="M64" s="13">
        <f t="shared" si="8"/>
        <v>115272</v>
      </c>
      <c r="N64" s="14">
        <f t="shared" si="8"/>
        <v>1037.4</v>
      </c>
      <c r="O64" s="4" t="s">
        <v>77</v>
      </c>
      <c r="R64">
        <v>0</v>
      </c>
      <c r="S64">
        <v>0</v>
      </c>
      <c r="T64">
        <v>0</v>
      </c>
      <c r="W64">
        <v>3</v>
      </c>
      <c r="AC64">
        <v>1</v>
      </c>
    </row>
    <row r="65" spans="1:29" ht="30" customHeight="1">
      <c r="A65" s="4" t="s">
        <v>632</v>
      </c>
      <c r="B65" s="4" t="s">
        <v>95</v>
      </c>
      <c r="C65" s="4" t="s">
        <v>96</v>
      </c>
      <c r="D65" s="4" t="s">
        <v>97</v>
      </c>
      <c r="E65" s="4" t="s">
        <v>98</v>
      </c>
      <c r="F65" s="2">
        <v>1</v>
      </c>
      <c r="G65" s="12">
        <f>ROUNDDOWN(SUMIF(W61:W65,RIGHTB(B65,1),J61:J65)*T65,2)</f>
        <v>160.27</v>
      </c>
      <c r="H65" s="14">
        <f>TRUNC(F65*G65,1)</f>
        <v>160.2</v>
      </c>
      <c r="I65" s="13">
        <v>0</v>
      </c>
      <c r="J65" s="14">
        <f>TRUNC(F65*I65,1)</f>
        <v>0</v>
      </c>
      <c r="K65" s="13">
        <v>0</v>
      </c>
      <c r="L65" s="14">
        <f>TRUNC(F65*K65,1)</f>
        <v>0</v>
      </c>
      <c r="M65" s="13">
        <f t="shared" si="8"/>
        <v>160.2</v>
      </c>
      <c r="N65" s="14">
        <f t="shared" si="8"/>
        <v>160.2</v>
      </c>
      <c r="O65" s="4" t="s">
        <v>77</v>
      </c>
      <c r="P65">
        <v>65</v>
      </c>
      <c r="R65">
        <v>1</v>
      </c>
      <c r="S65">
        <v>0</v>
      </c>
      <c r="T65">
        <v>0.03</v>
      </c>
      <c r="AC65">
        <v>1</v>
      </c>
    </row>
    <row r="66" spans="1:15" ht="30" customHeight="1">
      <c r="A66" s="2"/>
      <c r="B66" s="2"/>
      <c r="C66" s="2" t="s">
        <v>99</v>
      </c>
      <c r="D66" s="2"/>
      <c r="E66" s="2"/>
      <c r="F66" s="2"/>
      <c r="G66" s="12"/>
      <c r="H66" s="8">
        <f>ROUNDDOWN(SUMIF(AC61:AC65,1,H61:H65),0)</f>
        <v>636</v>
      </c>
      <c r="I66" s="2"/>
      <c r="J66" s="8">
        <f>ROUNDDOWN(SUMIF(AC61:AC65,1,J61:J65),0)</f>
        <v>5342</v>
      </c>
      <c r="K66" s="2"/>
      <c r="L66" s="8">
        <f>ROUNDDOWN(SUMIF(AC61:AC65,1,L61:L65),0)</f>
        <v>60</v>
      </c>
      <c r="M66" s="2"/>
      <c r="N66" s="8">
        <f>H66+J66+L66</f>
        <v>6038</v>
      </c>
      <c r="O66" s="2"/>
    </row>
    <row r="67" spans="1:15" ht="30" customHeight="1">
      <c r="A67" s="2"/>
      <c r="B67" s="2"/>
      <c r="C67" s="2"/>
      <c r="D67" s="2"/>
      <c r="E67" s="2"/>
      <c r="F67" s="2"/>
      <c r="G67" s="12"/>
      <c r="H67" s="2"/>
      <c r="I67" s="2"/>
      <c r="J67" s="2"/>
      <c r="K67" s="2"/>
      <c r="L67" s="2"/>
      <c r="M67" s="2"/>
      <c r="N67" s="2"/>
      <c r="O67" s="2"/>
    </row>
    <row r="68" spans="1:15" ht="30" customHeight="1">
      <c r="A68" s="2"/>
      <c r="B68" s="2"/>
      <c r="C68" s="4" t="s">
        <v>640</v>
      </c>
      <c r="D68" s="2"/>
      <c r="E68" s="2"/>
      <c r="F68" s="2"/>
      <c r="G68" s="12"/>
      <c r="H68" s="2"/>
      <c r="I68" s="2"/>
      <c r="J68" s="2"/>
      <c r="K68" s="2"/>
      <c r="L68" s="2"/>
      <c r="M68" s="2"/>
      <c r="N68" s="2"/>
      <c r="O68" s="2"/>
    </row>
    <row r="69" spans="1:29" ht="30" customHeight="1">
      <c r="A69" s="4" t="s">
        <v>638</v>
      </c>
      <c r="B69" s="4" t="s">
        <v>641</v>
      </c>
      <c r="C69" s="4" t="s">
        <v>642</v>
      </c>
      <c r="D69" s="4" t="s">
        <v>643</v>
      </c>
      <c r="E69" s="4" t="s">
        <v>625</v>
      </c>
      <c r="F69" s="2">
        <v>2.4</v>
      </c>
      <c r="G69" s="12">
        <f>단가대비표!O234</f>
        <v>2</v>
      </c>
      <c r="H69" s="14">
        <f>TRUNC(F69*G69,1)</f>
        <v>4.8</v>
      </c>
      <c r="I69" s="13">
        <v>0</v>
      </c>
      <c r="J69" s="14">
        <f>TRUNC(F69*I69,1)</f>
        <v>0</v>
      </c>
      <c r="K69" s="13">
        <v>0</v>
      </c>
      <c r="L69" s="14">
        <f>TRUNC(F69*K69,1)</f>
        <v>0</v>
      </c>
      <c r="M69" s="13">
        <f>TRUNC(G69+I69+K69,1)</f>
        <v>2</v>
      </c>
      <c r="N69" s="14">
        <f>TRUNC(H69+J69+L69,1)</f>
        <v>4.8</v>
      </c>
      <c r="O69" s="4" t="s">
        <v>77</v>
      </c>
      <c r="R69">
        <v>0</v>
      </c>
      <c r="S69">
        <v>0</v>
      </c>
      <c r="T69">
        <v>0</v>
      </c>
      <c r="AC69">
        <v>1</v>
      </c>
    </row>
    <row r="70" spans="1:29" ht="30" customHeight="1">
      <c r="A70" s="4" t="s">
        <v>638</v>
      </c>
      <c r="B70" s="4" t="s">
        <v>644</v>
      </c>
      <c r="C70" s="4" t="s">
        <v>645</v>
      </c>
      <c r="D70" s="4" t="s">
        <v>646</v>
      </c>
      <c r="E70" s="4" t="s">
        <v>625</v>
      </c>
      <c r="F70" s="2">
        <v>1.2</v>
      </c>
      <c r="G70" s="12">
        <f>단가대비표!O235</f>
        <v>12.25</v>
      </c>
      <c r="H70" s="14">
        <f>TRUNC(F70*G70,1)</f>
        <v>14.7</v>
      </c>
      <c r="I70" s="13">
        <v>0</v>
      </c>
      <c r="J70" s="14">
        <f>TRUNC(F70*I70,1)</f>
        <v>0</v>
      </c>
      <c r="K70" s="13">
        <v>0</v>
      </c>
      <c r="L70" s="14">
        <f>TRUNC(F70*K70,1)</f>
        <v>0</v>
      </c>
      <c r="M70" s="13">
        <f>TRUNC(G70+I70+K70,1)</f>
        <v>12.2</v>
      </c>
      <c r="N70" s="14">
        <f>TRUNC(H70+J70+L70,1)</f>
        <v>14.7</v>
      </c>
      <c r="O70" s="4" t="s">
        <v>77</v>
      </c>
      <c r="R70">
        <v>0</v>
      </c>
      <c r="S70">
        <v>0</v>
      </c>
      <c r="T70">
        <v>0</v>
      </c>
      <c r="AC70">
        <v>1</v>
      </c>
    </row>
    <row r="71" spans="1:15" ht="30" customHeight="1">
      <c r="A71" s="2"/>
      <c r="B71" s="2"/>
      <c r="C71" s="2" t="s">
        <v>99</v>
      </c>
      <c r="D71" s="2"/>
      <c r="E71" s="2"/>
      <c r="F71" s="2"/>
      <c r="G71" s="12"/>
      <c r="H71" s="8">
        <f>ROUNDDOWN(SUMIF(AC69:AC70,1,H69:H70),0)</f>
        <v>19</v>
      </c>
      <c r="I71" s="2"/>
      <c r="J71" s="8">
        <f>ROUNDDOWN(SUMIF(AC69:AC70,1,J69:J70),0)</f>
        <v>0</v>
      </c>
      <c r="K71" s="2"/>
      <c r="L71" s="8">
        <f>ROUNDDOWN(SUMIF(AC69:AC70,1,L69:L70),0)</f>
        <v>0</v>
      </c>
      <c r="M71" s="2"/>
      <c r="N71" s="8">
        <f>H71+J71+L71</f>
        <v>19</v>
      </c>
      <c r="O71" s="2"/>
    </row>
    <row r="72" spans="1:15" ht="30" customHeight="1">
      <c r="A72" s="2"/>
      <c r="B72" s="2"/>
      <c r="C72" s="2"/>
      <c r="D72" s="2"/>
      <c r="E72" s="2"/>
      <c r="F72" s="2"/>
      <c r="G72" s="12"/>
      <c r="H72" s="2"/>
      <c r="I72" s="2"/>
      <c r="J72" s="2"/>
      <c r="K72" s="2"/>
      <c r="L72" s="2"/>
      <c r="M72" s="2"/>
      <c r="N72" s="2"/>
      <c r="O72" s="2"/>
    </row>
    <row r="73" spans="1:15" ht="30" customHeight="1">
      <c r="A73" s="2"/>
      <c r="B73" s="2"/>
      <c r="C73" s="4" t="s">
        <v>648</v>
      </c>
      <c r="D73" s="2"/>
      <c r="E73" s="2"/>
      <c r="F73" s="2"/>
      <c r="G73" s="12"/>
      <c r="H73" s="2"/>
      <c r="I73" s="2"/>
      <c r="J73" s="2"/>
      <c r="K73" s="2"/>
      <c r="L73" s="2"/>
      <c r="M73" s="2"/>
      <c r="N73" s="2"/>
      <c r="O73" s="2"/>
    </row>
    <row r="74" spans="1:29" ht="30" customHeight="1">
      <c r="A74" s="4" t="s">
        <v>647</v>
      </c>
      <c r="B74" s="4" t="s">
        <v>641</v>
      </c>
      <c r="C74" s="4" t="s">
        <v>642</v>
      </c>
      <c r="D74" s="4" t="s">
        <v>643</v>
      </c>
      <c r="E74" s="4" t="s">
        <v>625</v>
      </c>
      <c r="F74" s="2">
        <v>2.7</v>
      </c>
      <c r="G74" s="12">
        <f>단가대비표!O234</f>
        <v>2</v>
      </c>
      <c r="H74" s="14">
        <f>TRUNC(F74*G74,1)</f>
        <v>5.4</v>
      </c>
      <c r="I74" s="13">
        <v>0</v>
      </c>
      <c r="J74" s="14">
        <f>TRUNC(F74*I74,1)</f>
        <v>0</v>
      </c>
      <c r="K74" s="13">
        <v>0</v>
      </c>
      <c r="L74" s="14">
        <f>TRUNC(F74*K74,1)</f>
        <v>0</v>
      </c>
      <c r="M74" s="13">
        <f>TRUNC(G74+I74+K74,1)</f>
        <v>2</v>
      </c>
      <c r="N74" s="14">
        <f>TRUNC(H74+J74+L74,1)</f>
        <v>5.4</v>
      </c>
      <c r="O74" s="4" t="s">
        <v>77</v>
      </c>
      <c r="R74">
        <v>0</v>
      </c>
      <c r="S74">
        <v>0</v>
      </c>
      <c r="T74">
        <v>0</v>
      </c>
      <c r="AC74">
        <v>1</v>
      </c>
    </row>
    <row r="75" spans="1:29" ht="30" customHeight="1">
      <c r="A75" s="4" t="s">
        <v>647</v>
      </c>
      <c r="B75" s="4" t="s">
        <v>644</v>
      </c>
      <c r="C75" s="4" t="s">
        <v>645</v>
      </c>
      <c r="D75" s="4" t="s">
        <v>646</v>
      </c>
      <c r="E75" s="4" t="s">
        <v>625</v>
      </c>
      <c r="F75" s="2">
        <v>1.4</v>
      </c>
      <c r="G75" s="12">
        <f>단가대비표!O235</f>
        <v>12.25</v>
      </c>
      <c r="H75" s="14">
        <f>TRUNC(F75*G75,1)</f>
        <v>17.1</v>
      </c>
      <c r="I75" s="13">
        <v>0</v>
      </c>
      <c r="J75" s="14">
        <f>TRUNC(F75*I75,1)</f>
        <v>0</v>
      </c>
      <c r="K75" s="13">
        <v>0</v>
      </c>
      <c r="L75" s="14">
        <f>TRUNC(F75*K75,1)</f>
        <v>0</v>
      </c>
      <c r="M75" s="13">
        <f>TRUNC(G75+I75+K75,1)</f>
        <v>12.2</v>
      </c>
      <c r="N75" s="14">
        <f>TRUNC(H75+J75+L75,1)</f>
        <v>17.1</v>
      </c>
      <c r="O75" s="4" t="s">
        <v>77</v>
      </c>
      <c r="R75">
        <v>0</v>
      </c>
      <c r="S75">
        <v>0</v>
      </c>
      <c r="T75">
        <v>0</v>
      </c>
      <c r="AC75">
        <v>1</v>
      </c>
    </row>
    <row r="76" spans="1:15" ht="30" customHeight="1">
      <c r="A76" s="2"/>
      <c r="B76" s="2"/>
      <c r="C76" s="2" t="s">
        <v>99</v>
      </c>
      <c r="D76" s="2"/>
      <c r="E76" s="2"/>
      <c r="F76" s="2"/>
      <c r="G76" s="12"/>
      <c r="H76" s="8">
        <f>ROUNDDOWN(SUMIF(AC74:AC75,1,H74:H75),0)</f>
        <v>22</v>
      </c>
      <c r="I76" s="2"/>
      <c r="J76" s="8">
        <f>ROUNDDOWN(SUMIF(AC74:AC75,1,J74:J75),0)</f>
        <v>0</v>
      </c>
      <c r="K76" s="2"/>
      <c r="L76" s="8">
        <f>ROUNDDOWN(SUMIF(AC74:AC75,1,L74:L75),0)</f>
        <v>0</v>
      </c>
      <c r="M76" s="2"/>
      <c r="N76" s="8">
        <f>H76+J76+L76</f>
        <v>22</v>
      </c>
      <c r="O76" s="2"/>
    </row>
    <row r="77" spans="1:15" ht="30" customHeight="1">
      <c r="A77" s="2"/>
      <c r="B77" s="2"/>
      <c r="C77" s="2"/>
      <c r="D77" s="2"/>
      <c r="E77" s="2"/>
      <c r="F77" s="2"/>
      <c r="G77" s="12"/>
      <c r="H77" s="2"/>
      <c r="I77" s="2"/>
      <c r="J77" s="2"/>
      <c r="K77" s="2"/>
      <c r="L77" s="2"/>
      <c r="M77" s="2"/>
      <c r="N77" s="2"/>
      <c r="O77" s="2"/>
    </row>
    <row r="78" spans="1:15" ht="30" customHeight="1">
      <c r="A78" s="2"/>
      <c r="B78" s="2"/>
      <c r="C78" s="4" t="s">
        <v>650</v>
      </c>
      <c r="D78" s="2"/>
      <c r="E78" s="2"/>
      <c r="F78" s="2"/>
      <c r="G78" s="12"/>
      <c r="H78" s="2"/>
      <c r="I78" s="2"/>
      <c r="J78" s="2"/>
      <c r="K78" s="2"/>
      <c r="L78" s="2"/>
      <c r="M78" s="2"/>
      <c r="N78" s="2"/>
      <c r="O78" s="2"/>
    </row>
    <row r="79" spans="1:29" ht="30" customHeight="1">
      <c r="A79" s="4" t="s">
        <v>649</v>
      </c>
      <c r="B79" s="4" t="s">
        <v>641</v>
      </c>
      <c r="C79" s="4" t="s">
        <v>642</v>
      </c>
      <c r="D79" s="4" t="s">
        <v>643</v>
      </c>
      <c r="E79" s="4" t="s">
        <v>625</v>
      </c>
      <c r="F79" s="2">
        <v>3.2</v>
      </c>
      <c r="G79" s="12">
        <f>단가대비표!O234</f>
        <v>2</v>
      </c>
      <c r="H79" s="14">
        <f>TRUNC(F79*G79,1)</f>
        <v>6.4</v>
      </c>
      <c r="I79" s="13">
        <v>0</v>
      </c>
      <c r="J79" s="14">
        <f>TRUNC(F79*I79,1)</f>
        <v>0</v>
      </c>
      <c r="K79" s="13">
        <v>0</v>
      </c>
      <c r="L79" s="14">
        <f>TRUNC(F79*K79,1)</f>
        <v>0</v>
      </c>
      <c r="M79" s="13">
        <f>TRUNC(G79+I79+K79,1)</f>
        <v>2</v>
      </c>
      <c r="N79" s="14">
        <f>TRUNC(H79+J79+L79,1)</f>
        <v>6.4</v>
      </c>
      <c r="O79" s="4" t="s">
        <v>77</v>
      </c>
      <c r="R79">
        <v>0</v>
      </c>
      <c r="S79">
        <v>0</v>
      </c>
      <c r="T79">
        <v>0</v>
      </c>
      <c r="AC79">
        <v>1</v>
      </c>
    </row>
    <row r="80" spans="1:29" ht="30" customHeight="1">
      <c r="A80" s="4" t="s">
        <v>649</v>
      </c>
      <c r="B80" s="4" t="s">
        <v>644</v>
      </c>
      <c r="C80" s="4" t="s">
        <v>645</v>
      </c>
      <c r="D80" s="4" t="s">
        <v>646</v>
      </c>
      <c r="E80" s="4" t="s">
        <v>625</v>
      </c>
      <c r="F80" s="2">
        <v>1.6</v>
      </c>
      <c r="G80" s="12">
        <f>단가대비표!O235</f>
        <v>12.25</v>
      </c>
      <c r="H80" s="14">
        <f>TRUNC(F80*G80,1)</f>
        <v>19.6</v>
      </c>
      <c r="I80" s="13">
        <v>0</v>
      </c>
      <c r="J80" s="14">
        <f>TRUNC(F80*I80,1)</f>
        <v>0</v>
      </c>
      <c r="K80" s="13">
        <v>0</v>
      </c>
      <c r="L80" s="14">
        <f>TRUNC(F80*K80,1)</f>
        <v>0</v>
      </c>
      <c r="M80" s="13">
        <f>TRUNC(G80+I80+K80,1)</f>
        <v>12.2</v>
      </c>
      <c r="N80" s="14">
        <f>TRUNC(H80+J80+L80,1)</f>
        <v>19.6</v>
      </c>
      <c r="O80" s="4" t="s">
        <v>77</v>
      </c>
      <c r="R80">
        <v>0</v>
      </c>
      <c r="S80">
        <v>0</v>
      </c>
      <c r="T80">
        <v>0</v>
      </c>
      <c r="AC80">
        <v>1</v>
      </c>
    </row>
    <row r="81" spans="1:15" ht="30" customHeight="1">
      <c r="A81" s="2"/>
      <c r="B81" s="2"/>
      <c r="C81" s="2" t="s">
        <v>99</v>
      </c>
      <c r="D81" s="2"/>
      <c r="E81" s="2"/>
      <c r="F81" s="2"/>
      <c r="G81" s="12"/>
      <c r="H81" s="8">
        <f>ROUNDDOWN(SUMIF(AC79:AC80,1,H79:H80),0)</f>
        <v>26</v>
      </c>
      <c r="I81" s="2"/>
      <c r="J81" s="8">
        <f>ROUNDDOWN(SUMIF(AC79:AC80,1,J79:J80),0)</f>
        <v>0</v>
      </c>
      <c r="K81" s="2"/>
      <c r="L81" s="8">
        <f>ROUNDDOWN(SUMIF(AC79:AC80,1,L79:L80),0)</f>
        <v>0</v>
      </c>
      <c r="M81" s="2"/>
      <c r="N81" s="8">
        <f>H81+J81+L81</f>
        <v>26</v>
      </c>
      <c r="O81" s="2"/>
    </row>
    <row r="82" spans="1:15" ht="30" customHeight="1">
      <c r="A82" s="2"/>
      <c r="B82" s="2"/>
      <c r="C82" s="2"/>
      <c r="D82" s="2"/>
      <c r="E82" s="2"/>
      <c r="F82" s="2"/>
      <c r="G82" s="12"/>
      <c r="H82" s="2"/>
      <c r="I82" s="2"/>
      <c r="J82" s="2"/>
      <c r="K82" s="2"/>
      <c r="L82" s="2"/>
      <c r="M82" s="2"/>
      <c r="N82" s="2"/>
      <c r="O82" s="2"/>
    </row>
    <row r="83" spans="1:15" ht="30" customHeight="1">
      <c r="A83" s="2"/>
      <c r="B83" s="2"/>
      <c r="C83" s="4" t="s">
        <v>652</v>
      </c>
      <c r="D83" s="2"/>
      <c r="E83" s="2"/>
      <c r="F83" s="2"/>
      <c r="G83" s="12"/>
      <c r="H83" s="2"/>
      <c r="I83" s="2"/>
      <c r="J83" s="2"/>
      <c r="K83" s="2"/>
      <c r="L83" s="2"/>
      <c r="M83" s="2"/>
      <c r="N83" s="2"/>
      <c r="O83" s="2"/>
    </row>
    <row r="84" spans="1:29" ht="30" customHeight="1">
      <c r="A84" s="4" t="s">
        <v>651</v>
      </c>
      <c r="B84" s="4" t="s">
        <v>641</v>
      </c>
      <c r="C84" s="4" t="s">
        <v>642</v>
      </c>
      <c r="D84" s="4" t="s">
        <v>643</v>
      </c>
      <c r="E84" s="4" t="s">
        <v>625</v>
      </c>
      <c r="F84" s="2">
        <v>4.8</v>
      </c>
      <c r="G84" s="12">
        <f>단가대비표!O234</f>
        <v>2</v>
      </c>
      <c r="H84" s="14">
        <f>TRUNC(F84*G84,1)</f>
        <v>9.6</v>
      </c>
      <c r="I84" s="13">
        <v>0</v>
      </c>
      <c r="J84" s="14">
        <f>TRUNC(F84*I84,1)</f>
        <v>0</v>
      </c>
      <c r="K84" s="13">
        <v>0</v>
      </c>
      <c r="L84" s="14">
        <f>TRUNC(F84*K84,1)</f>
        <v>0</v>
      </c>
      <c r="M84" s="13">
        <f>TRUNC(G84+I84+K84,1)</f>
        <v>2</v>
      </c>
      <c r="N84" s="14">
        <f>TRUNC(H84+J84+L84,1)</f>
        <v>9.6</v>
      </c>
      <c r="O84" s="4" t="s">
        <v>77</v>
      </c>
      <c r="R84">
        <v>0</v>
      </c>
      <c r="S84">
        <v>0</v>
      </c>
      <c r="T84">
        <v>0</v>
      </c>
      <c r="AC84">
        <v>1</v>
      </c>
    </row>
    <row r="85" spans="1:29" ht="30" customHeight="1">
      <c r="A85" s="4" t="s">
        <v>651</v>
      </c>
      <c r="B85" s="4" t="s">
        <v>644</v>
      </c>
      <c r="C85" s="4" t="s">
        <v>645</v>
      </c>
      <c r="D85" s="4" t="s">
        <v>646</v>
      </c>
      <c r="E85" s="4" t="s">
        <v>625</v>
      </c>
      <c r="F85" s="2">
        <v>2.4</v>
      </c>
      <c r="G85" s="12">
        <f>단가대비표!O235</f>
        <v>12.25</v>
      </c>
      <c r="H85" s="14">
        <f>TRUNC(F85*G85,1)</f>
        <v>29.4</v>
      </c>
      <c r="I85" s="13">
        <v>0</v>
      </c>
      <c r="J85" s="14">
        <f>TRUNC(F85*I85,1)</f>
        <v>0</v>
      </c>
      <c r="K85" s="13">
        <v>0</v>
      </c>
      <c r="L85" s="14">
        <f>TRUNC(F85*K85,1)</f>
        <v>0</v>
      </c>
      <c r="M85" s="13">
        <f>TRUNC(G85+I85+K85,1)</f>
        <v>12.2</v>
      </c>
      <c r="N85" s="14">
        <f>TRUNC(H85+J85+L85,1)</f>
        <v>29.4</v>
      </c>
      <c r="O85" s="4" t="s">
        <v>77</v>
      </c>
      <c r="R85">
        <v>0</v>
      </c>
      <c r="S85">
        <v>0</v>
      </c>
      <c r="T85">
        <v>0</v>
      </c>
      <c r="AC85">
        <v>1</v>
      </c>
    </row>
    <row r="86" spans="1:15" ht="30" customHeight="1">
      <c r="A86" s="2"/>
      <c r="B86" s="2"/>
      <c r="C86" s="2" t="s">
        <v>99</v>
      </c>
      <c r="D86" s="2"/>
      <c r="E86" s="2"/>
      <c r="F86" s="2"/>
      <c r="G86" s="12"/>
      <c r="H86" s="8">
        <f>ROUNDDOWN(SUMIF(AC84:AC85,1,H84:H85),0)</f>
        <v>39</v>
      </c>
      <c r="I86" s="2"/>
      <c r="J86" s="8">
        <f>ROUNDDOWN(SUMIF(AC84:AC85,1,J84:J85),0)</f>
        <v>0</v>
      </c>
      <c r="K86" s="2"/>
      <c r="L86" s="8">
        <f>ROUNDDOWN(SUMIF(AC84:AC85,1,L84:L85),0)</f>
        <v>0</v>
      </c>
      <c r="M86" s="2"/>
      <c r="N86" s="8">
        <f>H86+J86+L86</f>
        <v>39</v>
      </c>
      <c r="O86" s="2"/>
    </row>
    <row r="87" spans="1:15" ht="30" customHeight="1">
      <c r="A87" s="2"/>
      <c r="B87" s="2"/>
      <c r="C87" s="2"/>
      <c r="D87" s="2"/>
      <c r="E87" s="2"/>
      <c r="F87" s="2"/>
      <c r="G87" s="12"/>
      <c r="H87" s="2"/>
      <c r="I87" s="2"/>
      <c r="J87" s="2"/>
      <c r="K87" s="2"/>
      <c r="L87" s="2"/>
      <c r="M87" s="2"/>
      <c r="N87" s="2"/>
      <c r="O87" s="2"/>
    </row>
    <row r="88" spans="1:15" ht="30" customHeight="1">
      <c r="A88" s="2"/>
      <c r="B88" s="2"/>
      <c r="C88" s="4" t="s">
        <v>654</v>
      </c>
      <c r="D88" s="2"/>
      <c r="E88" s="2"/>
      <c r="F88" s="2"/>
      <c r="G88" s="12"/>
      <c r="H88" s="2"/>
      <c r="I88" s="2"/>
      <c r="J88" s="2"/>
      <c r="K88" s="2"/>
      <c r="L88" s="2"/>
      <c r="M88" s="2"/>
      <c r="N88" s="2"/>
      <c r="O88" s="2"/>
    </row>
    <row r="89" spans="1:29" ht="30" customHeight="1">
      <c r="A89" s="4" t="s">
        <v>653</v>
      </c>
      <c r="B89" s="4" t="s">
        <v>641</v>
      </c>
      <c r="C89" s="4" t="s">
        <v>642</v>
      </c>
      <c r="D89" s="4" t="s">
        <v>643</v>
      </c>
      <c r="E89" s="4" t="s">
        <v>625</v>
      </c>
      <c r="F89" s="2">
        <v>6.2</v>
      </c>
      <c r="G89" s="12">
        <f>단가대비표!O234</f>
        <v>2</v>
      </c>
      <c r="H89" s="14">
        <f>TRUNC(F89*G89,1)</f>
        <v>12.4</v>
      </c>
      <c r="I89" s="13">
        <v>0</v>
      </c>
      <c r="J89" s="14">
        <f>TRUNC(F89*I89,1)</f>
        <v>0</v>
      </c>
      <c r="K89" s="13">
        <v>0</v>
      </c>
      <c r="L89" s="14">
        <f>TRUNC(F89*K89,1)</f>
        <v>0</v>
      </c>
      <c r="M89" s="13">
        <f>TRUNC(G89+I89+K89,1)</f>
        <v>2</v>
      </c>
      <c r="N89" s="14">
        <f>TRUNC(H89+J89+L89,1)</f>
        <v>12.4</v>
      </c>
      <c r="O89" s="4" t="s">
        <v>77</v>
      </c>
      <c r="R89">
        <v>0</v>
      </c>
      <c r="S89">
        <v>0</v>
      </c>
      <c r="T89">
        <v>0</v>
      </c>
      <c r="AC89">
        <v>1</v>
      </c>
    </row>
    <row r="90" spans="1:29" ht="30" customHeight="1">
      <c r="A90" s="4" t="s">
        <v>653</v>
      </c>
      <c r="B90" s="4" t="s">
        <v>644</v>
      </c>
      <c r="C90" s="4" t="s">
        <v>645</v>
      </c>
      <c r="D90" s="4" t="s">
        <v>646</v>
      </c>
      <c r="E90" s="4" t="s">
        <v>625</v>
      </c>
      <c r="F90" s="2">
        <v>3.1</v>
      </c>
      <c r="G90" s="12">
        <f>단가대비표!O235</f>
        <v>12.25</v>
      </c>
      <c r="H90" s="14">
        <f>TRUNC(F90*G90,1)</f>
        <v>37.9</v>
      </c>
      <c r="I90" s="13">
        <v>0</v>
      </c>
      <c r="J90" s="14">
        <f>TRUNC(F90*I90,1)</f>
        <v>0</v>
      </c>
      <c r="K90" s="13">
        <v>0</v>
      </c>
      <c r="L90" s="14">
        <f>TRUNC(F90*K90,1)</f>
        <v>0</v>
      </c>
      <c r="M90" s="13">
        <f>TRUNC(G90+I90+K90,1)</f>
        <v>12.2</v>
      </c>
      <c r="N90" s="14">
        <f>TRUNC(H90+J90+L90,1)</f>
        <v>37.9</v>
      </c>
      <c r="O90" s="4" t="s">
        <v>77</v>
      </c>
      <c r="R90">
        <v>0</v>
      </c>
      <c r="S90">
        <v>0</v>
      </c>
      <c r="T90">
        <v>0</v>
      </c>
      <c r="AC90">
        <v>1</v>
      </c>
    </row>
    <row r="91" spans="1:15" ht="30" customHeight="1">
      <c r="A91" s="2"/>
      <c r="B91" s="2"/>
      <c r="C91" s="2" t="s">
        <v>99</v>
      </c>
      <c r="D91" s="2"/>
      <c r="E91" s="2"/>
      <c r="F91" s="2"/>
      <c r="G91" s="12"/>
      <c r="H91" s="8">
        <f>ROUNDDOWN(SUMIF(AC89:AC90,1,H89:H90),0)</f>
        <v>50</v>
      </c>
      <c r="I91" s="2"/>
      <c r="J91" s="8">
        <f>ROUNDDOWN(SUMIF(AC89:AC90,1,J89:J90),0)</f>
        <v>0</v>
      </c>
      <c r="K91" s="2"/>
      <c r="L91" s="8">
        <f>ROUNDDOWN(SUMIF(AC89:AC90,1,L89:L90),0)</f>
        <v>0</v>
      </c>
      <c r="M91" s="2"/>
      <c r="N91" s="8">
        <f>H91+J91+L91</f>
        <v>50</v>
      </c>
      <c r="O91" s="2"/>
    </row>
    <row r="92" spans="1:15" ht="30" customHeight="1">
      <c r="A92" s="2"/>
      <c r="B92" s="2"/>
      <c r="C92" s="2"/>
      <c r="D92" s="2"/>
      <c r="E92" s="2"/>
      <c r="F92" s="2"/>
      <c r="G92" s="12"/>
      <c r="H92" s="2"/>
      <c r="I92" s="2"/>
      <c r="J92" s="2"/>
      <c r="K92" s="2"/>
      <c r="L92" s="2"/>
      <c r="M92" s="2"/>
      <c r="N92" s="2"/>
      <c r="O92" s="2"/>
    </row>
    <row r="93" spans="1:15" ht="30" customHeight="1">
      <c r="A93" s="2"/>
      <c r="B93" s="2"/>
      <c r="C93" s="4" t="s">
        <v>656</v>
      </c>
      <c r="D93" s="2"/>
      <c r="E93" s="2"/>
      <c r="F93" s="2"/>
      <c r="G93" s="12"/>
      <c r="H93" s="2"/>
      <c r="I93" s="2"/>
      <c r="J93" s="2"/>
      <c r="K93" s="2"/>
      <c r="L93" s="2"/>
      <c r="M93" s="2"/>
      <c r="N93" s="2"/>
      <c r="O93" s="2"/>
    </row>
    <row r="94" spans="1:29" ht="30" customHeight="1">
      <c r="A94" s="4" t="s">
        <v>655</v>
      </c>
      <c r="B94" s="4" t="s">
        <v>641</v>
      </c>
      <c r="C94" s="4" t="s">
        <v>642</v>
      </c>
      <c r="D94" s="4" t="s">
        <v>643</v>
      </c>
      <c r="E94" s="4" t="s">
        <v>625</v>
      </c>
      <c r="F94" s="2">
        <v>12</v>
      </c>
      <c r="G94" s="12">
        <f>단가대비표!O234</f>
        <v>2</v>
      </c>
      <c r="H94" s="14">
        <f>TRUNC(F94*G94,1)</f>
        <v>24</v>
      </c>
      <c r="I94" s="13">
        <v>0</v>
      </c>
      <c r="J94" s="14">
        <f>TRUNC(F94*I94,1)</f>
        <v>0</v>
      </c>
      <c r="K94" s="13">
        <v>0</v>
      </c>
      <c r="L94" s="14">
        <f>TRUNC(F94*K94,1)</f>
        <v>0</v>
      </c>
      <c r="M94" s="13">
        <f>TRUNC(G94+I94+K94,1)</f>
        <v>2</v>
      </c>
      <c r="N94" s="14">
        <f>TRUNC(H94+J94+L94,1)</f>
        <v>24</v>
      </c>
      <c r="O94" s="4" t="s">
        <v>77</v>
      </c>
      <c r="R94">
        <v>0</v>
      </c>
      <c r="S94">
        <v>0</v>
      </c>
      <c r="T94">
        <v>0</v>
      </c>
      <c r="AC94">
        <v>1</v>
      </c>
    </row>
    <row r="95" spans="1:29" ht="30" customHeight="1">
      <c r="A95" s="4" t="s">
        <v>655</v>
      </c>
      <c r="B95" s="4" t="s">
        <v>644</v>
      </c>
      <c r="C95" s="4" t="s">
        <v>645</v>
      </c>
      <c r="D95" s="4" t="s">
        <v>646</v>
      </c>
      <c r="E95" s="4" t="s">
        <v>625</v>
      </c>
      <c r="F95" s="2">
        <v>6</v>
      </c>
      <c r="G95" s="12">
        <f>단가대비표!O235</f>
        <v>12.25</v>
      </c>
      <c r="H95" s="14">
        <f>TRUNC(F95*G95,1)</f>
        <v>73.5</v>
      </c>
      <c r="I95" s="13">
        <v>0</v>
      </c>
      <c r="J95" s="14">
        <f>TRUNC(F95*I95,1)</f>
        <v>0</v>
      </c>
      <c r="K95" s="13">
        <v>0</v>
      </c>
      <c r="L95" s="14">
        <f>TRUNC(F95*K95,1)</f>
        <v>0</v>
      </c>
      <c r="M95" s="13">
        <f>TRUNC(G95+I95+K95,1)</f>
        <v>12.2</v>
      </c>
      <c r="N95" s="14">
        <f>TRUNC(H95+J95+L95,1)</f>
        <v>73.5</v>
      </c>
      <c r="O95" s="4" t="s">
        <v>77</v>
      </c>
      <c r="R95">
        <v>0</v>
      </c>
      <c r="S95">
        <v>0</v>
      </c>
      <c r="T95">
        <v>0</v>
      </c>
      <c r="AC95">
        <v>1</v>
      </c>
    </row>
    <row r="96" spans="1:15" ht="30" customHeight="1">
      <c r="A96" s="2"/>
      <c r="B96" s="2"/>
      <c r="C96" s="2" t="s">
        <v>99</v>
      </c>
      <c r="D96" s="2"/>
      <c r="E96" s="2"/>
      <c r="F96" s="2"/>
      <c r="G96" s="12"/>
      <c r="H96" s="8">
        <f>ROUNDDOWN(SUMIF(AC94:AC95,1,H94:H95),0)</f>
        <v>97</v>
      </c>
      <c r="I96" s="2"/>
      <c r="J96" s="8">
        <f>ROUNDDOWN(SUMIF(AC94:AC95,1,J94:J95),0)</f>
        <v>0</v>
      </c>
      <c r="K96" s="2"/>
      <c r="L96" s="8">
        <f>ROUNDDOWN(SUMIF(AC94:AC95,1,L94:L95),0)</f>
        <v>0</v>
      </c>
      <c r="M96" s="2"/>
      <c r="N96" s="8">
        <f>H96+J96+L96</f>
        <v>97</v>
      </c>
      <c r="O96" s="2"/>
    </row>
    <row r="97" spans="1:15" ht="30" customHeight="1">
      <c r="A97" s="2"/>
      <c r="B97" s="2"/>
      <c r="C97" s="2"/>
      <c r="D97" s="2"/>
      <c r="E97" s="2"/>
      <c r="F97" s="2"/>
      <c r="G97" s="12"/>
      <c r="H97" s="2"/>
      <c r="I97" s="2"/>
      <c r="J97" s="2"/>
      <c r="K97" s="2"/>
      <c r="L97" s="2"/>
      <c r="M97" s="2"/>
      <c r="N97" s="2"/>
      <c r="O97" s="2"/>
    </row>
    <row r="98" spans="1:15" ht="30" customHeight="1">
      <c r="A98" s="2"/>
      <c r="B98" s="2"/>
      <c r="C98" s="4" t="s">
        <v>658</v>
      </c>
      <c r="D98" s="2"/>
      <c r="E98" s="2"/>
      <c r="F98" s="2"/>
      <c r="G98" s="12"/>
      <c r="H98" s="2"/>
      <c r="I98" s="2"/>
      <c r="J98" s="2"/>
      <c r="K98" s="2"/>
      <c r="L98" s="2"/>
      <c r="M98" s="2"/>
      <c r="N98" s="2"/>
      <c r="O98" s="2"/>
    </row>
    <row r="99" spans="1:29" ht="30" customHeight="1">
      <c r="A99" s="4" t="s">
        <v>657</v>
      </c>
      <c r="B99" s="4" t="s">
        <v>641</v>
      </c>
      <c r="C99" s="4" t="s">
        <v>642</v>
      </c>
      <c r="D99" s="4" t="s">
        <v>643</v>
      </c>
      <c r="E99" s="4" t="s">
        <v>625</v>
      </c>
      <c r="F99" s="2">
        <v>22</v>
      </c>
      <c r="G99" s="12">
        <f>단가대비표!O234</f>
        <v>2</v>
      </c>
      <c r="H99" s="14">
        <f>TRUNC(F99*G99,1)</f>
        <v>44</v>
      </c>
      <c r="I99" s="13">
        <v>0</v>
      </c>
      <c r="J99" s="14">
        <f>TRUNC(F99*I99,1)</f>
        <v>0</v>
      </c>
      <c r="K99" s="13">
        <v>0</v>
      </c>
      <c r="L99" s="14">
        <f>TRUNC(F99*K99,1)</f>
        <v>0</v>
      </c>
      <c r="M99" s="13">
        <f>TRUNC(G99+I99+K99,1)</f>
        <v>2</v>
      </c>
      <c r="N99" s="14">
        <f>TRUNC(H99+J99+L99,1)</f>
        <v>44</v>
      </c>
      <c r="O99" s="4" t="s">
        <v>77</v>
      </c>
      <c r="R99">
        <v>0</v>
      </c>
      <c r="S99">
        <v>0</v>
      </c>
      <c r="T99">
        <v>0</v>
      </c>
      <c r="AC99">
        <v>1</v>
      </c>
    </row>
    <row r="100" spans="1:29" ht="30" customHeight="1">
      <c r="A100" s="4" t="s">
        <v>657</v>
      </c>
      <c r="B100" s="4" t="s">
        <v>644</v>
      </c>
      <c r="C100" s="4" t="s">
        <v>645</v>
      </c>
      <c r="D100" s="4" t="s">
        <v>646</v>
      </c>
      <c r="E100" s="4" t="s">
        <v>625</v>
      </c>
      <c r="F100" s="2">
        <v>11</v>
      </c>
      <c r="G100" s="12">
        <f>단가대비표!O235</f>
        <v>12.25</v>
      </c>
      <c r="H100" s="14">
        <f>TRUNC(F100*G100,1)</f>
        <v>134.7</v>
      </c>
      <c r="I100" s="13">
        <v>0</v>
      </c>
      <c r="J100" s="14">
        <f>TRUNC(F100*I100,1)</f>
        <v>0</v>
      </c>
      <c r="K100" s="13">
        <v>0</v>
      </c>
      <c r="L100" s="14">
        <f>TRUNC(F100*K100,1)</f>
        <v>0</v>
      </c>
      <c r="M100" s="13">
        <f>TRUNC(G100+I100+K100,1)</f>
        <v>12.2</v>
      </c>
      <c r="N100" s="14">
        <f>TRUNC(H100+J100+L100,1)</f>
        <v>134.7</v>
      </c>
      <c r="O100" s="4" t="s">
        <v>77</v>
      </c>
      <c r="R100">
        <v>0</v>
      </c>
      <c r="S100">
        <v>0</v>
      </c>
      <c r="T100">
        <v>0</v>
      </c>
      <c r="AC100">
        <v>1</v>
      </c>
    </row>
    <row r="101" spans="1:15" ht="30" customHeight="1">
      <c r="A101" s="2"/>
      <c r="B101" s="2"/>
      <c r="C101" s="2" t="s">
        <v>99</v>
      </c>
      <c r="D101" s="2"/>
      <c r="E101" s="2"/>
      <c r="F101" s="2"/>
      <c r="G101" s="12"/>
      <c r="H101" s="8">
        <f>ROUNDDOWN(SUMIF(AC99:AC100,1,H99:H100),0)</f>
        <v>178</v>
      </c>
      <c r="I101" s="2"/>
      <c r="J101" s="8">
        <f>ROUNDDOWN(SUMIF(AC99:AC100,1,J99:J100),0)</f>
        <v>0</v>
      </c>
      <c r="K101" s="2"/>
      <c r="L101" s="8">
        <f>ROUNDDOWN(SUMIF(AC99:AC100,1,L99:L100),0)</f>
        <v>0</v>
      </c>
      <c r="M101" s="2"/>
      <c r="N101" s="8">
        <f>H101+J101+L101</f>
        <v>178</v>
      </c>
      <c r="O101" s="2"/>
    </row>
    <row r="102" spans="1:15" ht="30" customHeight="1">
      <c r="A102" s="2"/>
      <c r="B102" s="2"/>
      <c r="C102" s="2"/>
      <c r="D102" s="2"/>
      <c r="E102" s="2"/>
      <c r="F102" s="2"/>
      <c r="G102" s="12"/>
      <c r="H102" s="2"/>
      <c r="I102" s="2"/>
      <c r="J102" s="2"/>
      <c r="K102" s="2"/>
      <c r="L102" s="2"/>
      <c r="M102" s="2"/>
      <c r="N102" s="2"/>
      <c r="O102" s="2"/>
    </row>
    <row r="103" spans="1:15" ht="30" customHeight="1">
      <c r="A103" s="2"/>
      <c r="B103" s="2"/>
      <c r="C103" s="4" t="s">
        <v>660</v>
      </c>
      <c r="D103" s="2"/>
      <c r="E103" s="2"/>
      <c r="F103" s="2"/>
      <c r="G103" s="12"/>
      <c r="H103" s="2"/>
      <c r="I103" s="2"/>
      <c r="J103" s="2"/>
      <c r="K103" s="2"/>
      <c r="L103" s="2"/>
      <c r="M103" s="2"/>
      <c r="N103" s="2"/>
      <c r="O103" s="2"/>
    </row>
    <row r="104" spans="1:29" ht="30" customHeight="1">
      <c r="A104" s="4" t="s">
        <v>659</v>
      </c>
      <c r="B104" s="4" t="s">
        <v>641</v>
      </c>
      <c r="C104" s="4" t="s">
        <v>642</v>
      </c>
      <c r="D104" s="4" t="s">
        <v>643</v>
      </c>
      <c r="E104" s="4" t="s">
        <v>625</v>
      </c>
      <c r="F104" s="2">
        <v>34</v>
      </c>
      <c r="G104" s="12">
        <f>단가대비표!O234</f>
        <v>2</v>
      </c>
      <c r="H104" s="14">
        <f>TRUNC(F104*G104,1)</f>
        <v>68</v>
      </c>
      <c r="I104" s="13">
        <v>0</v>
      </c>
      <c r="J104" s="14">
        <f>TRUNC(F104*I104,1)</f>
        <v>0</v>
      </c>
      <c r="K104" s="13">
        <v>0</v>
      </c>
      <c r="L104" s="14">
        <f>TRUNC(F104*K104,1)</f>
        <v>0</v>
      </c>
      <c r="M104" s="13">
        <f>TRUNC(G104+I104+K104,1)</f>
        <v>2</v>
      </c>
      <c r="N104" s="14">
        <f>TRUNC(H104+J104+L104,1)</f>
        <v>68</v>
      </c>
      <c r="O104" s="4" t="s">
        <v>77</v>
      </c>
      <c r="R104">
        <v>0</v>
      </c>
      <c r="S104">
        <v>0</v>
      </c>
      <c r="T104">
        <v>0</v>
      </c>
      <c r="AC104">
        <v>1</v>
      </c>
    </row>
    <row r="105" spans="1:29" ht="30" customHeight="1">
      <c r="A105" s="4" t="s">
        <v>659</v>
      </c>
      <c r="B105" s="4" t="s">
        <v>644</v>
      </c>
      <c r="C105" s="4" t="s">
        <v>645</v>
      </c>
      <c r="D105" s="4" t="s">
        <v>646</v>
      </c>
      <c r="E105" s="4" t="s">
        <v>625</v>
      </c>
      <c r="F105" s="2">
        <v>17</v>
      </c>
      <c r="G105" s="12">
        <f>단가대비표!O235</f>
        <v>12.25</v>
      </c>
      <c r="H105" s="14">
        <f>TRUNC(F105*G105,1)</f>
        <v>208.2</v>
      </c>
      <c r="I105" s="13">
        <v>0</v>
      </c>
      <c r="J105" s="14">
        <f>TRUNC(F105*I105,1)</f>
        <v>0</v>
      </c>
      <c r="K105" s="13">
        <v>0</v>
      </c>
      <c r="L105" s="14">
        <f>TRUNC(F105*K105,1)</f>
        <v>0</v>
      </c>
      <c r="M105" s="13">
        <f>TRUNC(G105+I105+K105,1)</f>
        <v>12.2</v>
      </c>
      <c r="N105" s="14">
        <f>TRUNC(H105+J105+L105,1)</f>
        <v>208.2</v>
      </c>
      <c r="O105" s="4" t="s">
        <v>77</v>
      </c>
      <c r="R105">
        <v>0</v>
      </c>
      <c r="S105">
        <v>0</v>
      </c>
      <c r="T105">
        <v>0</v>
      </c>
      <c r="AC105">
        <v>1</v>
      </c>
    </row>
    <row r="106" spans="1:15" ht="30" customHeight="1">
      <c r="A106" s="2"/>
      <c r="B106" s="2"/>
      <c r="C106" s="2" t="s">
        <v>99</v>
      </c>
      <c r="D106" s="2"/>
      <c r="E106" s="2"/>
      <c r="F106" s="2"/>
      <c r="G106" s="12"/>
      <c r="H106" s="8">
        <f>ROUNDDOWN(SUMIF(AC104:AC105,1,H104:H105),0)</f>
        <v>276</v>
      </c>
      <c r="I106" s="2"/>
      <c r="J106" s="8">
        <f>ROUNDDOWN(SUMIF(AC104:AC105,1,J104:J105),0)</f>
        <v>0</v>
      </c>
      <c r="K106" s="2"/>
      <c r="L106" s="8">
        <f>ROUNDDOWN(SUMIF(AC104:AC105,1,L104:L105),0)</f>
        <v>0</v>
      </c>
      <c r="M106" s="2"/>
      <c r="N106" s="8">
        <f>H106+J106+L106</f>
        <v>276</v>
      </c>
      <c r="O106" s="2"/>
    </row>
    <row r="107" spans="1:15" ht="30" customHeight="1">
      <c r="A107" s="2"/>
      <c r="B107" s="2"/>
      <c r="C107" s="2"/>
      <c r="D107" s="2"/>
      <c r="E107" s="2"/>
      <c r="F107" s="2"/>
      <c r="G107" s="12"/>
      <c r="H107" s="2"/>
      <c r="I107" s="2"/>
      <c r="J107" s="2"/>
      <c r="K107" s="2"/>
      <c r="L107" s="2"/>
      <c r="M107" s="2"/>
      <c r="N107" s="2"/>
      <c r="O107" s="2"/>
    </row>
    <row r="108" spans="1:15" ht="30" customHeight="1">
      <c r="A108" s="2"/>
      <c r="B108" s="2"/>
      <c r="C108" s="4" t="s">
        <v>662</v>
      </c>
      <c r="D108" s="2"/>
      <c r="E108" s="2"/>
      <c r="F108" s="2"/>
      <c r="G108" s="12"/>
      <c r="H108" s="2"/>
      <c r="I108" s="2"/>
      <c r="J108" s="2"/>
      <c r="K108" s="2"/>
      <c r="L108" s="2"/>
      <c r="M108" s="2"/>
      <c r="N108" s="2"/>
      <c r="O108" s="2"/>
    </row>
    <row r="109" spans="1:29" ht="30" customHeight="1">
      <c r="A109" s="4" t="s">
        <v>661</v>
      </c>
      <c r="B109" s="4" t="s">
        <v>641</v>
      </c>
      <c r="C109" s="4" t="s">
        <v>642</v>
      </c>
      <c r="D109" s="4" t="s">
        <v>643</v>
      </c>
      <c r="E109" s="4" t="s">
        <v>625</v>
      </c>
      <c r="F109" s="2">
        <v>99</v>
      </c>
      <c r="G109" s="12">
        <f>단가대비표!O234</f>
        <v>2</v>
      </c>
      <c r="H109" s="14">
        <f>TRUNC(F109*G109,1)</f>
        <v>198</v>
      </c>
      <c r="I109" s="13">
        <v>0</v>
      </c>
      <c r="J109" s="14">
        <f>TRUNC(F109*I109,1)</f>
        <v>0</v>
      </c>
      <c r="K109" s="13">
        <v>0</v>
      </c>
      <c r="L109" s="14">
        <f>TRUNC(F109*K109,1)</f>
        <v>0</v>
      </c>
      <c r="M109" s="13">
        <f>TRUNC(G109+I109+K109,1)</f>
        <v>2</v>
      </c>
      <c r="N109" s="14">
        <f>TRUNC(H109+J109+L109,1)</f>
        <v>198</v>
      </c>
      <c r="O109" s="4" t="s">
        <v>77</v>
      </c>
      <c r="R109">
        <v>0</v>
      </c>
      <c r="S109">
        <v>0</v>
      </c>
      <c r="T109">
        <v>0</v>
      </c>
      <c r="AC109">
        <v>1</v>
      </c>
    </row>
    <row r="110" spans="1:29" ht="30" customHeight="1">
      <c r="A110" s="4" t="s">
        <v>661</v>
      </c>
      <c r="B110" s="4" t="s">
        <v>644</v>
      </c>
      <c r="C110" s="4" t="s">
        <v>645</v>
      </c>
      <c r="D110" s="4" t="s">
        <v>646</v>
      </c>
      <c r="E110" s="4" t="s">
        <v>625</v>
      </c>
      <c r="F110" s="2">
        <v>49</v>
      </c>
      <c r="G110" s="12">
        <f>단가대비표!O235</f>
        <v>12.25</v>
      </c>
      <c r="H110" s="14">
        <f>TRUNC(F110*G110,1)</f>
        <v>600.2</v>
      </c>
      <c r="I110" s="13">
        <v>0</v>
      </c>
      <c r="J110" s="14">
        <f>TRUNC(F110*I110,1)</f>
        <v>0</v>
      </c>
      <c r="K110" s="13">
        <v>0</v>
      </c>
      <c r="L110" s="14">
        <f>TRUNC(F110*K110,1)</f>
        <v>0</v>
      </c>
      <c r="M110" s="13">
        <f>TRUNC(G110+I110+K110,1)</f>
        <v>12.2</v>
      </c>
      <c r="N110" s="14">
        <f>TRUNC(H110+J110+L110,1)</f>
        <v>600.2</v>
      </c>
      <c r="O110" s="4" t="s">
        <v>77</v>
      </c>
      <c r="R110">
        <v>0</v>
      </c>
      <c r="S110">
        <v>0</v>
      </c>
      <c r="T110">
        <v>0</v>
      </c>
      <c r="AC110">
        <v>1</v>
      </c>
    </row>
    <row r="111" spans="1:15" ht="30" customHeight="1">
      <c r="A111" s="2"/>
      <c r="B111" s="2"/>
      <c r="C111" s="2" t="s">
        <v>99</v>
      </c>
      <c r="D111" s="2"/>
      <c r="E111" s="2"/>
      <c r="F111" s="2"/>
      <c r="G111" s="12"/>
      <c r="H111" s="8">
        <f>ROUNDDOWN(SUMIF(AC109:AC110,1,H109:H110),0)</f>
        <v>798</v>
      </c>
      <c r="I111" s="2"/>
      <c r="J111" s="8">
        <f>ROUNDDOWN(SUMIF(AC109:AC110,1,J109:J110),0)</f>
        <v>0</v>
      </c>
      <c r="K111" s="2"/>
      <c r="L111" s="8">
        <f>ROUNDDOWN(SUMIF(AC109:AC110,1,L109:L110),0)</f>
        <v>0</v>
      </c>
      <c r="M111" s="2"/>
      <c r="N111" s="8">
        <f>H111+J111+L111</f>
        <v>798</v>
      </c>
      <c r="O111" s="2"/>
    </row>
    <row r="112" spans="1:15" ht="30" customHeight="1">
      <c r="A112" s="2"/>
      <c r="B112" s="2"/>
      <c r="C112" s="2"/>
      <c r="D112" s="2"/>
      <c r="E112" s="2"/>
      <c r="F112" s="2"/>
      <c r="G112" s="12"/>
      <c r="H112" s="2"/>
      <c r="I112" s="2"/>
      <c r="J112" s="2"/>
      <c r="K112" s="2"/>
      <c r="L112" s="2"/>
      <c r="M112" s="2"/>
      <c r="N112" s="2"/>
      <c r="O112" s="2"/>
    </row>
    <row r="113" spans="1:15" ht="30" customHeight="1">
      <c r="A113" s="2"/>
      <c r="B113" s="2"/>
      <c r="C113" s="4" t="s">
        <v>665</v>
      </c>
      <c r="D113" s="2"/>
      <c r="E113" s="2"/>
      <c r="F113" s="2"/>
      <c r="G113" s="12"/>
      <c r="H113" s="2"/>
      <c r="I113" s="2"/>
      <c r="J113" s="2"/>
      <c r="K113" s="2"/>
      <c r="L113" s="2"/>
      <c r="M113" s="2"/>
      <c r="N113" s="2"/>
      <c r="O113" s="2"/>
    </row>
    <row r="114" spans="1:29" ht="30" customHeight="1">
      <c r="A114" s="4" t="s">
        <v>663</v>
      </c>
      <c r="B114" s="4" t="s">
        <v>641</v>
      </c>
      <c r="C114" s="4" t="s">
        <v>642</v>
      </c>
      <c r="D114" s="4" t="s">
        <v>643</v>
      </c>
      <c r="E114" s="4" t="s">
        <v>625</v>
      </c>
      <c r="F114" s="2">
        <v>20.8</v>
      </c>
      <c r="G114" s="12">
        <f>단가대비표!O234</f>
        <v>2</v>
      </c>
      <c r="H114" s="14">
        <f>TRUNC(F114*G114,1)</f>
        <v>41.6</v>
      </c>
      <c r="I114" s="13">
        <v>0</v>
      </c>
      <c r="J114" s="14">
        <f>TRUNC(F114*I114,1)</f>
        <v>0</v>
      </c>
      <c r="K114" s="13">
        <v>0</v>
      </c>
      <c r="L114" s="14">
        <f>TRUNC(F114*K114,1)</f>
        <v>0</v>
      </c>
      <c r="M114" s="13">
        <f aca="true" t="shared" si="9" ref="M114:N118">TRUNC(G114+I114+K114,1)</f>
        <v>2</v>
      </c>
      <c r="N114" s="14">
        <f t="shared" si="9"/>
        <v>41.6</v>
      </c>
      <c r="O114" s="4" t="s">
        <v>77</v>
      </c>
      <c r="R114">
        <v>0</v>
      </c>
      <c r="S114">
        <v>0</v>
      </c>
      <c r="T114">
        <v>0</v>
      </c>
      <c r="AC114">
        <v>1</v>
      </c>
    </row>
    <row r="115" spans="1:29" ht="30" customHeight="1">
      <c r="A115" s="4" t="s">
        <v>663</v>
      </c>
      <c r="B115" s="4" t="s">
        <v>644</v>
      </c>
      <c r="C115" s="4" t="s">
        <v>645</v>
      </c>
      <c r="D115" s="4" t="s">
        <v>646</v>
      </c>
      <c r="E115" s="4" t="s">
        <v>625</v>
      </c>
      <c r="F115" s="2">
        <v>10.6</v>
      </c>
      <c r="G115" s="12">
        <f>단가대비표!O235</f>
        <v>12.25</v>
      </c>
      <c r="H115" s="14">
        <f>TRUNC(F115*G115,1)</f>
        <v>129.8</v>
      </c>
      <c r="I115" s="13">
        <v>0</v>
      </c>
      <c r="J115" s="14">
        <f>TRUNC(F115*I115,1)</f>
        <v>0</v>
      </c>
      <c r="K115" s="13">
        <v>0</v>
      </c>
      <c r="L115" s="14">
        <f>TRUNC(F115*K115,1)</f>
        <v>0</v>
      </c>
      <c r="M115" s="13">
        <f t="shared" si="9"/>
        <v>12.2</v>
      </c>
      <c r="N115" s="14">
        <f t="shared" si="9"/>
        <v>129.8</v>
      </c>
      <c r="O115" s="4" t="s">
        <v>77</v>
      </c>
      <c r="R115">
        <v>0</v>
      </c>
      <c r="S115">
        <v>0</v>
      </c>
      <c r="T115">
        <v>0</v>
      </c>
      <c r="AC115">
        <v>1</v>
      </c>
    </row>
    <row r="116" spans="1:29" ht="30" customHeight="1">
      <c r="A116" s="4" t="s">
        <v>663</v>
      </c>
      <c r="B116" s="4" t="s">
        <v>615</v>
      </c>
      <c r="C116" s="4" t="s">
        <v>90</v>
      </c>
      <c r="D116" s="4" t="s">
        <v>616</v>
      </c>
      <c r="E116" s="4" t="s">
        <v>92</v>
      </c>
      <c r="F116" s="2">
        <v>0.0046</v>
      </c>
      <c r="G116" s="12">
        <v>0</v>
      </c>
      <c r="H116" s="14">
        <f>TRUNC(F116*G116,1)</f>
        <v>0</v>
      </c>
      <c r="I116" s="13">
        <f>단가대비표!O227</f>
        <v>143509</v>
      </c>
      <c r="J116" s="14">
        <f>TRUNC(F116*I116,1)</f>
        <v>660.1</v>
      </c>
      <c r="K116" s="13">
        <v>0</v>
      </c>
      <c r="L116" s="14">
        <f>TRUNC(F116*K116,1)</f>
        <v>0</v>
      </c>
      <c r="M116" s="13">
        <f t="shared" si="9"/>
        <v>143509</v>
      </c>
      <c r="N116" s="14">
        <f t="shared" si="9"/>
        <v>660.1</v>
      </c>
      <c r="O116" s="4" t="s">
        <v>77</v>
      </c>
      <c r="R116">
        <v>0</v>
      </c>
      <c r="S116">
        <v>0</v>
      </c>
      <c r="T116">
        <v>0</v>
      </c>
      <c r="W116">
        <v>3</v>
      </c>
      <c r="AC116">
        <v>1</v>
      </c>
    </row>
    <row r="117" spans="1:29" ht="30" customHeight="1">
      <c r="A117" s="4" t="s">
        <v>663</v>
      </c>
      <c r="B117" s="4" t="s">
        <v>636</v>
      </c>
      <c r="C117" s="4" t="s">
        <v>90</v>
      </c>
      <c r="D117" s="4" t="s">
        <v>637</v>
      </c>
      <c r="E117" s="4" t="s">
        <v>92</v>
      </c>
      <c r="F117" s="2">
        <v>0.0023</v>
      </c>
      <c r="G117" s="12">
        <v>0</v>
      </c>
      <c r="H117" s="14">
        <f>TRUNC(F117*G117,1)</f>
        <v>0</v>
      </c>
      <c r="I117" s="13">
        <f>단가대비표!O230</f>
        <v>115272</v>
      </c>
      <c r="J117" s="14">
        <f>TRUNC(F117*I117,1)</f>
        <v>265.1</v>
      </c>
      <c r="K117" s="13">
        <v>0</v>
      </c>
      <c r="L117" s="14">
        <f>TRUNC(F117*K117,1)</f>
        <v>0</v>
      </c>
      <c r="M117" s="13">
        <f t="shared" si="9"/>
        <v>115272</v>
      </c>
      <c r="N117" s="14">
        <f t="shared" si="9"/>
        <v>265.1</v>
      </c>
      <c r="O117" s="4" t="s">
        <v>77</v>
      </c>
      <c r="R117">
        <v>0</v>
      </c>
      <c r="S117">
        <v>0</v>
      </c>
      <c r="T117">
        <v>0</v>
      </c>
      <c r="W117">
        <v>3</v>
      </c>
      <c r="AC117">
        <v>1</v>
      </c>
    </row>
    <row r="118" spans="1:29" ht="30" customHeight="1">
      <c r="A118" s="4" t="s">
        <v>663</v>
      </c>
      <c r="B118" s="4" t="s">
        <v>95</v>
      </c>
      <c r="C118" s="4" t="s">
        <v>96</v>
      </c>
      <c r="D118" s="4" t="s">
        <v>97</v>
      </c>
      <c r="E118" s="4" t="s">
        <v>98</v>
      </c>
      <c r="F118" s="2">
        <v>1</v>
      </c>
      <c r="G118" s="12">
        <f>ROUNDDOWN(SUMIF(W114:W118,RIGHTB(B118,1),J114:J118)*T118,2)</f>
        <v>27.75</v>
      </c>
      <c r="H118" s="14">
        <f>TRUNC(F118*G118,1)</f>
        <v>27.7</v>
      </c>
      <c r="I118" s="13">
        <v>0</v>
      </c>
      <c r="J118" s="14">
        <f>TRUNC(F118*I118,1)</f>
        <v>0</v>
      </c>
      <c r="K118" s="13">
        <v>0</v>
      </c>
      <c r="L118" s="14">
        <f>TRUNC(F118*K118,1)</f>
        <v>0</v>
      </c>
      <c r="M118" s="13">
        <f t="shared" si="9"/>
        <v>27.7</v>
      </c>
      <c r="N118" s="14">
        <f t="shared" si="9"/>
        <v>27.7</v>
      </c>
      <c r="O118" s="4" t="s">
        <v>77</v>
      </c>
      <c r="P118">
        <v>118</v>
      </c>
      <c r="R118">
        <v>1</v>
      </c>
      <c r="S118">
        <v>0</v>
      </c>
      <c r="T118">
        <v>0.03</v>
      </c>
      <c r="AC118">
        <v>1</v>
      </c>
    </row>
    <row r="119" spans="1:15" ht="30" customHeight="1">
      <c r="A119" s="2"/>
      <c r="B119" s="2"/>
      <c r="C119" s="2" t="s">
        <v>99</v>
      </c>
      <c r="D119" s="2"/>
      <c r="E119" s="2"/>
      <c r="F119" s="2"/>
      <c r="G119" s="12"/>
      <c r="H119" s="8">
        <f>ROUNDDOWN(SUMIF(AC114:AC118,1,H114:H118),0)</f>
        <v>199</v>
      </c>
      <c r="I119" s="2"/>
      <c r="J119" s="8">
        <f>ROUNDDOWN(SUMIF(AC114:AC118,1,J114:J118),0)</f>
        <v>925</v>
      </c>
      <c r="K119" s="2"/>
      <c r="L119" s="8">
        <f>ROUNDDOWN(SUMIF(AC114:AC118,1,L114:L118),0)</f>
        <v>0</v>
      </c>
      <c r="M119" s="2"/>
      <c r="N119" s="8">
        <f>H119+J119+L119</f>
        <v>1124</v>
      </c>
      <c r="O119" s="2"/>
    </row>
    <row r="120" spans="1:15" ht="30" customHeight="1">
      <c r="A120" s="2"/>
      <c r="B120" s="2"/>
      <c r="C120" s="2"/>
      <c r="D120" s="2"/>
      <c r="E120" s="2"/>
      <c r="F120" s="2"/>
      <c r="G120" s="12"/>
      <c r="H120" s="2"/>
      <c r="I120" s="2"/>
      <c r="J120" s="2"/>
      <c r="K120" s="2"/>
      <c r="L120" s="2"/>
      <c r="M120" s="2"/>
      <c r="N120" s="2"/>
      <c r="O120" s="2"/>
    </row>
    <row r="121" spans="1:15" ht="30" customHeight="1">
      <c r="A121" s="2"/>
      <c r="B121" s="2"/>
      <c r="C121" s="4" t="s">
        <v>666</v>
      </c>
      <c r="D121" s="2"/>
      <c r="E121" s="2"/>
      <c r="F121" s="2"/>
      <c r="G121" s="12"/>
      <c r="H121" s="2"/>
      <c r="I121" s="2"/>
      <c r="J121" s="2"/>
      <c r="K121" s="2"/>
      <c r="L121" s="2"/>
      <c r="M121" s="2"/>
      <c r="N121" s="2"/>
      <c r="O121" s="2"/>
    </row>
    <row r="122" spans="1:29" ht="30" customHeight="1">
      <c r="A122" s="4" t="s">
        <v>540</v>
      </c>
      <c r="B122" s="4" t="s">
        <v>667</v>
      </c>
      <c r="C122" s="4" t="s">
        <v>668</v>
      </c>
      <c r="D122" s="4" t="s">
        <v>669</v>
      </c>
      <c r="E122" s="4" t="s">
        <v>103</v>
      </c>
      <c r="F122" s="2">
        <v>0.787</v>
      </c>
      <c r="G122" s="12">
        <f>단가대비표!O198</f>
        <v>200</v>
      </c>
      <c r="H122" s="14">
        <f>TRUNC(F122*G122,1)</f>
        <v>157.4</v>
      </c>
      <c r="I122" s="13">
        <v>0</v>
      </c>
      <c r="J122" s="14">
        <f>TRUNC(F122*I122,1)</f>
        <v>0</v>
      </c>
      <c r="K122" s="13">
        <v>0</v>
      </c>
      <c r="L122" s="14">
        <f>TRUNC(F122*K122,1)</f>
        <v>0</v>
      </c>
      <c r="M122" s="13">
        <f aca="true" t="shared" si="10" ref="M122:N126">TRUNC(G122+I122+K122,1)</f>
        <v>200</v>
      </c>
      <c r="N122" s="14">
        <f t="shared" si="10"/>
        <v>157.4</v>
      </c>
      <c r="O122" s="4" t="s">
        <v>77</v>
      </c>
      <c r="R122">
        <v>0</v>
      </c>
      <c r="S122">
        <v>0</v>
      </c>
      <c r="T122">
        <v>0</v>
      </c>
      <c r="AC122">
        <v>1</v>
      </c>
    </row>
    <row r="123" spans="1:29" ht="30" customHeight="1">
      <c r="A123" s="4" t="s">
        <v>540</v>
      </c>
      <c r="B123" s="4" t="s">
        <v>670</v>
      </c>
      <c r="C123" s="4" t="s">
        <v>671</v>
      </c>
      <c r="D123" s="4" t="s">
        <v>672</v>
      </c>
      <c r="E123" s="4" t="s">
        <v>673</v>
      </c>
      <c r="F123" s="2">
        <v>7.3</v>
      </c>
      <c r="G123" s="12">
        <f>단가대비표!O144</f>
        <v>21.8</v>
      </c>
      <c r="H123" s="14">
        <f>TRUNC(F123*G123,1)</f>
        <v>159.1</v>
      </c>
      <c r="I123" s="13">
        <v>0</v>
      </c>
      <c r="J123" s="14">
        <f>TRUNC(F123*I123,1)</f>
        <v>0</v>
      </c>
      <c r="K123" s="13">
        <v>0</v>
      </c>
      <c r="L123" s="14">
        <f>TRUNC(F123*K123,1)</f>
        <v>0</v>
      </c>
      <c r="M123" s="13">
        <f t="shared" si="10"/>
        <v>21.8</v>
      </c>
      <c r="N123" s="14">
        <f t="shared" si="10"/>
        <v>159.1</v>
      </c>
      <c r="O123" s="4" t="s">
        <v>77</v>
      </c>
      <c r="R123">
        <v>0</v>
      </c>
      <c r="S123">
        <v>0</v>
      </c>
      <c r="T123">
        <v>0</v>
      </c>
      <c r="AC123">
        <v>1</v>
      </c>
    </row>
    <row r="124" spans="1:29" ht="30" customHeight="1">
      <c r="A124" s="4" t="s">
        <v>540</v>
      </c>
      <c r="B124" s="4" t="s">
        <v>124</v>
      </c>
      <c r="C124" s="4" t="s">
        <v>90</v>
      </c>
      <c r="D124" s="4" t="s">
        <v>125</v>
      </c>
      <c r="E124" s="4" t="s">
        <v>92</v>
      </c>
      <c r="F124" s="2">
        <v>0.123</v>
      </c>
      <c r="G124" s="12">
        <v>0</v>
      </c>
      <c r="H124" s="14">
        <f>TRUNC(F124*G124,1)</f>
        <v>0</v>
      </c>
      <c r="I124" s="13">
        <f>단가대비표!O224</f>
        <v>125901</v>
      </c>
      <c r="J124" s="14">
        <f>TRUNC(F124*I124,1)</f>
        <v>15485.8</v>
      </c>
      <c r="K124" s="13">
        <v>0</v>
      </c>
      <c r="L124" s="14">
        <f>TRUNC(F124*K124,1)</f>
        <v>0</v>
      </c>
      <c r="M124" s="13">
        <f t="shared" si="10"/>
        <v>125901</v>
      </c>
      <c r="N124" s="14">
        <f t="shared" si="10"/>
        <v>15485.8</v>
      </c>
      <c r="O124" s="4" t="s">
        <v>77</v>
      </c>
      <c r="R124">
        <v>0</v>
      </c>
      <c r="S124">
        <v>0</v>
      </c>
      <c r="T124">
        <v>0</v>
      </c>
      <c r="W124">
        <v>3</v>
      </c>
      <c r="AC124">
        <v>1</v>
      </c>
    </row>
    <row r="125" spans="1:29" ht="30" customHeight="1">
      <c r="A125" s="4" t="s">
        <v>540</v>
      </c>
      <c r="B125" s="4" t="s">
        <v>89</v>
      </c>
      <c r="C125" s="4" t="s">
        <v>90</v>
      </c>
      <c r="D125" s="4" t="s">
        <v>91</v>
      </c>
      <c r="E125" s="4" t="s">
        <v>92</v>
      </c>
      <c r="F125" s="2">
        <v>0.034</v>
      </c>
      <c r="G125" s="12">
        <v>0</v>
      </c>
      <c r="H125" s="14">
        <f>TRUNC(F125*G125,1)</f>
        <v>0</v>
      </c>
      <c r="I125" s="13">
        <f>단가대비표!O226</f>
        <v>94338</v>
      </c>
      <c r="J125" s="14">
        <f>TRUNC(F125*I125,1)</f>
        <v>3207.4</v>
      </c>
      <c r="K125" s="13">
        <v>0</v>
      </c>
      <c r="L125" s="14">
        <f>TRUNC(F125*K125,1)</f>
        <v>0</v>
      </c>
      <c r="M125" s="13">
        <f t="shared" si="10"/>
        <v>94338</v>
      </c>
      <c r="N125" s="14">
        <f t="shared" si="10"/>
        <v>3207.4</v>
      </c>
      <c r="O125" s="4" t="s">
        <v>77</v>
      </c>
      <c r="R125">
        <v>0</v>
      </c>
      <c r="S125">
        <v>0</v>
      </c>
      <c r="T125">
        <v>0</v>
      </c>
      <c r="W125">
        <v>3</v>
      </c>
      <c r="AC125">
        <v>1</v>
      </c>
    </row>
    <row r="126" spans="1:29" ht="30" customHeight="1">
      <c r="A126" s="4" t="s">
        <v>540</v>
      </c>
      <c r="B126" s="4" t="s">
        <v>95</v>
      </c>
      <c r="C126" s="4" t="s">
        <v>96</v>
      </c>
      <c r="D126" s="4" t="s">
        <v>674</v>
      </c>
      <c r="E126" s="4" t="s">
        <v>98</v>
      </c>
      <c r="F126" s="2">
        <v>1</v>
      </c>
      <c r="G126" s="12">
        <f>ROUNDDOWN(SUMIF(W122:W126,RIGHTB(B126,1),J122:J126)*T126,2)</f>
        <v>373.86</v>
      </c>
      <c r="H126" s="14">
        <f>TRUNC(F126*G126,1)</f>
        <v>373.8</v>
      </c>
      <c r="I126" s="13">
        <v>0</v>
      </c>
      <c r="J126" s="14">
        <f>TRUNC(F126*I126,1)</f>
        <v>0</v>
      </c>
      <c r="K126" s="13">
        <v>0</v>
      </c>
      <c r="L126" s="14">
        <f>TRUNC(F126*K126,1)</f>
        <v>0</v>
      </c>
      <c r="M126" s="13">
        <f t="shared" si="10"/>
        <v>373.8</v>
      </c>
      <c r="N126" s="14">
        <f t="shared" si="10"/>
        <v>373.8</v>
      </c>
      <c r="O126" s="4" t="s">
        <v>77</v>
      </c>
      <c r="P126">
        <v>126</v>
      </c>
      <c r="R126">
        <v>1</v>
      </c>
      <c r="S126">
        <v>0</v>
      </c>
      <c r="T126">
        <v>0.02</v>
      </c>
      <c r="AC126">
        <v>1</v>
      </c>
    </row>
    <row r="127" spans="1:15" ht="30" customHeight="1">
      <c r="A127" s="2"/>
      <c r="B127" s="2"/>
      <c r="C127" s="2" t="s">
        <v>99</v>
      </c>
      <c r="D127" s="2"/>
      <c r="E127" s="2"/>
      <c r="F127" s="2"/>
      <c r="G127" s="12"/>
      <c r="H127" s="8">
        <f>ROUNDDOWN(SUMIF(AC122:AC126,1,H122:H126),0)</f>
        <v>690</v>
      </c>
      <c r="I127" s="2"/>
      <c r="J127" s="8">
        <f>ROUNDDOWN(SUMIF(AC122:AC126,1,J122:J126),0)</f>
        <v>18693</v>
      </c>
      <c r="K127" s="2"/>
      <c r="L127" s="8">
        <f>ROUNDDOWN(SUMIF(AC122:AC126,1,L122:L126),0)</f>
        <v>0</v>
      </c>
      <c r="M127" s="2"/>
      <c r="N127" s="8">
        <f>H127+J127+L127</f>
        <v>19383</v>
      </c>
      <c r="O127" s="2"/>
    </row>
    <row r="128" spans="1:15" ht="30" customHeight="1">
      <c r="A128" s="2"/>
      <c r="B128" s="2"/>
      <c r="C128" s="2"/>
      <c r="D128" s="2"/>
      <c r="E128" s="2"/>
      <c r="F128" s="2"/>
      <c r="G128" s="12"/>
      <c r="H128" s="2"/>
      <c r="I128" s="2"/>
      <c r="J128" s="2"/>
      <c r="K128" s="2"/>
      <c r="L128" s="2"/>
      <c r="M128" s="2"/>
      <c r="N128" s="2"/>
      <c r="O128" s="2"/>
    </row>
    <row r="129" spans="1:15" ht="30" customHeight="1">
      <c r="A129" s="2"/>
      <c r="B129" s="2"/>
      <c r="C129" s="4" t="s">
        <v>675</v>
      </c>
      <c r="D129" s="2"/>
      <c r="E129" s="2"/>
      <c r="F129" s="2"/>
      <c r="G129" s="12"/>
      <c r="H129" s="2"/>
      <c r="I129" s="2"/>
      <c r="J129" s="2"/>
      <c r="K129" s="2"/>
      <c r="L129" s="2"/>
      <c r="M129" s="2"/>
      <c r="N129" s="2"/>
      <c r="O129" s="2"/>
    </row>
    <row r="130" spans="1:29" ht="30" customHeight="1">
      <c r="A130" s="4" t="s">
        <v>515</v>
      </c>
      <c r="B130" s="4" t="s">
        <v>676</v>
      </c>
      <c r="C130" s="4" t="s">
        <v>518</v>
      </c>
      <c r="D130" s="4" t="s">
        <v>677</v>
      </c>
      <c r="E130" s="4" t="s">
        <v>112</v>
      </c>
      <c r="F130" s="2">
        <v>1</v>
      </c>
      <c r="G130" s="12">
        <f>단가대비표!O158</f>
        <v>4590</v>
      </c>
      <c r="H130" s="14">
        <f>TRUNC(F130*G130,1)</f>
        <v>4590</v>
      </c>
      <c r="I130" s="13">
        <v>0</v>
      </c>
      <c r="J130" s="14">
        <f>TRUNC(F130*I130,1)</f>
        <v>0</v>
      </c>
      <c r="K130" s="13">
        <v>0</v>
      </c>
      <c r="L130" s="14">
        <f>TRUNC(F130*K130,1)</f>
        <v>0</v>
      </c>
      <c r="M130" s="13">
        <f aca="true" t="shared" si="11" ref="M130:N134">TRUNC(G130+I130+K130,1)</f>
        <v>4590</v>
      </c>
      <c r="N130" s="14">
        <f t="shared" si="11"/>
        <v>4590</v>
      </c>
      <c r="O130" s="4" t="s">
        <v>77</v>
      </c>
      <c r="R130">
        <v>0</v>
      </c>
      <c r="S130">
        <v>0</v>
      </c>
      <c r="T130">
        <v>0</v>
      </c>
      <c r="AC130">
        <v>1</v>
      </c>
    </row>
    <row r="131" spans="1:29" ht="30" customHeight="1">
      <c r="A131" s="4" t="s">
        <v>515</v>
      </c>
      <c r="B131" s="4" t="s">
        <v>678</v>
      </c>
      <c r="C131" s="4" t="s">
        <v>679</v>
      </c>
      <c r="D131" s="4" t="s">
        <v>680</v>
      </c>
      <c r="E131" s="4" t="s">
        <v>112</v>
      </c>
      <c r="F131" s="2">
        <v>8</v>
      </c>
      <c r="G131" s="12">
        <f>단가대비표!O177</f>
        <v>295.94</v>
      </c>
      <c r="H131" s="14">
        <f>TRUNC(F131*G131,1)</f>
        <v>2367.5</v>
      </c>
      <c r="I131" s="13">
        <v>0</v>
      </c>
      <c r="J131" s="14">
        <f>TRUNC(F131*I131,1)</f>
        <v>0</v>
      </c>
      <c r="K131" s="13">
        <v>0</v>
      </c>
      <c r="L131" s="14">
        <f>TRUNC(F131*K131,1)</f>
        <v>0</v>
      </c>
      <c r="M131" s="13">
        <f t="shared" si="11"/>
        <v>295.9</v>
      </c>
      <c r="N131" s="14">
        <f t="shared" si="11"/>
        <v>2367.5</v>
      </c>
      <c r="O131" s="4" t="s">
        <v>77</v>
      </c>
      <c r="R131">
        <v>0</v>
      </c>
      <c r="S131">
        <v>0</v>
      </c>
      <c r="T131">
        <v>0</v>
      </c>
      <c r="AC131">
        <v>1</v>
      </c>
    </row>
    <row r="132" spans="1:29" ht="30" customHeight="1">
      <c r="A132" s="4" t="s">
        <v>515</v>
      </c>
      <c r="B132" s="4" t="s">
        <v>681</v>
      </c>
      <c r="C132" s="4" t="s">
        <v>682</v>
      </c>
      <c r="D132" s="4" t="s">
        <v>683</v>
      </c>
      <c r="E132" s="4" t="s">
        <v>112</v>
      </c>
      <c r="F132" s="2">
        <v>16</v>
      </c>
      <c r="G132" s="12">
        <f>단가대비표!O188</f>
        <v>17.1</v>
      </c>
      <c r="H132" s="14">
        <f>TRUNC(F132*G132,1)</f>
        <v>273.6</v>
      </c>
      <c r="I132" s="13">
        <v>0</v>
      </c>
      <c r="J132" s="14">
        <f>TRUNC(F132*I132,1)</f>
        <v>0</v>
      </c>
      <c r="K132" s="13">
        <v>0</v>
      </c>
      <c r="L132" s="14">
        <f>TRUNC(F132*K132,1)</f>
        <v>0</v>
      </c>
      <c r="M132" s="13">
        <f t="shared" si="11"/>
        <v>17.1</v>
      </c>
      <c r="N132" s="14">
        <f t="shared" si="11"/>
        <v>273.6</v>
      </c>
      <c r="O132" s="4" t="s">
        <v>77</v>
      </c>
      <c r="R132">
        <v>0</v>
      </c>
      <c r="S132">
        <v>0</v>
      </c>
      <c r="T132">
        <v>0</v>
      </c>
      <c r="AC132">
        <v>1</v>
      </c>
    </row>
    <row r="133" spans="1:29" ht="30" customHeight="1">
      <c r="A133" s="4" t="s">
        <v>515</v>
      </c>
      <c r="B133" s="4" t="s">
        <v>684</v>
      </c>
      <c r="C133" s="4" t="s">
        <v>685</v>
      </c>
      <c r="D133" s="4" t="s">
        <v>686</v>
      </c>
      <c r="E133" s="4" t="s">
        <v>112</v>
      </c>
      <c r="F133" s="2">
        <v>1</v>
      </c>
      <c r="G133" s="12">
        <f>단가대비표!O195</f>
        <v>650</v>
      </c>
      <c r="H133" s="14">
        <f>TRUNC(F133*G133,1)</f>
        <v>650</v>
      </c>
      <c r="I133" s="13">
        <v>0</v>
      </c>
      <c r="J133" s="14">
        <f>TRUNC(F133*I133,1)</f>
        <v>0</v>
      </c>
      <c r="K133" s="13">
        <v>0</v>
      </c>
      <c r="L133" s="14">
        <f>TRUNC(F133*K133,1)</f>
        <v>0</v>
      </c>
      <c r="M133" s="13">
        <f t="shared" si="11"/>
        <v>650</v>
      </c>
      <c r="N133" s="14">
        <f t="shared" si="11"/>
        <v>650</v>
      </c>
      <c r="O133" s="4" t="s">
        <v>77</v>
      </c>
      <c r="R133">
        <v>0</v>
      </c>
      <c r="S133">
        <v>0</v>
      </c>
      <c r="T133">
        <v>0</v>
      </c>
      <c r="AC133">
        <v>1</v>
      </c>
    </row>
    <row r="134" spans="1:29" ht="30" customHeight="1">
      <c r="A134" s="4" t="s">
        <v>515</v>
      </c>
      <c r="B134" s="4" t="s">
        <v>513</v>
      </c>
      <c r="C134" s="4" t="s">
        <v>514</v>
      </c>
      <c r="D134" s="4" t="s">
        <v>361</v>
      </c>
      <c r="E134" s="4" t="s">
        <v>289</v>
      </c>
      <c r="F134" s="2">
        <v>1</v>
      </c>
      <c r="G134" s="12">
        <v>973</v>
      </c>
      <c r="H134" s="14">
        <f>TRUNC(F134*G134,1)</f>
        <v>973</v>
      </c>
      <c r="I134" s="13">
        <v>17364</v>
      </c>
      <c r="J134" s="14">
        <f>TRUNC(F134*I134,1)</f>
        <v>17364</v>
      </c>
      <c r="K134" s="13">
        <v>29</v>
      </c>
      <c r="L134" s="14">
        <f>TRUNC(F134*K134,1)</f>
        <v>29</v>
      </c>
      <c r="M134" s="13">
        <f t="shared" si="11"/>
        <v>18366</v>
      </c>
      <c r="N134" s="14">
        <f t="shared" si="11"/>
        <v>18366</v>
      </c>
      <c r="O134" s="4" t="s">
        <v>513</v>
      </c>
      <c r="R134">
        <v>0</v>
      </c>
      <c r="S134">
        <v>0</v>
      </c>
      <c r="T134">
        <v>0</v>
      </c>
      <c r="AC134">
        <v>1</v>
      </c>
    </row>
    <row r="135" spans="1:15" ht="30" customHeight="1">
      <c r="A135" s="2"/>
      <c r="B135" s="2"/>
      <c r="C135" s="2" t="s">
        <v>99</v>
      </c>
      <c r="D135" s="2"/>
      <c r="E135" s="2"/>
      <c r="F135" s="2"/>
      <c r="G135" s="12"/>
      <c r="H135" s="8">
        <f>ROUNDDOWN(SUMIF(AC130:AC134,1,H130:H134),0)</f>
        <v>8854</v>
      </c>
      <c r="I135" s="2"/>
      <c r="J135" s="8">
        <f>ROUNDDOWN(SUMIF(AC130:AC134,1,J130:J134),0)</f>
        <v>17364</v>
      </c>
      <c r="K135" s="2"/>
      <c r="L135" s="8">
        <f>ROUNDDOWN(SUMIF(AC130:AC134,1,L130:L134),0)</f>
        <v>29</v>
      </c>
      <c r="M135" s="2"/>
      <c r="N135" s="8">
        <f>H135+J135+L135</f>
        <v>26247</v>
      </c>
      <c r="O135" s="2"/>
    </row>
    <row r="136" spans="1:15" ht="30" customHeight="1">
      <c r="A136" s="2"/>
      <c r="B136" s="2"/>
      <c r="C136" s="2"/>
      <c r="D136" s="2"/>
      <c r="E136" s="2"/>
      <c r="F136" s="2"/>
      <c r="G136" s="12"/>
      <c r="H136" s="2"/>
      <c r="I136" s="2"/>
      <c r="J136" s="2"/>
      <c r="K136" s="2"/>
      <c r="L136" s="2"/>
      <c r="M136" s="2"/>
      <c r="N136" s="2"/>
      <c r="O136" s="2"/>
    </row>
    <row r="137" spans="1:15" ht="30" customHeight="1">
      <c r="A137" s="2"/>
      <c r="B137" s="2"/>
      <c r="C137" s="4" t="s">
        <v>687</v>
      </c>
      <c r="D137" s="2"/>
      <c r="E137" s="2"/>
      <c r="F137" s="2"/>
      <c r="G137" s="12"/>
      <c r="H137" s="2"/>
      <c r="I137" s="2"/>
      <c r="J137" s="2"/>
      <c r="K137" s="2"/>
      <c r="L137" s="2"/>
      <c r="M137" s="2"/>
      <c r="N137" s="2"/>
      <c r="O137" s="2"/>
    </row>
    <row r="138" spans="1:29" ht="30" customHeight="1">
      <c r="A138" s="4" t="s">
        <v>302</v>
      </c>
      <c r="B138" s="4" t="s">
        <v>688</v>
      </c>
      <c r="C138" s="4" t="s">
        <v>518</v>
      </c>
      <c r="D138" s="4" t="s">
        <v>689</v>
      </c>
      <c r="E138" s="4" t="s">
        <v>112</v>
      </c>
      <c r="F138" s="2">
        <v>1</v>
      </c>
      <c r="G138" s="12">
        <f>단가대비표!O160</f>
        <v>8260</v>
      </c>
      <c r="H138" s="14">
        <f>TRUNC(F138*G138,1)</f>
        <v>8260</v>
      </c>
      <c r="I138" s="13">
        <v>0</v>
      </c>
      <c r="J138" s="14">
        <f>TRUNC(F138*I138,1)</f>
        <v>0</v>
      </c>
      <c r="K138" s="13">
        <v>0</v>
      </c>
      <c r="L138" s="14">
        <f>TRUNC(F138*K138,1)</f>
        <v>0</v>
      </c>
      <c r="M138" s="13">
        <f aca="true" t="shared" si="12" ref="M138:N142">TRUNC(G138+I138+K138,1)</f>
        <v>8260</v>
      </c>
      <c r="N138" s="14">
        <f t="shared" si="12"/>
        <v>8260</v>
      </c>
      <c r="O138" s="4" t="s">
        <v>77</v>
      </c>
      <c r="R138">
        <v>0</v>
      </c>
      <c r="S138">
        <v>0</v>
      </c>
      <c r="T138">
        <v>0</v>
      </c>
      <c r="AC138">
        <v>1</v>
      </c>
    </row>
    <row r="139" spans="1:29" ht="30" customHeight="1">
      <c r="A139" s="4" t="s">
        <v>302</v>
      </c>
      <c r="B139" s="4" t="s">
        <v>690</v>
      </c>
      <c r="C139" s="4" t="s">
        <v>691</v>
      </c>
      <c r="D139" s="4" t="s">
        <v>692</v>
      </c>
      <c r="E139" s="4" t="s">
        <v>112</v>
      </c>
      <c r="F139" s="2">
        <v>4</v>
      </c>
      <c r="G139" s="12">
        <f>단가대비표!O178</f>
        <v>600.7</v>
      </c>
      <c r="H139" s="14">
        <f>TRUNC(F139*G139,1)</f>
        <v>2402.8</v>
      </c>
      <c r="I139" s="13">
        <v>0</v>
      </c>
      <c r="J139" s="14">
        <f>TRUNC(F139*I139,1)</f>
        <v>0</v>
      </c>
      <c r="K139" s="13">
        <v>0</v>
      </c>
      <c r="L139" s="14">
        <f>TRUNC(F139*K139,1)</f>
        <v>0</v>
      </c>
      <c r="M139" s="13">
        <f t="shared" si="12"/>
        <v>600.7</v>
      </c>
      <c r="N139" s="14">
        <f t="shared" si="12"/>
        <v>2402.8</v>
      </c>
      <c r="O139" s="4" t="s">
        <v>77</v>
      </c>
      <c r="R139">
        <v>0</v>
      </c>
      <c r="S139">
        <v>0</v>
      </c>
      <c r="T139">
        <v>0</v>
      </c>
      <c r="AC139">
        <v>1</v>
      </c>
    </row>
    <row r="140" spans="1:29" ht="30" customHeight="1">
      <c r="A140" s="4" t="s">
        <v>302</v>
      </c>
      <c r="B140" s="4" t="s">
        <v>693</v>
      </c>
      <c r="C140" s="4" t="s">
        <v>682</v>
      </c>
      <c r="D140" s="4" t="s">
        <v>694</v>
      </c>
      <c r="E140" s="4" t="s">
        <v>112</v>
      </c>
      <c r="F140" s="2">
        <v>8</v>
      </c>
      <c r="G140" s="12">
        <f>단가대비표!O189</f>
        <v>21.5</v>
      </c>
      <c r="H140" s="14">
        <f>TRUNC(F140*G140,1)</f>
        <v>172</v>
      </c>
      <c r="I140" s="13">
        <v>0</v>
      </c>
      <c r="J140" s="14">
        <f>TRUNC(F140*I140,1)</f>
        <v>0</v>
      </c>
      <c r="K140" s="13">
        <v>0</v>
      </c>
      <c r="L140" s="14">
        <f>TRUNC(F140*K140,1)</f>
        <v>0</v>
      </c>
      <c r="M140" s="13">
        <f t="shared" si="12"/>
        <v>21.5</v>
      </c>
      <c r="N140" s="14">
        <f t="shared" si="12"/>
        <v>172</v>
      </c>
      <c r="O140" s="4" t="s">
        <v>77</v>
      </c>
      <c r="R140">
        <v>0</v>
      </c>
      <c r="S140">
        <v>0</v>
      </c>
      <c r="T140">
        <v>0</v>
      </c>
      <c r="AC140">
        <v>1</v>
      </c>
    </row>
    <row r="141" spans="1:29" ht="30" customHeight="1">
      <c r="A141" s="4" t="s">
        <v>302</v>
      </c>
      <c r="B141" s="4" t="s">
        <v>695</v>
      </c>
      <c r="C141" s="4" t="s">
        <v>685</v>
      </c>
      <c r="D141" s="4" t="s">
        <v>696</v>
      </c>
      <c r="E141" s="4" t="s">
        <v>112</v>
      </c>
      <c r="F141" s="2">
        <v>1</v>
      </c>
      <c r="G141" s="12">
        <f>단가대비표!O193</f>
        <v>240</v>
      </c>
      <c r="H141" s="14">
        <f>TRUNC(F141*G141,1)</f>
        <v>240</v>
      </c>
      <c r="I141" s="13">
        <v>0</v>
      </c>
      <c r="J141" s="14">
        <f>TRUNC(F141*I141,1)</f>
        <v>0</v>
      </c>
      <c r="K141" s="13">
        <v>0</v>
      </c>
      <c r="L141" s="14">
        <f>TRUNC(F141*K141,1)</f>
        <v>0</v>
      </c>
      <c r="M141" s="13">
        <f t="shared" si="12"/>
        <v>240</v>
      </c>
      <c r="N141" s="14">
        <f t="shared" si="12"/>
        <v>240</v>
      </c>
      <c r="O141" s="4" t="s">
        <v>77</v>
      </c>
      <c r="R141">
        <v>0</v>
      </c>
      <c r="S141">
        <v>0</v>
      </c>
      <c r="T141">
        <v>0</v>
      </c>
      <c r="AC141">
        <v>1</v>
      </c>
    </row>
    <row r="142" spans="1:29" ht="30" customHeight="1">
      <c r="A142" s="4" t="s">
        <v>302</v>
      </c>
      <c r="B142" s="4" t="s">
        <v>290</v>
      </c>
      <c r="C142" s="4" t="s">
        <v>287</v>
      </c>
      <c r="D142" s="4" t="s">
        <v>291</v>
      </c>
      <c r="E142" s="4" t="s">
        <v>289</v>
      </c>
      <c r="F142" s="2">
        <v>1</v>
      </c>
      <c r="G142" s="12">
        <v>759</v>
      </c>
      <c r="H142" s="14">
        <f>TRUNC(F142*G142,1)</f>
        <v>759</v>
      </c>
      <c r="I142" s="13">
        <v>8180</v>
      </c>
      <c r="J142" s="14">
        <f>TRUNC(F142*I142,1)</f>
        <v>8180</v>
      </c>
      <c r="K142" s="13">
        <v>0</v>
      </c>
      <c r="L142" s="14">
        <f>TRUNC(F142*K142,1)</f>
        <v>0</v>
      </c>
      <c r="M142" s="13">
        <f t="shared" si="12"/>
        <v>8939</v>
      </c>
      <c r="N142" s="14">
        <f t="shared" si="12"/>
        <v>8939</v>
      </c>
      <c r="O142" s="4" t="s">
        <v>290</v>
      </c>
      <c r="R142">
        <v>0</v>
      </c>
      <c r="S142">
        <v>0</v>
      </c>
      <c r="T142">
        <v>0</v>
      </c>
      <c r="AC142">
        <v>1</v>
      </c>
    </row>
    <row r="143" spans="1:15" ht="30" customHeight="1">
      <c r="A143" s="2"/>
      <c r="B143" s="2"/>
      <c r="C143" s="2" t="s">
        <v>99</v>
      </c>
      <c r="D143" s="2"/>
      <c r="E143" s="2"/>
      <c r="F143" s="2"/>
      <c r="G143" s="12"/>
      <c r="H143" s="8">
        <f>ROUNDDOWN(SUMIF(AC138:AC142,1,H138:H142),0)</f>
        <v>11833</v>
      </c>
      <c r="I143" s="2"/>
      <c r="J143" s="8">
        <f>ROUNDDOWN(SUMIF(AC138:AC142,1,J138:J142),0)</f>
        <v>8180</v>
      </c>
      <c r="K143" s="2"/>
      <c r="L143" s="8">
        <f>ROUNDDOWN(SUMIF(AC138:AC142,1,L138:L142),0)</f>
        <v>0</v>
      </c>
      <c r="M143" s="2"/>
      <c r="N143" s="8">
        <f>H143+J143+L143</f>
        <v>20013</v>
      </c>
      <c r="O143" s="2"/>
    </row>
    <row r="144" spans="1:15" ht="30" customHeight="1">
      <c r="A144" s="2"/>
      <c r="B144" s="2"/>
      <c r="C144" s="2"/>
      <c r="D144" s="2"/>
      <c r="E144" s="2"/>
      <c r="F144" s="2"/>
      <c r="G144" s="12"/>
      <c r="H144" s="2"/>
      <c r="I144" s="2"/>
      <c r="J144" s="2"/>
      <c r="K144" s="2"/>
      <c r="L144" s="2"/>
      <c r="M144" s="2"/>
      <c r="N144" s="2"/>
      <c r="O144" s="2"/>
    </row>
    <row r="145" spans="1:15" ht="30" customHeight="1">
      <c r="A145" s="2"/>
      <c r="B145" s="2"/>
      <c r="C145" s="4" t="s">
        <v>697</v>
      </c>
      <c r="D145" s="2"/>
      <c r="E145" s="2"/>
      <c r="F145" s="2"/>
      <c r="G145" s="12"/>
      <c r="H145" s="2"/>
      <c r="I145" s="2"/>
      <c r="J145" s="2"/>
      <c r="K145" s="2"/>
      <c r="L145" s="2"/>
      <c r="M145" s="2"/>
      <c r="N145" s="2"/>
      <c r="O145" s="2"/>
    </row>
    <row r="146" spans="1:29" ht="30" customHeight="1">
      <c r="A146" s="4" t="s">
        <v>304</v>
      </c>
      <c r="B146" s="4" t="s">
        <v>698</v>
      </c>
      <c r="C146" s="4" t="s">
        <v>518</v>
      </c>
      <c r="D146" s="4" t="s">
        <v>699</v>
      </c>
      <c r="E146" s="4" t="s">
        <v>112</v>
      </c>
      <c r="F146" s="2">
        <v>1</v>
      </c>
      <c r="G146" s="12">
        <f>단가대비표!O161</f>
        <v>9900</v>
      </c>
      <c r="H146" s="14">
        <f>TRUNC(F146*G146,1)</f>
        <v>9900</v>
      </c>
      <c r="I146" s="13">
        <v>0</v>
      </c>
      <c r="J146" s="14">
        <f>TRUNC(F146*I146,1)</f>
        <v>0</v>
      </c>
      <c r="K146" s="13">
        <v>0</v>
      </c>
      <c r="L146" s="14">
        <f>TRUNC(F146*K146,1)</f>
        <v>0</v>
      </c>
      <c r="M146" s="13">
        <f aca="true" t="shared" si="13" ref="M146:N150">TRUNC(G146+I146+K146,1)</f>
        <v>9900</v>
      </c>
      <c r="N146" s="14">
        <f t="shared" si="13"/>
        <v>9900</v>
      </c>
      <c r="O146" s="4" t="s">
        <v>77</v>
      </c>
      <c r="R146">
        <v>0</v>
      </c>
      <c r="S146">
        <v>0</v>
      </c>
      <c r="T146">
        <v>0</v>
      </c>
      <c r="AC146">
        <v>1</v>
      </c>
    </row>
    <row r="147" spans="1:29" ht="30" customHeight="1">
      <c r="A147" s="4" t="s">
        <v>304</v>
      </c>
      <c r="B147" s="4" t="s">
        <v>700</v>
      </c>
      <c r="C147" s="4" t="s">
        <v>691</v>
      </c>
      <c r="D147" s="4" t="s">
        <v>701</v>
      </c>
      <c r="E147" s="4" t="s">
        <v>112</v>
      </c>
      <c r="F147" s="2">
        <v>4</v>
      </c>
      <c r="G147" s="12">
        <f>단가대비표!O179</f>
        <v>842.9</v>
      </c>
      <c r="H147" s="14">
        <f>TRUNC(F147*G147,1)</f>
        <v>3371.6</v>
      </c>
      <c r="I147" s="13">
        <v>0</v>
      </c>
      <c r="J147" s="14">
        <f>TRUNC(F147*I147,1)</f>
        <v>0</v>
      </c>
      <c r="K147" s="13">
        <v>0</v>
      </c>
      <c r="L147" s="14">
        <f>TRUNC(F147*K147,1)</f>
        <v>0</v>
      </c>
      <c r="M147" s="13">
        <f t="shared" si="13"/>
        <v>842.9</v>
      </c>
      <c r="N147" s="14">
        <f t="shared" si="13"/>
        <v>3371.6</v>
      </c>
      <c r="O147" s="4" t="s">
        <v>77</v>
      </c>
      <c r="R147">
        <v>0</v>
      </c>
      <c r="S147">
        <v>0</v>
      </c>
      <c r="T147">
        <v>0</v>
      </c>
      <c r="AC147">
        <v>1</v>
      </c>
    </row>
    <row r="148" spans="1:29" ht="30" customHeight="1">
      <c r="A148" s="4" t="s">
        <v>304</v>
      </c>
      <c r="B148" s="4" t="s">
        <v>702</v>
      </c>
      <c r="C148" s="4" t="s">
        <v>682</v>
      </c>
      <c r="D148" s="4" t="s">
        <v>703</v>
      </c>
      <c r="E148" s="4" t="s">
        <v>112</v>
      </c>
      <c r="F148" s="2">
        <v>8</v>
      </c>
      <c r="G148" s="12">
        <f>단가대비표!O190</f>
        <v>49.1</v>
      </c>
      <c r="H148" s="14">
        <f>TRUNC(F148*G148,1)</f>
        <v>392.8</v>
      </c>
      <c r="I148" s="13">
        <v>0</v>
      </c>
      <c r="J148" s="14">
        <f>TRUNC(F148*I148,1)</f>
        <v>0</v>
      </c>
      <c r="K148" s="13">
        <v>0</v>
      </c>
      <c r="L148" s="14">
        <f>TRUNC(F148*K148,1)</f>
        <v>0</v>
      </c>
      <c r="M148" s="13">
        <f t="shared" si="13"/>
        <v>49.1</v>
      </c>
      <c r="N148" s="14">
        <f t="shared" si="13"/>
        <v>392.8</v>
      </c>
      <c r="O148" s="4" t="s">
        <v>77</v>
      </c>
      <c r="R148">
        <v>0</v>
      </c>
      <c r="S148">
        <v>0</v>
      </c>
      <c r="T148">
        <v>0</v>
      </c>
      <c r="AC148">
        <v>1</v>
      </c>
    </row>
    <row r="149" spans="1:29" ht="30" customHeight="1">
      <c r="A149" s="4" t="s">
        <v>304</v>
      </c>
      <c r="B149" s="4" t="s">
        <v>704</v>
      </c>
      <c r="C149" s="4" t="s">
        <v>685</v>
      </c>
      <c r="D149" s="4" t="s">
        <v>705</v>
      </c>
      <c r="E149" s="4" t="s">
        <v>112</v>
      </c>
      <c r="F149" s="2">
        <v>1</v>
      </c>
      <c r="G149" s="12">
        <f>단가대비표!O194</f>
        <v>350</v>
      </c>
      <c r="H149" s="14">
        <f>TRUNC(F149*G149,1)</f>
        <v>350</v>
      </c>
      <c r="I149" s="13">
        <v>0</v>
      </c>
      <c r="J149" s="14">
        <f>TRUNC(F149*I149,1)</f>
        <v>0</v>
      </c>
      <c r="K149" s="13">
        <v>0</v>
      </c>
      <c r="L149" s="14">
        <f>TRUNC(F149*K149,1)</f>
        <v>0</v>
      </c>
      <c r="M149" s="13">
        <f t="shared" si="13"/>
        <v>350</v>
      </c>
      <c r="N149" s="14">
        <f t="shared" si="13"/>
        <v>350</v>
      </c>
      <c r="O149" s="4" t="s">
        <v>77</v>
      </c>
      <c r="R149">
        <v>0</v>
      </c>
      <c r="S149">
        <v>0</v>
      </c>
      <c r="T149">
        <v>0</v>
      </c>
      <c r="AC149">
        <v>1</v>
      </c>
    </row>
    <row r="150" spans="1:29" ht="30" customHeight="1">
      <c r="A150" s="4" t="s">
        <v>304</v>
      </c>
      <c r="B150" s="4" t="s">
        <v>294</v>
      </c>
      <c r="C150" s="4" t="s">
        <v>287</v>
      </c>
      <c r="D150" s="4" t="s">
        <v>295</v>
      </c>
      <c r="E150" s="4" t="s">
        <v>289</v>
      </c>
      <c r="F150" s="2">
        <v>1</v>
      </c>
      <c r="G150" s="12">
        <v>1201</v>
      </c>
      <c r="H150" s="14">
        <f>TRUNC(F150*G150,1)</f>
        <v>1201</v>
      </c>
      <c r="I150" s="13">
        <v>11050</v>
      </c>
      <c r="J150" s="14">
        <f>TRUNC(F150*I150,1)</f>
        <v>11050</v>
      </c>
      <c r="K150" s="13">
        <v>0</v>
      </c>
      <c r="L150" s="14">
        <f>TRUNC(F150*K150,1)</f>
        <v>0</v>
      </c>
      <c r="M150" s="13">
        <f t="shared" si="13"/>
        <v>12251</v>
      </c>
      <c r="N150" s="14">
        <f t="shared" si="13"/>
        <v>12251</v>
      </c>
      <c r="O150" s="4" t="s">
        <v>294</v>
      </c>
      <c r="R150">
        <v>0</v>
      </c>
      <c r="S150">
        <v>0</v>
      </c>
      <c r="T150">
        <v>0</v>
      </c>
      <c r="AC150">
        <v>1</v>
      </c>
    </row>
    <row r="151" spans="1:15" ht="30" customHeight="1">
      <c r="A151" s="2"/>
      <c r="B151" s="2"/>
      <c r="C151" s="2" t="s">
        <v>99</v>
      </c>
      <c r="D151" s="2"/>
      <c r="E151" s="2"/>
      <c r="F151" s="2"/>
      <c r="G151" s="12"/>
      <c r="H151" s="8">
        <f>ROUNDDOWN(SUMIF(AC146:AC150,1,H146:H150),0)</f>
        <v>15215</v>
      </c>
      <c r="I151" s="2"/>
      <c r="J151" s="8">
        <f>ROUNDDOWN(SUMIF(AC146:AC150,1,J146:J150),0)</f>
        <v>11050</v>
      </c>
      <c r="K151" s="2"/>
      <c r="L151" s="8">
        <f>ROUNDDOWN(SUMIF(AC146:AC150,1,L146:L150),0)</f>
        <v>0</v>
      </c>
      <c r="M151" s="2"/>
      <c r="N151" s="8">
        <f>H151+J151+L151</f>
        <v>26265</v>
      </c>
      <c r="O151" s="2"/>
    </row>
    <row r="152" spans="1:15" ht="30" customHeight="1">
      <c r="A152" s="2"/>
      <c r="B152" s="2"/>
      <c r="C152" s="2"/>
      <c r="D152" s="2"/>
      <c r="E152" s="2"/>
      <c r="F152" s="2"/>
      <c r="G152" s="12"/>
      <c r="H152" s="2"/>
      <c r="I152" s="2"/>
      <c r="J152" s="2"/>
      <c r="K152" s="2"/>
      <c r="L152" s="2"/>
      <c r="M152" s="2"/>
      <c r="N152" s="2"/>
      <c r="O152" s="2"/>
    </row>
    <row r="153" spans="1:15" ht="30" customHeight="1">
      <c r="A153" s="2"/>
      <c r="B153" s="2"/>
      <c r="C153" s="4" t="s">
        <v>706</v>
      </c>
      <c r="D153" s="2"/>
      <c r="E153" s="2"/>
      <c r="F153" s="2"/>
      <c r="G153" s="12"/>
      <c r="H153" s="2"/>
      <c r="I153" s="2"/>
      <c r="J153" s="2"/>
      <c r="K153" s="2"/>
      <c r="L153" s="2"/>
      <c r="M153" s="2"/>
      <c r="N153" s="2"/>
      <c r="O153" s="2"/>
    </row>
    <row r="154" spans="1:29" ht="30" customHeight="1">
      <c r="A154" s="4" t="s">
        <v>466</v>
      </c>
      <c r="B154" s="4" t="s">
        <v>707</v>
      </c>
      <c r="C154" s="4" t="s">
        <v>708</v>
      </c>
      <c r="D154" s="4" t="s">
        <v>709</v>
      </c>
      <c r="E154" s="4" t="s">
        <v>112</v>
      </c>
      <c r="F154" s="2">
        <v>1</v>
      </c>
      <c r="G154" s="12">
        <f>단가대비표!O202</f>
        <v>460</v>
      </c>
      <c r="H154" s="14">
        <f>TRUNC(F154*G154,1)</f>
        <v>460</v>
      </c>
      <c r="I154" s="13">
        <v>0</v>
      </c>
      <c r="J154" s="14">
        <f>TRUNC(F154*I154,1)</f>
        <v>0</v>
      </c>
      <c r="K154" s="13">
        <v>0</v>
      </c>
      <c r="L154" s="14">
        <f>TRUNC(F154*K154,1)</f>
        <v>0</v>
      </c>
      <c r="M154" s="13">
        <f aca="true" t="shared" si="14" ref="M154:N156">TRUNC(G154+I154+K154,1)</f>
        <v>460</v>
      </c>
      <c r="N154" s="14">
        <f t="shared" si="14"/>
        <v>460</v>
      </c>
      <c r="O154" s="4" t="s">
        <v>77</v>
      </c>
      <c r="R154">
        <v>0</v>
      </c>
      <c r="S154">
        <v>0</v>
      </c>
      <c r="T154">
        <v>0</v>
      </c>
      <c r="AC154">
        <v>1</v>
      </c>
    </row>
    <row r="155" spans="1:29" ht="30" customHeight="1">
      <c r="A155" s="4" t="s">
        <v>466</v>
      </c>
      <c r="B155" s="4" t="s">
        <v>710</v>
      </c>
      <c r="C155" s="4" t="s">
        <v>711</v>
      </c>
      <c r="D155" s="4" t="s">
        <v>712</v>
      </c>
      <c r="E155" s="4" t="s">
        <v>112</v>
      </c>
      <c r="F155" s="2">
        <v>1</v>
      </c>
      <c r="G155" s="12">
        <f>단가대비표!O184</f>
        <v>933</v>
      </c>
      <c r="H155" s="14">
        <f>TRUNC(F155*G155,1)</f>
        <v>933</v>
      </c>
      <c r="I155" s="13">
        <v>0</v>
      </c>
      <c r="J155" s="14">
        <f>TRUNC(F155*I155,1)</f>
        <v>0</v>
      </c>
      <c r="K155" s="13">
        <v>0</v>
      </c>
      <c r="L155" s="14">
        <f>TRUNC(F155*K155,1)</f>
        <v>0</v>
      </c>
      <c r="M155" s="13">
        <f t="shared" si="14"/>
        <v>933</v>
      </c>
      <c r="N155" s="14">
        <f t="shared" si="14"/>
        <v>933</v>
      </c>
      <c r="O155" s="4" t="s">
        <v>77</v>
      </c>
      <c r="R155">
        <v>0</v>
      </c>
      <c r="S155">
        <v>0</v>
      </c>
      <c r="T155">
        <v>0</v>
      </c>
      <c r="AC155">
        <v>1</v>
      </c>
    </row>
    <row r="156" spans="1:29" ht="30" customHeight="1">
      <c r="A156" s="4" t="s">
        <v>466</v>
      </c>
      <c r="B156" s="4" t="s">
        <v>713</v>
      </c>
      <c r="C156" s="4" t="s">
        <v>714</v>
      </c>
      <c r="D156" s="4" t="s">
        <v>715</v>
      </c>
      <c r="E156" s="4" t="s">
        <v>112</v>
      </c>
      <c r="F156" s="2">
        <v>1</v>
      </c>
      <c r="G156" s="12">
        <f>단가대비표!O186</f>
        <v>274</v>
      </c>
      <c r="H156" s="14">
        <f>TRUNC(F156*G156,1)</f>
        <v>274</v>
      </c>
      <c r="I156" s="13">
        <v>0</v>
      </c>
      <c r="J156" s="14">
        <f>TRUNC(F156*I156,1)</f>
        <v>0</v>
      </c>
      <c r="K156" s="13">
        <v>0</v>
      </c>
      <c r="L156" s="14">
        <f>TRUNC(F156*K156,1)</f>
        <v>0</v>
      </c>
      <c r="M156" s="13">
        <f t="shared" si="14"/>
        <v>274</v>
      </c>
      <c r="N156" s="14">
        <f t="shared" si="14"/>
        <v>274</v>
      </c>
      <c r="O156" s="4" t="s">
        <v>77</v>
      </c>
      <c r="R156">
        <v>0</v>
      </c>
      <c r="S156">
        <v>0</v>
      </c>
      <c r="T156">
        <v>0</v>
      </c>
      <c r="AC156">
        <v>1</v>
      </c>
    </row>
    <row r="157" spans="1:15" ht="30" customHeight="1">
      <c r="A157" s="2"/>
      <c r="B157" s="2"/>
      <c r="C157" s="2" t="s">
        <v>99</v>
      </c>
      <c r="D157" s="2"/>
      <c r="E157" s="2"/>
      <c r="F157" s="2"/>
      <c r="G157" s="12"/>
      <c r="H157" s="8">
        <f>ROUNDDOWN(SUMIF(AC154:AC156,1,H154:H156),0)</f>
        <v>1667</v>
      </c>
      <c r="I157" s="2"/>
      <c r="J157" s="8">
        <f>ROUNDDOWN(SUMIF(AC154:AC156,1,J154:J156),0)</f>
        <v>0</v>
      </c>
      <c r="K157" s="2"/>
      <c r="L157" s="8">
        <f>ROUNDDOWN(SUMIF(AC154:AC156,1,L154:L156),0)</f>
        <v>0</v>
      </c>
      <c r="M157" s="2"/>
      <c r="N157" s="8">
        <f>H157+J157+L157</f>
        <v>1667</v>
      </c>
      <c r="O157" s="2"/>
    </row>
    <row r="158" spans="1:15" ht="30" customHeight="1">
      <c r="A158" s="2"/>
      <c r="B158" s="2"/>
      <c r="C158" s="2"/>
      <c r="D158" s="2"/>
      <c r="E158" s="2"/>
      <c r="F158" s="2"/>
      <c r="G158" s="12"/>
      <c r="H158" s="2"/>
      <c r="I158" s="2"/>
      <c r="J158" s="2"/>
      <c r="K158" s="2"/>
      <c r="L158" s="2"/>
      <c r="M158" s="2"/>
      <c r="N158" s="2"/>
      <c r="O158" s="2"/>
    </row>
    <row r="159" spans="1:15" ht="30" customHeight="1">
      <c r="A159" s="2"/>
      <c r="B159" s="2"/>
      <c r="C159" s="4" t="s">
        <v>716</v>
      </c>
      <c r="D159" s="2"/>
      <c r="E159" s="2"/>
      <c r="F159" s="2"/>
      <c r="G159" s="12"/>
      <c r="H159" s="2"/>
      <c r="I159" s="2"/>
      <c r="J159" s="2"/>
      <c r="K159" s="2"/>
      <c r="L159" s="2"/>
      <c r="M159" s="2"/>
      <c r="N159" s="2"/>
      <c r="O159" s="2"/>
    </row>
    <row r="160" spans="1:29" ht="30" customHeight="1">
      <c r="A160" s="4" t="s">
        <v>468</v>
      </c>
      <c r="B160" s="4" t="s">
        <v>717</v>
      </c>
      <c r="C160" s="4" t="s">
        <v>708</v>
      </c>
      <c r="D160" s="4" t="s">
        <v>718</v>
      </c>
      <c r="E160" s="4" t="s">
        <v>112</v>
      </c>
      <c r="F160" s="2">
        <v>1</v>
      </c>
      <c r="G160" s="12">
        <f>단가대비표!O203</f>
        <v>680</v>
      </c>
      <c r="H160" s="14">
        <f>TRUNC(F160*G160,1)</f>
        <v>680</v>
      </c>
      <c r="I160" s="13">
        <v>0</v>
      </c>
      <c r="J160" s="14">
        <f>TRUNC(F160*I160,1)</f>
        <v>0</v>
      </c>
      <c r="K160" s="13">
        <v>0</v>
      </c>
      <c r="L160" s="14">
        <f>TRUNC(F160*K160,1)</f>
        <v>0</v>
      </c>
      <c r="M160" s="13">
        <f aca="true" t="shared" si="15" ref="M160:N162">TRUNC(G160+I160+K160,1)</f>
        <v>680</v>
      </c>
      <c r="N160" s="14">
        <f t="shared" si="15"/>
        <v>680</v>
      </c>
      <c r="O160" s="4" t="s">
        <v>77</v>
      </c>
      <c r="R160">
        <v>0</v>
      </c>
      <c r="S160">
        <v>0</v>
      </c>
      <c r="T160">
        <v>0</v>
      </c>
      <c r="AC160">
        <v>1</v>
      </c>
    </row>
    <row r="161" spans="1:29" ht="30" customHeight="1">
      <c r="A161" s="4" t="s">
        <v>468</v>
      </c>
      <c r="B161" s="4" t="s">
        <v>710</v>
      </c>
      <c r="C161" s="4" t="s">
        <v>711</v>
      </c>
      <c r="D161" s="4" t="s">
        <v>712</v>
      </c>
      <c r="E161" s="4" t="s">
        <v>112</v>
      </c>
      <c r="F161" s="2">
        <v>1</v>
      </c>
      <c r="G161" s="12">
        <f>단가대비표!O184</f>
        <v>933</v>
      </c>
      <c r="H161" s="14">
        <f>TRUNC(F161*G161,1)</f>
        <v>933</v>
      </c>
      <c r="I161" s="13">
        <v>0</v>
      </c>
      <c r="J161" s="14">
        <f>TRUNC(F161*I161,1)</f>
        <v>0</v>
      </c>
      <c r="K161" s="13">
        <v>0</v>
      </c>
      <c r="L161" s="14">
        <f>TRUNC(F161*K161,1)</f>
        <v>0</v>
      </c>
      <c r="M161" s="13">
        <f t="shared" si="15"/>
        <v>933</v>
      </c>
      <c r="N161" s="14">
        <f t="shared" si="15"/>
        <v>933</v>
      </c>
      <c r="O161" s="4" t="s">
        <v>77</v>
      </c>
      <c r="R161">
        <v>0</v>
      </c>
      <c r="S161">
        <v>0</v>
      </c>
      <c r="T161">
        <v>0</v>
      </c>
      <c r="AC161">
        <v>1</v>
      </c>
    </row>
    <row r="162" spans="1:29" ht="30" customHeight="1">
      <c r="A162" s="4" t="s">
        <v>468</v>
      </c>
      <c r="B162" s="4" t="s">
        <v>713</v>
      </c>
      <c r="C162" s="4" t="s">
        <v>714</v>
      </c>
      <c r="D162" s="4" t="s">
        <v>715</v>
      </c>
      <c r="E162" s="4" t="s">
        <v>112</v>
      </c>
      <c r="F162" s="2">
        <v>1</v>
      </c>
      <c r="G162" s="12">
        <f>단가대비표!O186</f>
        <v>274</v>
      </c>
      <c r="H162" s="14">
        <f>TRUNC(F162*G162,1)</f>
        <v>274</v>
      </c>
      <c r="I162" s="13">
        <v>0</v>
      </c>
      <c r="J162" s="14">
        <f>TRUNC(F162*I162,1)</f>
        <v>0</v>
      </c>
      <c r="K162" s="13">
        <v>0</v>
      </c>
      <c r="L162" s="14">
        <f>TRUNC(F162*K162,1)</f>
        <v>0</v>
      </c>
      <c r="M162" s="13">
        <f t="shared" si="15"/>
        <v>274</v>
      </c>
      <c r="N162" s="14">
        <f t="shared" si="15"/>
        <v>274</v>
      </c>
      <c r="O162" s="4" t="s">
        <v>77</v>
      </c>
      <c r="R162">
        <v>0</v>
      </c>
      <c r="S162">
        <v>0</v>
      </c>
      <c r="T162">
        <v>0</v>
      </c>
      <c r="AC162">
        <v>1</v>
      </c>
    </row>
    <row r="163" spans="1:15" ht="30" customHeight="1">
      <c r="A163" s="2"/>
      <c r="B163" s="2"/>
      <c r="C163" s="2" t="s">
        <v>99</v>
      </c>
      <c r="D163" s="2"/>
      <c r="E163" s="2"/>
      <c r="F163" s="2"/>
      <c r="G163" s="12"/>
      <c r="H163" s="8">
        <f>ROUNDDOWN(SUMIF(AC160:AC162,1,H160:H162),0)</f>
        <v>1887</v>
      </c>
      <c r="I163" s="2"/>
      <c r="J163" s="8">
        <f>ROUNDDOWN(SUMIF(AC160:AC162,1,J160:J162),0)</f>
        <v>0</v>
      </c>
      <c r="K163" s="2"/>
      <c r="L163" s="8">
        <f>ROUNDDOWN(SUMIF(AC160:AC162,1,L160:L162),0)</f>
        <v>0</v>
      </c>
      <c r="M163" s="2"/>
      <c r="N163" s="8">
        <f>H163+J163+L163</f>
        <v>1887</v>
      </c>
      <c r="O163" s="2"/>
    </row>
    <row r="164" spans="1:15" ht="30" customHeight="1">
      <c r="A164" s="2"/>
      <c r="B164" s="2"/>
      <c r="C164" s="2"/>
      <c r="D164" s="2"/>
      <c r="E164" s="2"/>
      <c r="F164" s="2"/>
      <c r="G164" s="12"/>
      <c r="H164" s="2"/>
      <c r="I164" s="2"/>
      <c r="J164" s="2"/>
      <c r="K164" s="2"/>
      <c r="L164" s="2"/>
      <c r="M164" s="2"/>
      <c r="N164" s="2"/>
      <c r="O164" s="2"/>
    </row>
    <row r="165" spans="1:15" ht="30" customHeight="1">
      <c r="A165" s="2"/>
      <c r="B165" s="2"/>
      <c r="C165" s="4" t="s">
        <v>719</v>
      </c>
      <c r="D165" s="2"/>
      <c r="E165" s="2"/>
      <c r="F165" s="2"/>
      <c r="G165" s="12"/>
      <c r="H165" s="2"/>
      <c r="I165" s="2"/>
      <c r="J165" s="2"/>
      <c r="K165" s="2"/>
      <c r="L165" s="2"/>
      <c r="M165" s="2"/>
      <c r="N165" s="2"/>
      <c r="O165" s="2"/>
    </row>
    <row r="166" spans="1:29" ht="30" customHeight="1">
      <c r="A166" s="4" t="s">
        <v>469</v>
      </c>
      <c r="B166" s="4" t="s">
        <v>720</v>
      </c>
      <c r="C166" s="4" t="s">
        <v>708</v>
      </c>
      <c r="D166" s="4" t="s">
        <v>721</v>
      </c>
      <c r="E166" s="4" t="s">
        <v>112</v>
      </c>
      <c r="F166" s="2">
        <v>1</v>
      </c>
      <c r="G166" s="12">
        <f>단가대비표!O204</f>
        <v>880</v>
      </c>
      <c r="H166" s="14">
        <f>TRUNC(F166*G166,1)</f>
        <v>880</v>
      </c>
      <c r="I166" s="13">
        <v>0</v>
      </c>
      <c r="J166" s="14">
        <f>TRUNC(F166*I166,1)</f>
        <v>0</v>
      </c>
      <c r="K166" s="13">
        <v>0</v>
      </c>
      <c r="L166" s="14">
        <f>TRUNC(F166*K166,1)</f>
        <v>0</v>
      </c>
      <c r="M166" s="13">
        <f aca="true" t="shared" si="16" ref="M166:N168">TRUNC(G166+I166+K166,1)</f>
        <v>880</v>
      </c>
      <c r="N166" s="14">
        <f t="shared" si="16"/>
        <v>880</v>
      </c>
      <c r="O166" s="4" t="s">
        <v>77</v>
      </c>
      <c r="R166">
        <v>0</v>
      </c>
      <c r="S166">
        <v>0</v>
      </c>
      <c r="T166">
        <v>0</v>
      </c>
      <c r="AC166">
        <v>1</v>
      </c>
    </row>
    <row r="167" spans="1:29" ht="30" customHeight="1">
      <c r="A167" s="4" t="s">
        <v>469</v>
      </c>
      <c r="B167" s="4" t="s">
        <v>722</v>
      </c>
      <c r="C167" s="4" t="s">
        <v>711</v>
      </c>
      <c r="D167" s="4" t="s">
        <v>723</v>
      </c>
      <c r="E167" s="4" t="s">
        <v>112</v>
      </c>
      <c r="F167" s="2">
        <v>1</v>
      </c>
      <c r="G167" s="12">
        <f>단가대비표!O185</f>
        <v>1340</v>
      </c>
      <c r="H167" s="14">
        <f>TRUNC(F167*G167,1)</f>
        <v>1340</v>
      </c>
      <c r="I167" s="13">
        <v>0</v>
      </c>
      <c r="J167" s="14">
        <f>TRUNC(F167*I167,1)</f>
        <v>0</v>
      </c>
      <c r="K167" s="13">
        <v>0</v>
      </c>
      <c r="L167" s="14">
        <f>TRUNC(F167*K167,1)</f>
        <v>0</v>
      </c>
      <c r="M167" s="13">
        <f t="shared" si="16"/>
        <v>1340</v>
      </c>
      <c r="N167" s="14">
        <f t="shared" si="16"/>
        <v>1340</v>
      </c>
      <c r="O167" s="4" t="s">
        <v>77</v>
      </c>
      <c r="R167">
        <v>0</v>
      </c>
      <c r="S167">
        <v>0</v>
      </c>
      <c r="T167">
        <v>0</v>
      </c>
      <c r="AC167">
        <v>1</v>
      </c>
    </row>
    <row r="168" spans="1:29" ht="30" customHeight="1">
      <c r="A168" s="4" t="s">
        <v>469</v>
      </c>
      <c r="B168" s="4" t="s">
        <v>724</v>
      </c>
      <c r="C168" s="4" t="s">
        <v>714</v>
      </c>
      <c r="D168" s="4" t="s">
        <v>725</v>
      </c>
      <c r="E168" s="4" t="s">
        <v>112</v>
      </c>
      <c r="F168" s="2">
        <v>1</v>
      </c>
      <c r="G168" s="12">
        <f>단가대비표!O187</f>
        <v>274</v>
      </c>
      <c r="H168" s="14">
        <f>TRUNC(F168*G168,1)</f>
        <v>274</v>
      </c>
      <c r="I168" s="13">
        <v>0</v>
      </c>
      <c r="J168" s="14">
        <f>TRUNC(F168*I168,1)</f>
        <v>0</v>
      </c>
      <c r="K168" s="13">
        <v>0</v>
      </c>
      <c r="L168" s="14">
        <f>TRUNC(F168*K168,1)</f>
        <v>0</v>
      </c>
      <c r="M168" s="13">
        <f t="shared" si="16"/>
        <v>274</v>
      </c>
      <c r="N168" s="14">
        <f t="shared" si="16"/>
        <v>274</v>
      </c>
      <c r="O168" s="4" t="s">
        <v>77</v>
      </c>
      <c r="R168">
        <v>0</v>
      </c>
      <c r="S168">
        <v>0</v>
      </c>
      <c r="T168">
        <v>0</v>
      </c>
      <c r="AC168">
        <v>1</v>
      </c>
    </row>
    <row r="169" spans="1:15" ht="30" customHeight="1">
      <c r="A169" s="2"/>
      <c r="B169" s="2"/>
      <c r="C169" s="2" t="s">
        <v>99</v>
      </c>
      <c r="D169" s="2"/>
      <c r="E169" s="2"/>
      <c r="F169" s="2"/>
      <c r="G169" s="12"/>
      <c r="H169" s="8">
        <f>ROUNDDOWN(SUMIF(AC166:AC168,1,H166:H168),0)</f>
        <v>2494</v>
      </c>
      <c r="I169" s="2"/>
      <c r="J169" s="8">
        <f>ROUNDDOWN(SUMIF(AC166:AC168,1,J166:J168),0)</f>
        <v>0</v>
      </c>
      <c r="K169" s="2"/>
      <c r="L169" s="8">
        <f>ROUNDDOWN(SUMIF(AC166:AC168,1,L166:L168),0)</f>
        <v>0</v>
      </c>
      <c r="M169" s="2"/>
      <c r="N169" s="8">
        <f>H169+J169+L169</f>
        <v>2494</v>
      </c>
      <c r="O169" s="2"/>
    </row>
    <row r="170" spans="1:15" ht="30" customHeight="1">
      <c r="A170" s="2"/>
      <c r="B170" s="2"/>
      <c r="C170" s="2"/>
      <c r="D170" s="2"/>
      <c r="E170" s="2"/>
      <c r="F170" s="2"/>
      <c r="G170" s="12"/>
      <c r="H170" s="2"/>
      <c r="I170" s="2"/>
      <c r="J170" s="2"/>
      <c r="K170" s="2"/>
      <c r="L170" s="2"/>
      <c r="M170" s="2"/>
      <c r="N170" s="2"/>
      <c r="O170" s="2"/>
    </row>
    <row r="171" spans="1:15" ht="30" customHeight="1">
      <c r="A171" s="2"/>
      <c r="B171" s="2"/>
      <c r="C171" s="4" t="s">
        <v>726</v>
      </c>
      <c r="D171" s="2"/>
      <c r="E171" s="2"/>
      <c r="F171" s="2"/>
      <c r="G171" s="12"/>
      <c r="H171" s="2"/>
      <c r="I171" s="2"/>
      <c r="J171" s="2"/>
      <c r="K171" s="2"/>
      <c r="L171" s="2"/>
      <c r="M171" s="2"/>
      <c r="N171" s="2"/>
      <c r="O171" s="2"/>
    </row>
    <row r="172" spans="1:29" ht="30" customHeight="1">
      <c r="A172" s="4" t="s">
        <v>471</v>
      </c>
      <c r="B172" s="4" t="s">
        <v>727</v>
      </c>
      <c r="C172" s="4" t="s">
        <v>708</v>
      </c>
      <c r="D172" s="4" t="s">
        <v>728</v>
      </c>
      <c r="E172" s="4" t="s">
        <v>112</v>
      </c>
      <c r="F172" s="2">
        <v>1</v>
      </c>
      <c r="G172" s="12">
        <f>단가대비표!O205</f>
        <v>2400</v>
      </c>
      <c r="H172" s="14">
        <f>TRUNC(F172*G172,1)</f>
        <v>2400</v>
      </c>
      <c r="I172" s="13">
        <v>0</v>
      </c>
      <c r="J172" s="14">
        <f>TRUNC(F172*I172,1)</f>
        <v>0</v>
      </c>
      <c r="K172" s="13">
        <v>0</v>
      </c>
      <c r="L172" s="14">
        <f>TRUNC(F172*K172,1)</f>
        <v>0</v>
      </c>
      <c r="M172" s="13">
        <f aca="true" t="shared" si="17" ref="M172:N174">TRUNC(G172+I172+K172,1)</f>
        <v>2400</v>
      </c>
      <c r="N172" s="14">
        <f t="shared" si="17"/>
        <v>2400</v>
      </c>
      <c r="O172" s="4" t="s">
        <v>77</v>
      </c>
      <c r="R172">
        <v>0</v>
      </c>
      <c r="S172">
        <v>0</v>
      </c>
      <c r="T172">
        <v>0</v>
      </c>
      <c r="AC172">
        <v>1</v>
      </c>
    </row>
    <row r="173" spans="1:29" ht="30" customHeight="1">
      <c r="A173" s="4" t="s">
        <v>471</v>
      </c>
      <c r="B173" s="4" t="s">
        <v>722</v>
      </c>
      <c r="C173" s="4" t="s">
        <v>711</v>
      </c>
      <c r="D173" s="4" t="s">
        <v>723</v>
      </c>
      <c r="E173" s="4" t="s">
        <v>112</v>
      </c>
      <c r="F173" s="2">
        <v>1</v>
      </c>
      <c r="G173" s="12">
        <f>단가대비표!O185</f>
        <v>1340</v>
      </c>
      <c r="H173" s="14">
        <f>TRUNC(F173*G173,1)</f>
        <v>1340</v>
      </c>
      <c r="I173" s="13">
        <v>0</v>
      </c>
      <c r="J173" s="14">
        <f>TRUNC(F173*I173,1)</f>
        <v>0</v>
      </c>
      <c r="K173" s="13">
        <v>0</v>
      </c>
      <c r="L173" s="14">
        <f>TRUNC(F173*K173,1)</f>
        <v>0</v>
      </c>
      <c r="M173" s="13">
        <f t="shared" si="17"/>
        <v>1340</v>
      </c>
      <c r="N173" s="14">
        <f t="shared" si="17"/>
        <v>1340</v>
      </c>
      <c r="O173" s="4" t="s">
        <v>77</v>
      </c>
      <c r="R173">
        <v>0</v>
      </c>
      <c r="S173">
        <v>0</v>
      </c>
      <c r="T173">
        <v>0</v>
      </c>
      <c r="AC173">
        <v>1</v>
      </c>
    </row>
    <row r="174" spans="1:29" ht="30" customHeight="1">
      <c r="A174" s="4" t="s">
        <v>471</v>
      </c>
      <c r="B174" s="4" t="s">
        <v>724</v>
      </c>
      <c r="C174" s="4" t="s">
        <v>714</v>
      </c>
      <c r="D174" s="4" t="s">
        <v>725</v>
      </c>
      <c r="E174" s="4" t="s">
        <v>112</v>
      </c>
      <c r="F174" s="2">
        <v>1</v>
      </c>
      <c r="G174" s="12">
        <f>단가대비표!O187</f>
        <v>274</v>
      </c>
      <c r="H174" s="14">
        <f>TRUNC(F174*G174,1)</f>
        <v>274</v>
      </c>
      <c r="I174" s="13">
        <v>0</v>
      </c>
      <c r="J174" s="14">
        <f>TRUNC(F174*I174,1)</f>
        <v>0</v>
      </c>
      <c r="K174" s="13">
        <v>0</v>
      </c>
      <c r="L174" s="14">
        <f>TRUNC(F174*K174,1)</f>
        <v>0</v>
      </c>
      <c r="M174" s="13">
        <f t="shared" si="17"/>
        <v>274</v>
      </c>
      <c r="N174" s="14">
        <f t="shared" si="17"/>
        <v>274</v>
      </c>
      <c r="O174" s="4" t="s">
        <v>77</v>
      </c>
      <c r="R174">
        <v>0</v>
      </c>
      <c r="S174">
        <v>0</v>
      </c>
      <c r="T174">
        <v>0</v>
      </c>
      <c r="AC174">
        <v>1</v>
      </c>
    </row>
    <row r="175" spans="1:15" ht="30" customHeight="1">
      <c r="A175" s="2"/>
      <c r="B175" s="2"/>
      <c r="C175" s="2" t="s">
        <v>99</v>
      </c>
      <c r="D175" s="2"/>
      <c r="E175" s="2"/>
      <c r="F175" s="2"/>
      <c r="G175" s="12"/>
      <c r="H175" s="8">
        <f>ROUNDDOWN(SUMIF(AC172:AC174,1,H172:H174),0)</f>
        <v>4014</v>
      </c>
      <c r="I175" s="2"/>
      <c r="J175" s="8">
        <f>ROUNDDOWN(SUMIF(AC172:AC174,1,J172:J174),0)</f>
        <v>0</v>
      </c>
      <c r="K175" s="2"/>
      <c r="L175" s="8">
        <f>ROUNDDOWN(SUMIF(AC172:AC174,1,L172:L174),0)</f>
        <v>0</v>
      </c>
      <c r="M175" s="2"/>
      <c r="N175" s="8">
        <f>H175+J175+L175</f>
        <v>4014</v>
      </c>
      <c r="O175" s="2"/>
    </row>
    <row r="176" spans="1:15" ht="30" customHeight="1">
      <c r="A176" s="2"/>
      <c r="B176" s="2"/>
      <c r="C176" s="2"/>
      <c r="D176" s="2"/>
      <c r="E176" s="2"/>
      <c r="F176" s="2"/>
      <c r="G176" s="12"/>
      <c r="H176" s="2"/>
      <c r="I176" s="2"/>
      <c r="J176" s="2"/>
      <c r="K176" s="2"/>
      <c r="L176" s="2"/>
      <c r="M176" s="2"/>
      <c r="N176" s="2"/>
      <c r="O176" s="2"/>
    </row>
    <row r="177" spans="1:15" ht="30" customHeight="1">
      <c r="A177" s="2"/>
      <c r="B177" s="2"/>
      <c r="C177" s="4" t="s">
        <v>729</v>
      </c>
      <c r="D177" s="2"/>
      <c r="E177" s="2"/>
      <c r="F177" s="2"/>
      <c r="G177" s="12"/>
      <c r="H177" s="2"/>
      <c r="I177" s="2"/>
      <c r="J177" s="2"/>
      <c r="K177" s="2"/>
      <c r="L177" s="2"/>
      <c r="M177" s="2"/>
      <c r="N177" s="2"/>
      <c r="O177" s="2"/>
    </row>
    <row r="178" spans="1:29" ht="30" customHeight="1">
      <c r="A178" s="4" t="s">
        <v>472</v>
      </c>
      <c r="B178" s="4" t="s">
        <v>730</v>
      </c>
      <c r="C178" s="4" t="s">
        <v>708</v>
      </c>
      <c r="D178" s="4" t="s">
        <v>731</v>
      </c>
      <c r="E178" s="4" t="s">
        <v>112</v>
      </c>
      <c r="F178" s="2">
        <v>1</v>
      </c>
      <c r="G178" s="12">
        <f>단가대비표!O206</f>
        <v>2800</v>
      </c>
      <c r="H178" s="14">
        <f>TRUNC(F178*G178,1)</f>
        <v>2800</v>
      </c>
      <c r="I178" s="13">
        <v>0</v>
      </c>
      <c r="J178" s="14">
        <f>TRUNC(F178*I178,1)</f>
        <v>0</v>
      </c>
      <c r="K178" s="13">
        <v>0</v>
      </c>
      <c r="L178" s="14">
        <f>TRUNC(F178*K178,1)</f>
        <v>0</v>
      </c>
      <c r="M178" s="13">
        <f aca="true" t="shared" si="18" ref="M178:N180">TRUNC(G178+I178+K178,1)</f>
        <v>2800</v>
      </c>
      <c r="N178" s="14">
        <f t="shared" si="18"/>
        <v>2800</v>
      </c>
      <c r="O178" s="4" t="s">
        <v>77</v>
      </c>
      <c r="R178">
        <v>0</v>
      </c>
      <c r="S178">
        <v>0</v>
      </c>
      <c r="T178">
        <v>0</v>
      </c>
      <c r="AC178">
        <v>1</v>
      </c>
    </row>
    <row r="179" spans="1:29" ht="30" customHeight="1">
      <c r="A179" s="4" t="s">
        <v>472</v>
      </c>
      <c r="B179" s="4" t="s">
        <v>722</v>
      </c>
      <c r="C179" s="4" t="s">
        <v>711</v>
      </c>
      <c r="D179" s="4" t="s">
        <v>723</v>
      </c>
      <c r="E179" s="4" t="s">
        <v>112</v>
      </c>
      <c r="F179" s="2">
        <v>1</v>
      </c>
      <c r="G179" s="12">
        <f>단가대비표!O185</f>
        <v>1340</v>
      </c>
      <c r="H179" s="14">
        <f>TRUNC(F179*G179,1)</f>
        <v>1340</v>
      </c>
      <c r="I179" s="13">
        <v>0</v>
      </c>
      <c r="J179" s="14">
        <f>TRUNC(F179*I179,1)</f>
        <v>0</v>
      </c>
      <c r="K179" s="13">
        <v>0</v>
      </c>
      <c r="L179" s="14">
        <f>TRUNC(F179*K179,1)</f>
        <v>0</v>
      </c>
      <c r="M179" s="13">
        <f t="shared" si="18"/>
        <v>1340</v>
      </c>
      <c r="N179" s="14">
        <f t="shared" si="18"/>
        <v>1340</v>
      </c>
      <c r="O179" s="4" t="s">
        <v>77</v>
      </c>
      <c r="R179">
        <v>0</v>
      </c>
      <c r="S179">
        <v>0</v>
      </c>
      <c r="T179">
        <v>0</v>
      </c>
      <c r="AC179">
        <v>1</v>
      </c>
    </row>
    <row r="180" spans="1:29" ht="30" customHeight="1">
      <c r="A180" s="4" t="s">
        <v>472</v>
      </c>
      <c r="B180" s="4" t="s">
        <v>724</v>
      </c>
      <c r="C180" s="4" t="s">
        <v>714</v>
      </c>
      <c r="D180" s="4" t="s">
        <v>725</v>
      </c>
      <c r="E180" s="4" t="s">
        <v>112</v>
      </c>
      <c r="F180" s="2">
        <v>1</v>
      </c>
      <c r="G180" s="12">
        <f>단가대비표!O187</f>
        <v>274</v>
      </c>
      <c r="H180" s="14">
        <f>TRUNC(F180*G180,1)</f>
        <v>274</v>
      </c>
      <c r="I180" s="13">
        <v>0</v>
      </c>
      <c r="J180" s="14">
        <f>TRUNC(F180*I180,1)</f>
        <v>0</v>
      </c>
      <c r="K180" s="13">
        <v>0</v>
      </c>
      <c r="L180" s="14">
        <f>TRUNC(F180*K180,1)</f>
        <v>0</v>
      </c>
      <c r="M180" s="13">
        <f t="shared" si="18"/>
        <v>274</v>
      </c>
      <c r="N180" s="14">
        <f t="shared" si="18"/>
        <v>274</v>
      </c>
      <c r="O180" s="4" t="s">
        <v>77</v>
      </c>
      <c r="R180">
        <v>0</v>
      </c>
      <c r="S180">
        <v>0</v>
      </c>
      <c r="T180">
        <v>0</v>
      </c>
      <c r="AC180">
        <v>1</v>
      </c>
    </row>
    <row r="181" spans="1:15" ht="30" customHeight="1">
      <c r="A181" s="2"/>
      <c r="B181" s="2"/>
      <c r="C181" s="2" t="s">
        <v>99</v>
      </c>
      <c r="D181" s="2"/>
      <c r="E181" s="2"/>
      <c r="F181" s="2"/>
      <c r="G181" s="12"/>
      <c r="H181" s="8">
        <f>ROUNDDOWN(SUMIF(AC178:AC180,1,H178:H180),0)</f>
        <v>4414</v>
      </c>
      <c r="I181" s="2"/>
      <c r="J181" s="8">
        <f>ROUNDDOWN(SUMIF(AC178:AC180,1,J178:J180),0)</f>
        <v>0</v>
      </c>
      <c r="K181" s="2"/>
      <c r="L181" s="8">
        <f>ROUNDDOWN(SUMIF(AC178:AC180,1,L178:L180),0)</f>
        <v>0</v>
      </c>
      <c r="M181" s="2"/>
      <c r="N181" s="8">
        <f>H181+J181+L181</f>
        <v>4414</v>
      </c>
      <c r="O181" s="2"/>
    </row>
    <row r="182" spans="1:15" ht="30" customHeight="1">
      <c r="A182" s="2"/>
      <c r="B182" s="2"/>
      <c r="C182" s="2"/>
      <c r="D182" s="2"/>
      <c r="E182" s="2"/>
      <c r="F182" s="2"/>
      <c r="G182" s="12"/>
      <c r="H182" s="2"/>
      <c r="I182" s="2"/>
      <c r="J182" s="2"/>
      <c r="K182" s="2"/>
      <c r="L182" s="2"/>
      <c r="M182" s="2"/>
      <c r="N182" s="2"/>
      <c r="O182" s="2"/>
    </row>
    <row r="183" spans="1:15" ht="30" customHeight="1">
      <c r="A183" s="2"/>
      <c r="B183" s="2"/>
      <c r="C183" s="4" t="s">
        <v>732</v>
      </c>
      <c r="D183" s="2"/>
      <c r="E183" s="2"/>
      <c r="F183" s="2"/>
      <c r="G183" s="12"/>
      <c r="H183" s="2"/>
      <c r="I183" s="2"/>
      <c r="J183" s="2"/>
      <c r="K183" s="2"/>
      <c r="L183" s="2"/>
      <c r="M183" s="2"/>
      <c r="N183" s="2"/>
      <c r="O183" s="2"/>
    </row>
    <row r="184" spans="1:29" ht="30" customHeight="1">
      <c r="A184" s="4" t="s">
        <v>337</v>
      </c>
      <c r="B184" s="4" t="s">
        <v>733</v>
      </c>
      <c r="C184" s="4" t="s">
        <v>708</v>
      </c>
      <c r="D184" s="4" t="s">
        <v>734</v>
      </c>
      <c r="E184" s="4" t="s">
        <v>112</v>
      </c>
      <c r="F184" s="2">
        <v>1</v>
      </c>
      <c r="G184" s="12">
        <f>단가대비표!O207</f>
        <v>400</v>
      </c>
      <c r="H184" s="14">
        <f>TRUNC(F184*G184,1)</f>
        <v>400</v>
      </c>
      <c r="I184" s="13">
        <v>0</v>
      </c>
      <c r="J184" s="14">
        <f>TRUNC(F184*I184,1)</f>
        <v>0</v>
      </c>
      <c r="K184" s="13">
        <v>0</v>
      </c>
      <c r="L184" s="14">
        <f>TRUNC(F184*K184,1)</f>
        <v>0</v>
      </c>
      <c r="M184" s="13">
        <f aca="true" t="shared" si="19" ref="M184:N186">TRUNC(G184+I184+K184,1)</f>
        <v>400</v>
      </c>
      <c r="N184" s="14">
        <f t="shared" si="19"/>
        <v>400</v>
      </c>
      <c r="O184" s="4" t="s">
        <v>77</v>
      </c>
      <c r="R184">
        <v>0</v>
      </c>
      <c r="S184">
        <v>0</v>
      </c>
      <c r="T184">
        <v>0</v>
      </c>
      <c r="AC184">
        <v>1</v>
      </c>
    </row>
    <row r="185" spans="1:29" ht="30" customHeight="1">
      <c r="A185" s="4" t="s">
        <v>337</v>
      </c>
      <c r="B185" s="4" t="s">
        <v>710</v>
      </c>
      <c r="C185" s="4" t="s">
        <v>711</v>
      </c>
      <c r="D185" s="4" t="s">
        <v>712</v>
      </c>
      <c r="E185" s="4" t="s">
        <v>112</v>
      </c>
      <c r="F185" s="2">
        <v>1</v>
      </c>
      <c r="G185" s="12">
        <f>단가대비표!O184</f>
        <v>933</v>
      </c>
      <c r="H185" s="14">
        <f>TRUNC(F185*G185,1)</f>
        <v>933</v>
      </c>
      <c r="I185" s="13">
        <v>0</v>
      </c>
      <c r="J185" s="14">
        <f>TRUNC(F185*I185,1)</f>
        <v>0</v>
      </c>
      <c r="K185" s="13">
        <v>0</v>
      </c>
      <c r="L185" s="14">
        <f>TRUNC(F185*K185,1)</f>
        <v>0</v>
      </c>
      <c r="M185" s="13">
        <f t="shared" si="19"/>
        <v>933</v>
      </c>
      <c r="N185" s="14">
        <f t="shared" si="19"/>
        <v>933</v>
      </c>
      <c r="O185" s="4" t="s">
        <v>77</v>
      </c>
      <c r="R185">
        <v>0</v>
      </c>
      <c r="S185">
        <v>0</v>
      </c>
      <c r="T185">
        <v>0</v>
      </c>
      <c r="AC185">
        <v>1</v>
      </c>
    </row>
    <row r="186" spans="1:29" ht="30" customHeight="1">
      <c r="A186" s="4" t="s">
        <v>337</v>
      </c>
      <c r="B186" s="4" t="s">
        <v>713</v>
      </c>
      <c r="C186" s="4" t="s">
        <v>714</v>
      </c>
      <c r="D186" s="4" t="s">
        <v>715</v>
      </c>
      <c r="E186" s="4" t="s">
        <v>112</v>
      </c>
      <c r="F186" s="2">
        <v>1</v>
      </c>
      <c r="G186" s="12">
        <f>단가대비표!O186</f>
        <v>274</v>
      </c>
      <c r="H186" s="14">
        <f>TRUNC(F186*G186,1)</f>
        <v>274</v>
      </c>
      <c r="I186" s="13">
        <v>0</v>
      </c>
      <c r="J186" s="14">
        <f>TRUNC(F186*I186,1)</f>
        <v>0</v>
      </c>
      <c r="K186" s="13">
        <v>0</v>
      </c>
      <c r="L186" s="14">
        <f>TRUNC(F186*K186,1)</f>
        <v>0</v>
      </c>
      <c r="M186" s="13">
        <f t="shared" si="19"/>
        <v>274</v>
      </c>
      <c r="N186" s="14">
        <f t="shared" si="19"/>
        <v>274</v>
      </c>
      <c r="O186" s="4" t="s">
        <v>77</v>
      </c>
      <c r="R186">
        <v>0</v>
      </c>
      <c r="S186">
        <v>0</v>
      </c>
      <c r="T186">
        <v>0</v>
      </c>
      <c r="AC186">
        <v>1</v>
      </c>
    </row>
    <row r="187" spans="1:15" ht="30" customHeight="1">
      <c r="A187" s="2"/>
      <c r="B187" s="2"/>
      <c r="C187" s="2" t="s">
        <v>99</v>
      </c>
      <c r="D187" s="2"/>
      <c r="E187" s="2"/>
      <c r="F187" s="2"/>
      <c r="G187" s="12"/>
      <c r="H187" s="8">
        <f>ROUNDDOWN(SUMIF(AC184:AC186,1,H184:H186),0)</f>
        <v>1607</v>
      </c>
      <c r="I187" s="2"/>
      <c r="J187" s="8">
        <f>ROUNDDOWN(SUMIF(AC184:AC186,1,J184:J186),0)</f>
        <v>0</v>
      </c>
      <c r="K187" s="2"/>
      <c r="L187" s="8">
        <f>ROUNDDOWN(SUMIF(AC184:AC186,1,L184:L186),0)</f>
        <v>0</v>
      </c>
      <c r="M187" s="2"/>
      <c r="N187" s="8">
        <f>H187+J187+L187</f>
        <v>1607</v>
      </c>
      <c r="O187" s="2"/>
    </row>
    <row r="188" spans="1:15" ht="30" customHeight="1">
      <c r="A188" s="2"/>
      <c r="B188" s="2"/>
      <c r="C188" s="2"/>
      <c r="D188" s="2"/>
      <c r="E188" s="2"/>
      <c r="F188" s="2"/>
      <c r="G188" s="12"/>
      <c r="H188" s="2"/>
      <c r="I188" s="2"/>
      <c r="J188" s="2"/>
      <c r="K188" s="2"/>
      <c r="L188" s="2"/>
      <c r="M188" s="2"/>
      <c r="N188" s="2"/>
      <c r="O188" s="2"/>
    </row>
    <row r="189" spans="1:15" ht="30" customHeight="1">
      <c r="A189" s="2"/>
      <c r="B189" s="2"/>
      <c r="C189" s="4" t="s">
        <v>735</v>
      </c>
      <c r="D189" s="2"/>
      <c r="E189" s="2"/>
      <c r="F189" s="2"/>
      <c r="G189" s="12"/>
      <c r="H189" s="2"/>
      <c r="I189" s="2"/>
      <c r="J189" s="2"/>
      <c r="K189" s="2"/>
      <c r="L189" s="2"/>
      <c r="M189" s="2"/>
      <c r="N189" s="2"/>
      <c r="O189" s="2"/>
    </row>
    <row r="190" spans="1:29" ht="30" customHeight="1">
      <c r="A190" s="4" t="s">
        <v>339</v>
      </c>
      <c r="B190" s="4" t="s">
        <v>736</v>
      </c>
      <c r="C190" s="4" t="s">
        <v>708</v>
      </c>
      <c r="D190" s="4" t="s">
        <v>737</v>
      </c>
      <c r="E190" s="4" t="s">
        <v>112</v>
      </c>
      <c r="F190" s="2">
        <v>1</v>
      </c>
      <c r="G190" s="12">
        <f>단가대비표!O208</f>
        <v>440</v>
      </c>
      <c r="H190" s="14">
        <f>TRUNC(F190*G190,1)</f>
        <v>440</v>
      </c>
      <c r="I190" s="13">
        <v>0</v>
      </c>
      <c r="J190" s="14">
        <f>TRUNC(F190*I190,1)</f>
        <v>0</v>
      </c>
      <c r="K190" s="13">
        <v>0</v>
      </c>
      <c r="L190" s="14">
        <f>TRUNC(F190*K190,1)</f>
        <v>0</v>
      </c>
      <c r="M190" s="13">
        <f aca="true" t="shared" si="20" ref="M190:N192">TRUNC(G190+I190+K190,1)</f>
        <v>440</v>
      </c>
      <c r="N190" s="14">
        <f t="shared" si="20"/>
        <v>440</v>
      </c>
      <c r="O190" s="4" t="s">
        <v>77</v>
      </c>
      <c r="R190">
        <v>0</v>
      </c>
      <c r="S190">
        <v>0</v>
      </c>
      <c r="T190">
        <v>0</v>
      </c>
      <c r="AC190">
        <v>1</v>
      </c>
    </row>
    <row r="191" spans="1:29" ht="30" customHeight="1">
      <c r="A191" s="4" t="s">
        <v>339</v>
      </c>
      <c r="B191" s="4" t="s">
        <v>710</v>
      </c>
      <c r="C191" s="4" t="s">
        <v>711</v>
      </c>
      <c r="D191" s="4" t="s">
        <v>712</v>
      </c>
      <c r="E191" s="4" t="s">
        <v>112</v>
      </c>
      <c r="F191" s="2">
        <v>1</v>
      </c>
      <c r="G191" s="12">
        <f>단가대비표!O184</f>
        <v>933</v>
      </c>
      <c r="H191" s="14">
        <f>TRUNC(F191*G191,1)</f>
        <v>933</v>
      </c>
      <c r="I191" s="13">
        <v>0</v>
      </c>
      <c r="J191" s="14">
        <f>TRUNC(F191*I191,1)</f>
        <v>0</v>
      </c>
      <c r="K191" s="13">
        <v>0</v>
      </c>
      <c r="L191" s="14">
        <f>TRUNC(F191*K191,1)</f>
        <v>0</v>
      </c>
      <c r="M191" s="13">
        <f t="shared" si="20"/>
        <v>933</v>
      </c>
      <c r="N191" s="14">
        <f t="shared" si="20"/>
        <v>933</v>
      </c>
      <c r="O191" s="4" t="s">
        <v>77</v>
      </c>
      <c r="R191">
        <v>0</v>
      </c>
      <c r="S191">
        <v>0</v>
      </c>
      <c r="T191">
        <v>0</v>
      </c>
      <c r="AC191">
        <v>1</v>
      </c>
    </row>
    <row r="192" spans="1:29" ht="30" customHeight="1">
      <c r="A192" s="4" t="s">
        <v>339</v>
      </c>
      <c r="B192" s="4" t="s">
        <v>713</v>
      </c>
      <c r="C192" s="4" t="s">
        <v>714</v>
      </c>
      <c r="D192" s="4" t="s">
        <v>715</v>
      </c>
      <c r="E192" s="4" t="s">
        <v>112</v>
      </c>
      <c r="F192" s="2">
        <v>1</v>
      </c>
      <c r="G192" s="12">
        <f>단가대비표!O186</f>
        <v>274</v>
      </c>
      <c r="H192" s="14">
        <f>TRUNC(F192*G192,1)</f>
        <v>274</v>
      </c>
      <c r="I192" s="13">
        <v>0</v>
      </c>
      <c r="J192" s="14">
        <f>TRUNC(F192*I192,1)</f>
        <v>0</v>
      </c>
      <c r="K192" s="13">
        <v>0</v>
      </c>
      <c r="L192" s="14">
        <f>TRUNC(F192*K192,1)</f>
        <v>0</v>
      </c>
      <c r="M192" s="13">
        <f t="shared" si="20"/>
        <v>274</v>
      </c>
      <c r="N192" s="14">
        <f t="shared" si="20"/>
        <v>274</v>
      </c>
      <c r="O192" s="4" t="s">
        <v>77</v>
      </c>
      <c r="R192">
        <v>0</v>
      </c>
      <c r="S192">
        <v>0</v>
      </c>
      <c r="T192">
        <v>0</v>
      </c>
      <c r="AC192">
        <v>1</v>
      </c>
    </row>
    <row r="193" spans="1:15" ht="30" customHeight="1">
      <c r="A193" s="2"/>
      <c r="B193" s="2"/>
      <c r="C193" s="2" t="s">
        <v>99</v>
      </c>
      <c r="D193" s="2"/>
      <c r="E193" s="2"/>
      <c r="F193" s="2"/>
      <c r="G193" s="12"/>
      <c r="H193" s="8">
        <f>ROUNDDOWN(SUMIF(AC190:AC192,1,H190:H192),0)</f>
        <v>1647</v>
      </c>
      <c r="I193" s="2"/>
      <c r="J193" s="8">
        <f>ROUNDDOWN(SUMIF(AC190:AC192,1,J190:J192),0)</f>
        <v>0</v>
      </c>
      <c r="K193" s="2"/>
      <c r="L193" s="8">
        <f>ROUNDDOWN(SUMIF(AC190:AC192,1,L190:L192),0)</f>
        <v>0</v>
      </c>
      <c r="M193" s="2"/>
      <c r="N193" s="8">
        <f>H193+J193+L193</f>
        <v>1647</v>
      </c>
      <c r="O193" s="2"/>
    </row>
    <row r="194" spans="1:15" ht="30" customHeight="1">
      <c r="A194" s="2"/>
      <c r="B194" s="2"/>
      <c r="C194" s="2"/>
      <c r="D194" s="2"/>
      <c r="E194" s="2"/>
      <c r="F194" s="2"/>
      <c r="G194" s="12"/>
      <c r="H194" s="2"/>
      <c r="I194" s="2"/>
      <c r="J194" s="2"/>
      <c r="K194" s="2"/>
      <c r="L194" s="2"/>
      <c r="M194" s="2"/>
      <c r="N194" s="2"/>
      <c r="O194" s="2"/>
    </row>
    <row r="195" spans="1:15" ht="30" customHeight="1">
      <c r="A195" s="2"/>
      <c r="B195" s="2"/>
      <c r="C195" s="4" t="s">
        <v>738</v>
      </c>
      <c r="D195" s="2"/>
      <c r="E195" s="2"/>
      <c r="F195" s="2"/>
      <c r="G195" s="12"/>
      <c r="H195" s="2"/>
      <c r="I195" s="2"/>
      <c r="J195" s="2"/>
      <c r="K195" s="2"/>
      <c r="L195" s="2"/>
      <c r="M195" s="2"/>
      <c r="N195" s="2"/>
      <c r="O195" s="2"/>
    </row>
    <row r="196" spans="1:29" ht="30" customHeight="1">
      <c r="A196" s="4" t="s">
        <v>340</v>
      </c>
      <c r="B196" s="4" t="s">
        <v>739</v>
      </c>
      <c r="C196" s="4" t="s">
        <v>708</v>
      </c>
      <c r="D196" s="4" t="s">
        <v>740</v>
      </c>
      <c r="E196" s="4" t="s">
        <v>112</v>
      </c>
      <c r="F196" s="2">
        <v>1</v>
      </c>
      <c r="G196" s="12">
        <f>단가대비표!O209</f>
        <v>480</v>
      </c>
      <c r="H196" s="14">
        <f>TRUNC(F196*G196,1)</f>
        <v>480</v>
      </c>
      <c r="I196" s="13">
        <v>0</v>
      </c>
      <c r="J196" s="14">
        <f>TRUNC(F196*I196,1)</f>
        <v>0</v>
      </c>
      <c r="K196" s="13">
        <v>0</v>
      </c>
      <c r="L196" s="14">
        <f>TRUNC(F196*K196,1)</f>
        <v>0</v>
      </c>
      <c r="M196" s="13">
        <f aca="true" t="shared" si="21" ref="M196:N198">TRUNC(G196+I196+K196,1)</f>
        <v>480</v>
      </c>
      <c r="N196" s="14">
        <f t="shared" si="21"/>
        <v>480</v>
      </c>
      <c r="O196" s="4" t="s">
        <v>77</v>
      </c>
      <c r="R196">
        <v>0</v>
      </c>
      <c r="S196">
        <v>0</v>
      </c>
      <c r="T196">
        <v>0</v>
      </c>
      <c r="AC196">
        <v>1</v>
      </c>
    </row>
    <row r="197" spans="1:29" ht="30" customHeight="1">
      <c r="A197" s="4" t="s">
        <v>340</v>
      </c>
      <c r="B197" s="4" t="s">
        <v>710</v>
      </c>
      <c r="C197" s="4" t="s">
        <v>711</v>
      </c>
      <c r="D197" s="4" t="s">
        <v>712</v>
      </c>
      <c r="E197" s="4" t="s">
        <v>112</v>
      </c>
      <c r="F197" s="2">
        <v>1</v>
      </c>
      <c r="G197" s="12">
        <f>단가대비표!O184</f>
        <v>933</v>
      </c>
      <c r="H197" s="14">
        <f>TRUNC(F197*G197,1)</f>
        <v>933</v>
      </c>
      <c r="I197" s="13">
        <v>0</v>
      </c>
      <c r="J197" s="14">
        <f>TRUNC(F197*I197,1)</f>
        <v>0</v>
      </c>
      <c r="K197" s="13">
        <v>0</v>
      </c>
      <c r="L197" s="14">
        <f>TRUNC(F197*K197,1)</f>
        <v>0</v>
      </c>
      <c r="M197" s="13">
        <f t="shared" si="21"/>
        <v>933</v>
      </c>
      <c r="N197" s="14">
        <f t="shared" si="21"/>
        <v>933</v>
      </c>
      <c r="O197" s="4" t="s">
        <v>77</v>
      </c>
      <c r="R197">
        <v>0</v>
      </c>
      <c r="S197">
        <v>0</v>
      </c>
      <c r="T197">
        <v>0</v>
      </c>
      <c r="AC197">
        <v>1</v>
      </c>
    </row>
    <row r="198" spans="1:29" ht="30" customHeight="1">
      <c r="A198" s="4" t="s">
        <v>340</v>
      </c>
      <c r="B198" s="4" t="s">
        <v>713</v>
      </c>
      <c r="C198" s="4" t="s">
        <v>714</v>
      </c>
      <c r="D198" s="4" t="s">
        <v>715</v>
      </c>
      <c r="E198" s="4" t="s">
        <v>112</v>
      </c>
      <c r="F198" s="2">
        <v>1</v>
      </c>
      <c r="G198" s="12">
        <f>단가대비표!O186</f>
        <v>274</v>
      </c>
      <c r="H198" s="14">
        <f>TRUNC(F198*G198,1)</f>
        <v>274</v>
      </c>
      <c r="I198" s="13">
        <v>0</v>
      </c>
      <c r="J198" s="14">
        <f>TRUNC(F198*I198,1)</f>
        <v>0</v>
      </c>
      <c r="K198" s="13">
        <v>0</v>
      </c>
      <c r="L198" s="14">
        <f>TRUNC(F198*K198,1)</f>
        <v>0</v>
      </c>
      <c r="M198" s="13">
        <f t="shared" si="21"/>
        <v>274</v>
      </c>
      <c r="N198" s="14">
        <f t="shared" si="21"/>
        <v>274</v>
      </c>
      <c r="O198" s="4" t="s">
        <v>77</v>
      </c>
      <c r="R198">
        <v>0</v>
      </c>
      <c r="S198">
        <v>0</v>
      </c>
      <c r="T198">
        <v>0</v>
      </c>
      <c r="AC198">
        <v>1</v>
      </c>
    </row>
    <row r="199" spans="1:15" ht="30" customHeight="1">
      <c r="A199" s="2"/>
      <c r="B199" s="2"/>
      <c r="C199" s="2" t="s">
        <v>99</v>
      </c>
      <c r="D199" s="2"/>
      <c r="E199" s="2"/>
      <c r="F199" s="2"/>
      <c r="G199" s="12"/>
      <c r="H199" s="8">
        <f>ROUNDDOWN(SUMIF(AC196:AC198,1,H196:H198),0)</f>
        <v>1687</v>
      </c>
      <c r="I199" s="2"/>
      <c r="J199" s="8">
        <f>ROUNDDOWN(SUMIF(AC196:AC198,1,J196:J198),0)</f>
        <v>0</v>
      </c>
      <c r="K199" s="2"/>
      <c r="L199" s="8">
        <f>ROUNDDOWN(SUMIF(AC196:AC198,1,L196:L198),0)</f>
        <v>0</v>
      </c>
      <c r="M199" s="2"/>
      <c r="N199" s="8">
        <f>H199+J199+L199</f>
        <v>1687</v>
      </c>
      <c r="O199" s="2"/>
    </row>
    <row r="200" spans="1:15" ht="30" customHeight="1">
      <c r="A200" s="2"/>
      <c r="B200" s="2"/>
      <c r="C200" s="2"/>
      <c r="D200" s="2"/>
      <c r="E200" s="2"/>
      <c r="F200" s="2"/>
      <c r="G200" s="12"/>
      <c r="H200" s="2"/>
      <c r="I200" s="2"/>
      <c r="J200" s="2"/>
      <c r="K200" s="2"/>
      <c r="L200" s="2"/>
      <c r="M200" s="2"/>
      <c r="N200" s="2"/>
      <c r="O200" s="2"/>
    </row>
    <row r="201" spans="1:15" ht="30" customHeight="1">
      <c r="A201" s="2"/>
      <c r="B201" s="2"/>
      <c r="C201" s="4" t="s">
        <v>741</v>
      </c>
      <c r="D201" s="2"/>
      <c r="E201" s="2"/>
      <c r="F201" s="2"/>
      <c r="G201" s="12"/>
      <c r="H201" s="2"/>
      <c r="I201" s="2"/>
      <c r="J201" s="2"/>
      <c r="K201" s="2"/>
      <c r="L201" s="2"/>
      <c r="M201" s="2"/>
      <c r="N201" s="2"/>
      <c r="O201" s="2"/>
    </row>
    <row r="202" spans="1:29" ht="30" customHeight="1">
      <c r="A202" s="4" t="s">
        <v>341</v>
      </c>
      <c r="B202" s="4" t="s">
        <v>742</v>
      </c>
      <c r="C202" s="4" t="s">
        <v>708</v>
      </c>
      <c r="D202" s="4" t="s">
        <v>743</v>
      </c>
      <c r="E202" s="4" t="s">
        <v>112</v>
      </c>
      <c r="F202" s="2">
        <v>1</v>
      </c>
      <c r="G202" s="12">
        <f>단가대비표!O210</f>
        <v>560</v>
      </c>
      <c r="H202" s="14">
        <f>TRUNC(F202*G202,1)</f>
        <v>560</v>
      </c>
      <c r="I202" s="13">
        <v>0</v>
      </c>
      <c r="J202" s="14">
        <f>TRUNC(F202*I202,1)</f>
        <v>0</v>
      </c>
      <c r="K202" s="13">
        <v>0</v>
      </c>
      <c r="L202" s="14">
        <f>TRUNC(F202*K202,1)</f>
        <v>0</v>
      </c>
      <c r="M202" s="13">
        <f aca="true" t="shared" si="22" ref="M202:N204">TRUNC(G202+I202+K202,1)</f>
        <v>560</v>
      </c>
      <c r="N202" s="14">
        <f t="shared" si="22"/>
        <v>560</v>
      </c>
      <c r="O202" s="4" t="s">
        <v>77</v>
      </c>
      <c r="R202">
        <v>0</v>
      </c>
      <c r="S202">
        <v>0</v>
      </c>
      <c r="T202">
        <v>0</v>
      </c>
      <c r="AC202">
        <v>1</v>
      </c>
    </row>
    <row r="203" spans="1:29" ht="30" customHeight="1">
      <c r="A203" s="4" t="s">
        <v>341</v>
      </c>
      <c r="B203" s="4" t="s">
        <v>710</v>
      </c>
      <c r="C203" s="4" t="s">
        <v>711</v>
      </c>
      <c r="D203" s="4" t="s">
        <v>712</v>
      </c>
      <c r="E203" s="4" t="s">
        <v>112</v>
      </c>
      <c r="F203" s="2">
        <v>1</v>
      </c>
      <c r="G203" s="12">
        <f>단가대비표!O184</f>
        <v>933</v>
      </c>
      <c r="H203" s="14">
        <f>TRUNC(F203*G203,1)</f>
        <v>933</v>
      </c>
      <c r="I203" s="13">
        <v>0</v>
      </c>
      <c r="J203" s="14">
        <f>TRUNC(F203*I203,1)</f>
        <v>0</v>
      </c>
      <c r="K203" s="13">
        <v>0</v>
      </c>
      <c r="L203" s="14">
        <f>TRUNC(F203*K203,1)</f>
        <v>0</v>
      </c>
      <c r="M203" s="13">
        <f t="shared" si="22"/>
        <v>933</v>
      </c>
      <c r="N203" s="14">
        <f t="shared" si="22"/>
        <v>933</v>
      </c>
      <c r="O203" s="4" t="s">
        <v>77</v>
      </c>
      <c r="R203">
        <v>0</v>
      </c>
      <c r="S203">
        <v>0</v>
      </c>
      <c r="T203">
        <v>0</v>
      </c>
      <c r="AC203">
        <v>1</v>
      </c>
    </row>
    <row r="204" spans="1:29" ht="30" customHeight="1">
      <c r="A204" s="4" t="s">
        <v>341</v>
      </c>
      <c r="B204" s="4" t="s">
        <v>713</v>
      </c>
      <c r="C204" s="4" t="s">
        <v>714</v>
      </c>
      <c r="D204" s="4" t="s">
        <v>715</v>
      </c>
      <c r="E204" s="4" t="s">
        <v>112</v>
      </c>
      <c r="F204" s="2">
        <v>1</v>
      </c>
      <c r="G204" s="12">
        <f>단가대비표!O186</f>
        <v>274</v>
      </c>
      <c r="H204" s="14">
        <f>TRUNC(F204*G204,1)</f>
        <v>274</v>
      </c>
      <c r="I204" s="13">
        <v>0</v>
      </c>
      <c r="J204" s="14">
        <f>TRUNC(F204*I204,1)</f>
        <v>0</v>
      </c>
      <c r="K204" s="13">
        <v>0</v>
      </c>
      <c r="L204" s="14">
        <f>TRUNC(F204*K204,1)</f>
        <v>0</v>
      </c>
      <c r="M204" s="13">
        <f t="shared" si="22"/>
        <v>274</v>
      </c>
      <c r="N204" s="14">
        <f t="shared" si="22"/>
        <v>274</v>
      </c>
      <c r="O204" s="4" t="s">
        <v>77</v>
      </c>
      <c r="R204">
        <v>0</v>
      </c>
      <c r="S204">
        <v>0</v>
      </c>
      <c r="T204">
        <v>0</v>
      </c>
      <c r="AC204">
        <v>1</v>
      </c>
    </row>
    <row r="205" spans="1:15" ht="30" customHeight="1">
      <c r="A205" s="2"/>
      <c r="B205" s="2"/>
      <c r="C205" s="2" t="s">
        <v>99</v>
      </c>
      <c r="D205" s="2"/>
      <c r="E205" s="2"/>
      <c r="F205" s="2"/>
      <c r="G205" s="12"/>
      <c r="H205" s="8">
        <f>ROUNDDOWN(SUMIF(AC202:AC204,1,H202:H204),0)</f>
        <v>1767</v>
      </c>
      <c r="I205" s="2"/>
      <c r="J205" s="8">
        <f>ROUNDDOWN(SUMIF(AC202:AC204,1,J202:J204),0)</f>
        <v>0</v>
      </c>
      <c r="K205" s="2"/>
      <c r="L205" s="8">
        <f>ROUNDDOWN(SUMIF(AC202:AC204,1,L202:L204),0)</f>
        <v>0</v>
      </c>
      <c r="M205" s="2"/>
      <c r="N205" s="8">
        <f>H205+J205+L205</f>
        <v>1767</v>
      </c>
      <c r="O205" s="2"/>
    </row>
    <row r="206" spans="1:15" ht="30" customHeight="1">
      <c r="A206" s="2"/>
      <c r="B206" s="2"/>
      <c r="C206" s="2"/>
      <c r="D206" s="2"/>
      <c r="E206" s="2"/>
      <c r="F206" s="2"/>
      <c r="G206" s="12"/>
      <c r="H206" s="2"/>
      <c r="I206" s="2"/>
      <c r="J206" s="2"/>
      <c r="K206" s="2"/>
      <c r="L206" s="2"/>
      <c r="M206" s="2"/>
      <c r="N206" s="2"/>
      <c r="O206" s="2"/>
    </row>
    <row r="207" spans="1:15" ht="30" customHeight="1">
      <c r="A207" s="2"/>
      <c r="B207" s="2"/>
      <c r="C207" s="4" t="s">
        <v>744</v>
      </c>
      <c r="D207" s="2"/>
      <c r="E207" s="2"/>
      <c r="F207" s="2"/>
      <c r="G207" s="12"/>
      <c r="H207" s="2"/>
      <c r="I207" s="2"/>
      <c r="J207" s="2"/>
      <c r="K207" s="2"/>
      <c r="L207" s="2"/>
      <c r="M207" s="2"/>
      <c r="N207" s="2"/>
      <c r="O207" s="2"/>
    </row>
    <row r="208" spans="1:29" ht="30" customHeight="1">
      <c r="A208" s="4" t="s">
        <v>342</v>
      </c>
      <c r="B208" s="4" t="s">
        <v>745</v>
      </c>
      <c r="C208" s="4" t="s">
        <v>708</v>
      </c>
      <c r="D208" s="4" t="s">
        <v>746</v>
      </c>
      <c r="E208" s="4" t="s">
        <v>112</v>
      </c>
      <c r="F208" s="2">
        <v>1</v>
      </c>
      <c r="G208" s="12">
        <f>단가대비표!O211</f>
        <v>600</v>
      </c>
      <c r="H208" s="14">
        <f>TRUNC(F208*G208,1)</f>
        <v>600</v>
      </c>
      <c r="I208" s="13">
        <v>0</v>
      </c>
      <c r="J208" s="14">
        <f>TRUNC(F208*I208,1)</f>
        <v>0</v>
      </c>
      <c r="K208" s="13">
        <v>0</v>
      </c>
      <c r="L208" s="14">
        <f>TRUNC(F208*K208,1)</f>
        <v>0</v>
      </c>
      <c r="M208" s="13">
        <f aca="true" t="shared" si="23" ref="M208:N210">TRUNC(G208+I208+K208,1)</f>
        <v>600</v>
      </c>
      <c r="N208" s="14">
        <f t="shared" si="23"/>
        <v>600</v>
      </c>
      <c r="O208" s="4" t="s">
        <v>77</v>
      </c>
      <c r="R208">
        <v>0</v>
      </c>
      <c r="S208">
        <v>0</v>
      </c>
      <c r="T208">
        <v>0</v>
      </c>
      <c r="AC208">
        <v>1</v>
      </c>
    </row>
    <row r="209" spans="1:29" ht="30" customHeight="1">
      <c r="A209" s="4" t="s">
        <v>342</v>
      </c>
      <c r="B209" s="4" t="s">
        <v>710</v>
      </c>
      <c r="C209" s="4" t="s">
        <v>711</v>
      </c>
      <c r="D209" s="4" t="s">
        <v>712</v>
      </c>
      <c r="E209" s="4" t="s">
        <v>112</v>
      </c>
      <c r="F209" s="2">
        <v>1</v>
      </c>
      <c r="G209" s="12">
        <f>단가대비표!O184</f>
        <v>933</v>
      </c>
      <c r="H209" s="14">
        <f>TRUNC(F209*G209,1)</f>
        <v>933</v>
      </c>
      <c r="I209" s="13">
        <v>0</v>
      </c>
      <c r="J209" s="14">
        <f>TRUNC(F209*I209,1)</f>
        <v>0</v>
      </c>
      <c r="K209" s="13">
        <v>0</v>
      </c>
      <c r="L209" s="14">
        <f>TRUNC(F209*K209,1)</f>
        <v>0</v>
      </c>
      <c r="M209" s="13">
        <f t="shared" si="23"/>
        <v>933</v>
      </c>
      <c r="N209" s="14">
        <f t="shared" si="23"/>
        <v>933</v>
      </c>
      <c r="O209" s="4" t="s">
        <v>77</v>
      </c>
      <c r="R209">
        <v>0</v>
      </c>
      <c r="S209">
        <v>0</v>
      </c>
      <c r="T209">
        <v>0</v>
      </c>
      <c r="AC209">
        <v>1</v>
      </c>
    </row>
    <row r="210" spans="1:29" ht="30" customHeight="1">
      <c r="A210" s="4" t="s">
        <v>342</v>
      </c>
      <c r="B210" s="4" t="s">
        <v>713</v>
      </c>
      <c r="C210" s="4" t="s">
        <v>714</v>
      </c>
      <c r="D210" s="4" t="s">
        <v>715</v>
      </c>
      <c r="E210" s="4" t="s">
        <v>112</v>
      </c>
      <c r="F210" s="2">
        <v>1</v>
      </c>
      <c r="G210" s="12">
        <f>단가대비표!O186</f>
        <v>274</v>
      </c>
      <c r="H210" s="14">
        <f>TRUNC(F210*G210,1)</f>
        <v>274</v>
      </c>
      <c r="I210" s="13">
        <v>0</v>
      </c>
      <c r="J210" s="14">
        <f>TRUNC(F210*I210,1)</f>
        <v>0</v>
      </c>
      <c r="K210" s="13">
        <v>0</v>
      </c>
      <c r="L210" s="14">
        <f>TRUNC(F210*K210,1)</f>
        <v>0</v>
      </c>
      <c r="M210" s="13">
        <f t="shared" si="23"/>
        <v>274</v>
      </c>
      <c r="N210" s="14">
        <f t="shared" si="23"/>
        <v>274</v>
      </c>
      <c r="O210" s="4" t="s">
        <v>77</v>
      </c>
      <c r="R210">
        <v>0</v>
      </c>
      <c r="S210">
        <v>0</v>
      </c>
      <c r="T210">
        <v>0</v>
      </c>
      <c r="AC210">
        <v>1</v>
      </c>
    </row>
    <row r="211" spans="1:15" ht="30" customHeight="1">
      <c r="A211" s="2"/>
      <c r="B211" s="2"/>
      <c r="C211" s="2" t="s">
        <v>99</v>
      </c>
      <c r="D211" s="2"/>
      <c r="E211" s="2"/>
      <c r="F211" s="2"/>
      <c r="G211" s="12"/>
      <c r="H211" s="8">
        <f>ROUNDDOWN(SUMIF(AC208:AC210,1,H208:H210),0)</f>
        <v>1807</v>
      </c>
      <c r="I211" s="2"/>
      <c r="J211" s="8">
        <f>ROUNDDOWN(SUMIF(AC208:AC210,1,J208:J210),0)</f>
        <v>0</v>
      </c>
      <c r="K211" s="2"/>
      <c r="L211" s="8">
        <f>ROUNDDOWN(SUMIF(AC208:AC210,1,L208:L210),0)</f>
        <v>0</v>
      </c>
      <c r="M211" s="2"/>
      <c r="N211" s="8">
        <f>H211+J211+L211</f>
        <v>1807</v>
      </c>
      <c r="O211" s="2"/>
    </row>
    <row r="212" spans="1:15" ht="30" customHeight="1">
      <c r="A212" s="2"/>
      <c r="B212" s="2"/>
      <c r="C212" s="2"/>
      <c r="D212" s="2"/>
      <c r="E212" s="2"/>
      <c r="F212" s="2"/>
      <c r="G212" s="12"/>
      <c r="H212" s="2"/>
      <c r="I212" s="2"/>
      <c r="J212" s="2"/>
      <c r="K212" s="2"/>
      <c r="L212" s="2"/>
      <c r="M212" s="2"/>
      <c r="N212" s="2"/>
      <c r="O212" s="2"/>
    </row>
    <row r="213" spans="1:15" ht="30" customHeight="1">
      <c r="A213" s="2"/>
      <c r="B213" s="2"/>
      <c r="C213" s="4" t="s">
        <v>747</v>
      </c>
      <c r="D213" s="2"/>
      <c r="E213" s="2"/>
      <c r="F213" s="2"/>
      <c r="G213" s="12"/>
      <c r="H213" s="2"/>
      <c r="I213" s="2"/>
      <c r="J213" s="2"/>
      <c r="K213" s="2"/>
      <c r="L213" s="2"/>
      <c r="M213" s="2"/>
      <c r="N213" s="2"/>
      <c r="O213" s="2"/>
    </row>
    <row r="214" spans="1:29" ht="30" customHeight="1">
      <c r="A214" s="4" t="s">
        <v>343</v>
      </c>
      <c r="B214" s="4" t="s">
        <v>748</v>
      </c>
      <c r="C214" s="4" t="s">
        <v>708</v>
      </c>
      <c r="D214" s="4" t="s">
        <v>749</v>
      </c>
      <c r="E214" s="4" t="s">
        <v>112</v>
      </c>
      <c r="F214" s="2">
        <v>1</v>
      </c>
      <c r="G214" s="12">
        <f>단가대비표!O212</f>
        <v>800</v>
      </c>
      <c r="H214" s="14">
        <f>TRUNC(F214*G214,1)</f>
        <v>800</v>
      </c>
      <c r="I214" s="13">
        <v>0</v>
      </c>
      <c r="J214" s="14">
        <f>TRUNC(F214*I214,1)</f>
        <v>0</v>
      </c>
      <c r="K214" s="13">
        <v>0</v>
      </c>
      <c r="L214" s="14">
        <f>TRUNC(F214*K214,1)</f>
        <v>0</v>
      </c>
      <c r="M214" s="13">
        <f aca="true" t="shared" si="24" ref="M214:N216">TRUNC(G214+I214+K214,1)</f>
        <v>800</v>
      </c>
      <c r="N214" s="14">
        <f t="shared" si="24"/>
        <v>800</v>
      </c>
      <c r="O214" s="4" t="s">
        <v>77</v>
      </c>
      <c r="R214">
        <v>0</v>
      </c>
      <c r="S214">
        <v>0</v>
      </c>
      <c r="T214">
        <v>0</v>
      </c>
      <c r="AC214">
        <v>1</v>
      </c>
    </row>
    <row r="215" spans="1:29" ht="30" customHeight="1">
      <c r="A215" s="4" t="s">
        <v>343</v>
      </c>
      <c r="B215" s="4" t="s">
        <v>710</v>
      </c>
      <c r="C215" s="4" t="s">
        <v>711</v>
      </c>
      <c r="D215" s="4" t="s">
        <v>712</v>
      </c>
      <c r="E215" s="4" t="s">
        <v>112</v>
      </c>
      <c r="F215" s="2">
        <v>1</v>
      </c>
      <c r="G215" s="12">
        <f>단가대비표!O184</f>
        <v>933</v>
      </c>
      <c r="H215" s="14">
        <f>TRUNC(F215*G215,1)</f>
        <v>933</v>
      </c>
      <c r="I215" s="13">
        <v>0</v>
      </c>
      <c r="J215" s="14">
        <f>TRUNC(F215*I215,1)</f>
        <v>0</v>
      </c>
      <c r="K215" s="13">
        <v>0</v>
      </c>
      <c r="L215" s="14">
        <f>TRUNC(F215*K215,1)</f>
        <v>0</v>
      </c>
      <c r="M215" s="13">
        <f t="shared" si="24"/>
        <v>933</v>
      </c>
      <c r="N215" s="14">
        <f t="shared" si="24"/>
        <v>933</v>
      </c>
      <c r="O215" s="4" t="s">
        <v>77</v>
      </c>
      <c r="R215">
        <v>0</v>
      </c>
      <c r="S215">
        <v>0</v>
      </c>
      <c r="T215">
        <v>0</v>
      </c>
      <c r="AC215">
        <v>1</v>
      </c>
    </row>
    <row r="216" spans="1:29" ht="30" customHeight="1">
      <c r="A216" s="4" t="s">
        <v>343</v>
      </c>
      <c r="B216" s="4" t="s">
        <v>713</v>
      </c>
      <c r="C216" s="4" t="s">
        <v>714</v>
      </c>
      <c r="D216" s="4" t="s">
        <v>715</v>
      </c>
      <c r="E216" s="4" t="s">
        <v>112</v>
      </c>
      <c r="F216" s="2">
        <v>1</v>
      </c>
      <c r="G216" s="12">
        <f>단가대비표!O186</f>
        <v>274</v>
      </c>
      <c r="H216" s="14">
        <f>TRUNC(F216*G216,1)</f>
        <v>274</v>
      </c>
      <c r="I216" s="13">
        <v>0</v>
      </c>
      <c r="J216" s="14">
        <f>TRUNC(F216*I216,1)</f>
        <v>0</v>
      </c>
      <c r="K216" s="13">
        <v>0</v>
      </c>
      <c r="L216" s="14">
        <f>TRUNC(F216*K216,1)</f>
        <v>0</v>
      </c>
      <c r="M216" s="13">
        <f t="shared" si="24"/>
        <v>274</v>
      </c>
      <c r="N216" s="14">
        <f t="shared" si="24"/>
        <v>274</v>
      </c>
      <c r="O216" s="4" t="s">
        <v>77</v>
      </c>
      <c r="R216">
        <v>0</v>
      </c>
      <c r="S216">
        <v>0</v>
      </c>
      <c r="T216">
        <v>0</v>
      </c>
      <c r="AC216">
        <v>1</v>
      </c>
    </row>
    <row r="217" spans="1:15" ht="30" customHeight="1">
      <c r="A217" s="2"/>
      <c r="B217" s="2"/>
      <c r="C217" s="2" t="s">
        <v>99</v>
      </c>
      <c r="D217" s="2"/>
      <c r="E217" s="2"/>
      <c r="F217" s="2"/>
      <c r="G217" s="12"/>
      <c r="H217" s="8">
        <f>ROUNDDOWN(SUMIF(AC214:AC216,1,H214:H216),0)</f>
        <v>2007</v>
      </c>
      <c r="I217" s="2"/>
      <c r="J217" s="8">
        <f>ROUNDDOWN(SUMIF(AC214:AC216,1,J214:J216),0)</f>
        <v>0</v>
      </c>
      <c r="K217" s="2"/>
      <c r="L217" s="8">
        <f>ROUNDDOWN(SUMIF(AC214:AC216,1,L214:L216),0)</f>
        <v>0</v>
      </c>
      <c r="M217" s="2"/>
      <c r="N217" s="8">
        <f>H217+J217+L217</f>
        <v>2007</v>
      </c>
      <c r="O217" s="2"/>
    </row>
    <row r="218" spans="1:15" ht="30" customHeight="1">
      <c r="A218" s="2"/>
      <c r="B218" s="2"/>
      <c r="C218" s="2"/>
      <c r="D218" s="2"/>
      <c r="E218" s="2"/>
      <c r="F218" s="2"/>
      <c r="G218" s="12"/>
      <c r="H218" s="2"/>
      <c r="I218" s="2"/>
      <c r="J218" s="2"/>
      <c r="K218" s="2"/>
      <c r="L218" s="2"/>
      <c r="M218" s="2"/>
      <c r="N218" s="2"/>
      <c r="O218" s="2"/>
    </row>
    <row r="219" spans="1:15" ht="30" customHeight="1">
      <c r="A219" s="2"/>
      <c r="B219" s="2"/>
      <c r="C219" s="4" t="s">
        <v>750</v>
      </c>
      <c r="D219" s="2"/>
      <c r="E219" s="2"/>
      <c r="F219" s="2"/>
      <c r="G219" s="12"/>
      <c r="H219" s="2"/>
      <c r="I219" s="2"/>
      <c r="J219" s="2"/>
      <c r="K219" s="2"/>
      <c r="L219" s="2"/>
      <c r="M219" s="2"/>
      <c r="N219" s="2"/>
      <c r="O219" s="2"/>
    </row>
    <row r="220" spans="1:29" ht="30" customHeight="1">
      <c r="A220" s="4" t="s">
        <v>344</v>
      </c>
      <c r="B220" s="4" t="s">
        <v>751</v>
      </c>
      <c r="C220" s="4" t="s">
        <v>708</v>
      </c>
      <c r="D220" s="4" t="s">
        <v>752</v>
      </c>
      <c r="E220" s="4" t="s">
        <v>112</v>
      </c>
      <c r="F220" s="2">
        <v>1</v>
      </c>
      <c r="G220" s="12">
        <f>단가대비표!O213</f>
        <v>960</v>
      </c>
      <c r="H220" s="14">
        <f>TRUNC(F220*G220,1)</f>
        <v>960</v>
      </c>
      <c r="I220" s="13">
        <v>0</v>
      </c>
      <c r="J220" s="14">
        <f>TRUNC(F220*I220,1)</f>
        <v>0</v>
      </c>
      <c r="K220" s="13">
        <v>0</v>
      </c>
      <c r="L220" s="14">
        <f>TRUNC(F220*K220,1)</f>
        <v>0</v>
      </c>
      <c r="M220" s="13">
        <f aca="true" t="shared" si="25" ref="M220:N222">TRUNC(G220+I220+K220,1)</f>
        <v>960</v>
      </c>
      <c r="N220" s="14">
        <f t="shared" si="25"/>
        <v>960</v>
      </c>
      <c r="O220" s="4" t="s">
        <v>77</v>
      </c>
      <c r="R220">
        <v>0</v>
      </c>
      <c r="S220">
        <v>0</v>
      </c>
      <c r="T220">
        <v>0</v>
      </c>
      <c r="AC220">
        <v>1</v>
      </c>
    </row>
    <row r="221" spans="1:29" ht="30" customHeight="1">
      <c r="A221" s="4" t="s">
        <v>344</v>
      </c>
      <c r="B221" s="4" t="s">
        <v>710</v>
      </c>
      <c r="C221" s="4" t="s">
        <v>711</v>
      </c>
      <c r="D221" s="4" t="s">
        <v>712</v>
      </c>
      <c r="E221" s="4" t="s">
        <v>112</v>
      </c>
      <c r="F221" s="2">
        <v>1</v>
      </c>
      <c r="G221" s="12">
        <f>단가대비표!O184</f>
        <v>933</v>
      </c>
      <c r="H221" s="14">
        <f>TRUNC(F221*G221,1)</f>
        <v>933</v>
      </c>
      <c r="I221" s="13">
        <v>0</v>
      </c>
      <c r="J221" s="14">
        <f>TRUNC(F221*I221,1)</f>
        <v>0</v>
      </c>
      <c r="K221" s="13">
        <v>0</v>
      </c>
      <c r="L221" s="14">
        <f>TRUNC(F221*K221,1)</f>
        <v>0</v>
      </c>
      <c r="M221" s="13">
        <f t="shared" si="25"/>
        <v>933</v>
      </c>
      <c r="N221" s="14">
        <f t="shared" si="25"/>
        <v>933</v>
      </c>
      <c r="O221" s="4" t="s">
        <v>77</v>
      </c>
      <c r="R221">
        <v>0</v>
      </c>
      <c r="S221">
        <v>0</v>
      </c>
      <c r="T221">
        <v>0</v>
      </c>
      <c r="AC221">
        <v>1</v>
      </c>
    </row>
    <row r="222" spans="1:29" ht="30" customHeight="1">
      <c r="A222" s="4" t="s">
        <v>344</v>
      </c>
      <c r="B222" s="4" t="s">
        <v>713</v>
      </c>
      <c r="C222" s="4" t="s">
        <v>714</v>
      </c>
      <c r="D222" s="4" t="s">
        <v>715</v>
      </c>
      <c r="E222" s="4" t="s">
        <v>112</v>
      </c>
      <c r="F222" s="2">
        <v>1</v>
      </c>
      <c r="G222" s="12">
        <f>단가대비표!O186</f>
        <v>274</v>
      </c>
      <c r="H222" s="14">
        <f>TRUNC(F222*G222,1)</f>
        <v>274</v>
      </c>
      <c r="I222" s="13">
        <v>0</v>
      </c>
      <c r="J222" s="14">
        <f>TRUNC(F222*I222,1)</f>
        <v>0</v>
      </c>
      <c r="K222" s="13">
        <v>0</v>
      </c>
      <c r="L222" s="14">
        <f>TRUNC(F222*K222,1)</f>
        <v>0</v>
      </c>
      <c r="M222" s="13">
        <f t="shared" si="25"/>
        <v>274</v>
      </c>
      <c r="N222" s="14">
        <f t="shared" si="25"/>
        <v>274</v>
      </c>
      <c r="O222" s="4" t="s">
        <v>77</v>
      </c>
      <c r="R222">
        <v>0</v>
      </c>
      <c r="S222">
        <v>0</v>
      </c>
      <c r="T222">
        <v>0</v>
      </c>
      <c r="AC222">
        <v>1</v>
      </c>
    </row>
    <row r="223" spans="1:15" ht="30" customHeight="1">
      <c r="A223" s="2"/>
      <c r="B223" s="2"/>
      <c r="C223" s="2" t="s">
        <v>99</v>
      </c>
      <c r="D223" s="2"/>
      <c r="E223" s="2"/>
      <c r="F223" s="2"/>
      <c r="G223" s="12"/>
      <c r="H223" s="8">
        <f>ROUNDDOWN(SUMIF(AC220:AC222,1,H220:H222),0)</f>
        <v>2167</v>
      </c>
      <c r="I223" s="2"/>
      <c r="J223" s="8">
        <f>ROUNDDOWN(SUMIF(AC220:AC222,1,J220:J222),0)</f>
        <v>0</v>
      </c>
      <c r="K223" s="2"/>
      <c r="L223" s="8">
        <f>ROUNDDOWN(SUMIF(AC220:AC222,1,L220:L222),0)</f>
        <v>0</v>
      </c>
      <c r="M223" s="2"/>
      <c r="N223" s="8">
        <f>H223+J223+L223</f>
        <v>2167</v>
      </c>
      <c r="O223" s="2"/>
    </row>
    <row r="224" spans="1:15" ht="30" customHeight="1">
      <c r="A224" s="2"/>
      <c r="B224" s="2"/>
      <c r="C224" s="2"/>
      <c r="D224" s="2"/>
      <c r="E224" s="2"/>
      <c r="F224" s="2"/>
      <c r="G224" s="12"/>
      <c r="H224" s="2"/>
      <c r="I224" s="2"/>
      <c r="J224" s="2"/>
      <c r="K224" s="2"/>
      <c r="L224" s="2"/>
      <c r="M224" s="2"/>
      <c r="N224" s="2"/>
      <c r="O224" s="2"/>
    </row>
    <row r="225" spans="1:15" ht="30" customHeight="1">
      <c r="A225" s="2"/>
      <c r="B225" s="2"/>
      <c r="C225" s="4" t="s">
        <v>753</v>
      </c>
      <c r="D225" s="2"/>
      <c r="E225" s="2"/>
      <c r="F225" s="2"/>
      <c r="G225" s="12"/>
      <c r="H225" s="2"/>
      <c r="I225" s="2"/>
      <c r="J225" s="2"/>
      <c r="K225" s="2"/>
      <c r="L225" s="2"/>
      <c r="M225" s="2"/>
      <c r="N225" s="2"/>
      <c r="O225" s="2"/>
    </row>
    <row r="226" spans="1:29" ht="30" customHeight="1">
      <c r="A226" s="4" t="s">
        <v>345</v>
      </c>
      <c r="B226" s="4" t="s">
        <v>365</v>
      </c>
      <c r="C226" s="4" t="s">
        <v>363</v>
      </c>
      <c r="D226" s="4" t="s">
        <v>366</v>
      </c>
      <c r="E226" s="4" t="s">
        <v>103</v>
      </c>
      <c r="F226" s="2">
        <v>0.3</v>
      </c>
      <c r="G226" s="12">
        <f>단가대비표!O43</f>
        <v>2249</v>
      </c>
      <c r="H226" s="14">
        <f aca="true" t="shared" si="26" ref="H226:H231">TRUNC(F226*G226,1)</f>
        <v>674.7</v>
      </c>
      <c r="I226" s="13">
        <v>0</v>
      </c>
      <c r="J226" s="14">
        <f aca="true" t="shared" si="27" ref="J226:J231">TRUNC(F226*I226,1)</f>
        <v>0</v>
      </c>
      <c r="K226" s="13">
        <v>0</v>
      </c>
      <c r="L226" s="14">
        <f aca="true" t="shared" si="28" ref="L226:L231">TRUNC(F226*K226,1)</f>
        <v>0</v>
      </c>
      <c r="M226" s="13">
        <f aca="true" t="shared" si="29" ref="M226:N231">TRUNC(G226+I226+K226,1)</f>
        <v>2249</v>
      </c>
      <c r="N226" s="14">
        <f t="shared" si="29"/>
        <v>674.7</v>
      </c>
      <c r="O226" s="4" t="s">
        <v>77</v>
      </c>
      <c r="R226">
        <v>0</v>
      </c>
      <c r="S226">
        <v>0</v>
      </c>
      <c r="T226">
        <v>0</v>
      </c>
      <c r="AC226">
        <v>1</v>
      </c>
    </row>
    <row r="227" spans="1:29" ht="30" customHeight="1">
      <c r="A227" s="4" t="s">
        <v>345</v>
      </c>
      <c r="B227" s="4" t="s">
        <v>638</v>
      </c>
      <c r="C227" s="4" t="s">
        <v>639</v>
      </c>
      <c r="D227" s="4" t="s">
        <v>293</v>
      </c>
      <c r="E227" s="4" t="s">
        <v>289</v>
      </c>
      <c r="F227" s="2">
        <v>1</v>
      </c>
      <c r="G227" s="12">
        <v>19</v>
      </c>
      <c r="H227" s="14">
        <f t="shared" si="26"/>
        <v>19</v>
      </c>
      <c r="I227" s="13">
        <v>0</v>
      </c>
      <c r="J227" s="14">
        <f t="shared" si="27"/>
        <v>0</v>
      </c>
      <c r="K227" s="13">
        <v>0</v>
      </c>
      <c r="L227" s="14">
        <f t="shared" si="28"/>
        <v>0</v>
      </c>
      <c r="M227" s="13">
        <f t="shared" si="29"/>
        <v>19</v>
      </c>
      <c r="N227" s="14">
        <f t="shared" si="29"/>
        <v>19</v>
      </c>
      <c r="O227" s="4" t="s">
        <v>638</v>
      </c>
      <c r="R227">
        <v>0</v>
      </c>
      <c r="S227">
        <v>0</v>
      </c>
      <c r="T227">
        <v>0</v>
      </c>
      <c r="AC227">
        <v>1</v>
      </c>
    </row>
    <row r="228" spans="1:29" ht="30" customHeight="1">
      <c r="A228" s="4" t="s">
        <v>345</v>
      </c>
      <c r="B228" s="4" t="s">
        <v>754</v>
      </c>
      <c r="C228" s="4" t="s">
        <v>755</v>
      </c>
      <c r="D228" s="4" t="s">
        <v>77</v>
      </c>
      <c r="E228" s="4" t="s">
        <v>756</v>
      </c>
      <c r="F228" s="2">
        <v>0.036</v>
      </c>
      <c r="G228" s="12">
        <f>단가대비표!O145</f>
        <v>21800</v>
      </c>
      <c r="H228" s="14">
        <f t="shared" si="26"/>
        <v>784.8</v>
      </c>
      <c r="I228" s="13">
        <v>0</v>
      </c>
      <c r="J228" s="14">
        <f t="shared" si="27"/>
        <v>0</v>
      </c>
      <c r="K228" s="13">
        <v>0</v>
      </c>
      <c r="L228" s="14">
        <f t="shared" si="28"/>
        <v>0</v>
      </c>
      <c r="M228" s="13">
        <f t="shared" si="29"/>
        <v>21800</v>
      </c>
      <c r="N228" s="14">
        <f t="shared" si="29"/>
        <v>784.8</v>
      </c>
      <c r="O228" s="4" t="s">
        <v>77</v>
      </c>
      <c r="R228">
        <v>0</v>
      </c>
      <c r="S228">
        <v>0</v>
      </c>
      <c r="T228">
        <v>0</v>
      </c>
      <c r="AC228">
        <v>1</v>
      </c>
    </row>
    <row r="229" spans="1:29" ht="30" customHeight="1">
      <c r="A229" s="4" t="s">
        <v>345</v>
      </c>
      <c r="B229" s="4" t="s">
        <v>124</v>
      </c>
      <c r="C229" s="4" t="s">
        <v>90</v>
      </c>
      <c r="D229" s="4" t="s">
        <v>125</v>
      </c>
      <c r="E229" s="4" t="s">
        <v>92</v>
      </c>
      <c r="F229" s="2">
        <v>0.043</v>
      </c>
      <c r="G229" s="12">
        <v>0</v>
      </c>
      <c r="H229" s="14">
        <f t="shared" si="26"/>
        <v>0</v>
      </c>
      <c r="I229" s="13">
        <f>단가대비표!O224</f>
        <v>125901</v>
      </c>
      <c r="J229" s="14">
        <f t="shared" si="27"/>
        <v>5413.7</v>
      </c>
      <c r="K229" s="13">
        <v>0</v>
      </c>
      <c r="L229" s="14">
        <f t="shared" si="28"/>
        <v>0</v>
      </c>
      <c r="M229" s="13">
        <f t="shared" si="29"/>
        <v>125901</v>
      </c>
      <c r="N229" s="14">
        <f t="shared" si="29"/>
        <v>5413.7</v>
      </c>
      <c r="O229" s="4" t="s">
        <v>617</v>
      </c>
      <c r="R229">
        <v>0</v>
      </c>
      <c r="S229">
        <v>0</v>
      </c>
      <c r="T229">
        <v>0</v>
      </c>
      <c r="W229">
        <v>3</v>
      </c>
      <c r="AC229">
        <v>1</v>
      </c>
    </row>
    <row r="230" spans="1:29" ht="30" customHeight="1">
      <c r="A230" s="4" t="s">
        <v>345</v>
      </c>
      <c r="B230" s="4" t="s">
        <v>89</v>
      </c>
      <c r="C230" s="4" t="s">
        <v>90</v>
      </c>
      <c r="D230" s="4" t="s">
        <v>91</v>
      </c>
      <c r="E230" s="4" t="s">
        <v>92</v>
      </c>
      <c r="F230" s="2">
        <v>0.022</v>
      </c>
      <c r="G230" s="12">
        <v>0</v>
      </c>
      <c r="H230" s="14">
        <f t="shared" si="26"/>
        <v>0</v>
      </c>
      <c r="I230" s="13">
        <f>단가대비표!O226</f>
        <v>94338</v>
      </c>
      <c r="J230" s="14">
        <f t="shared" si="27"/>
        <v>2075.4</v>
      </c>
      <c r="K230" s="13">
        <v>0</v>
      </c>
      <c r="L230" s="14">
        <f t="shared" si="28"/>
        <v>0</v>
      </c>
      <c r="M230" s="13">
        <f t="shared" si="29"/>
        <v>94338</v>
      </c>
      <c r="N230" s="14">
        <f t="shared" si="29"/>
        <v>2075.4</v>
      </c>
      <c r="O230" s="4" t="s">
        <v>617</v>
      </c>
      <c r="R230">
        <v>0</v>
      </c>
      <c r="S230">
        <v>0</v>
      </c>
      <c r="T230">
        <v>0</v>
      </c>
      <c r="W230">
        <v>3</v>
      </c>
      <c r="AC230">
        <v>1</v>
      </c>
    </row>
    <row r="231" spans="1:29" ht="30" customHeight="1">
      <c r="A231" s="4" t="s">
        <v>345</v>
      </c>
      <c r="B231" s="4" t="s">
        <v>95</v>
      </c>
      <c r="C231" s="4" t="s">
        <v>96</v>
      </c>
      <c r="D231" s="4" t="s">
        <v>97</v>
      </c>
      <c r="E231" s="4" t="s">
        <v>98</v>
      </c>
      <c r="F231" s="2">
        <v>1</v>
      </c>
      <c r="G231" s="12">
        <f>ROUNDDOWN(SUMIF(W226:W231,RIGHTB(B231,1),J226:J231)*T231,2)</f>
        <v>224.67</v>
      </c>
      <c r="H231" s="14">
        <f t="shared" si="26"/>
        <v>224.6</v>
      </c>
      <c r="I231" s="13">
        <v>0</v>
      </c>
      <c r="J231" s="14">
        <f t="shared" si="27"/>
        <v>0</v>
      </c>
      <c r="K231" s="13">
        <v>0</v>
      </c>
      <c r="L231" s="14">
        <f t="shared" si="28"/>
        <v>0</v>
      </c>
      <c r="M231" s="13">
        <f t="shared" si="29"/>
        <v>224.6</v>
      </c>
      <c r="N231" s="14">
        <f t="shared" si="29"/>
        <v>224.6</v>
      </c>
      <c r="O231" s="4" t="s">
        <v>77</v>
      </c>
      <c r="P231">
        <v>231</v>
      </c>
      <c r="R231">
        <v>1</v>
      </c>
      <c r="S231">
        <v>0</v>
      </c>
      <c r="T231">
        <v>0.03</v>
      </c>
      <c r="AC231">
        <v>1</v>
      </c>
    </row>
    <row r="232" spans="1:15" ht="30" customHeight="1">
      <c r="A232" s="2"/>
      <c r="B232" s="2"/>
      <c r="C232" s="2" t="s">
        <v>99</v>
      </c>
      <c r="D232" s="2"/>
      <c r="E232" s="2"/>
      <c r="F232" s="2"/>
      <c r="G232" s="12"/>
      <c r="H232" s="8">
        <f>ROUNDDOWN(SUMIF(AC226:AC231,1,H226:H231),0)</f>
        <v>1703</v>
      </c>
      <c r="I232" s="2"/>
      <c r="J232" s="8">
        <f>ROUNDDOWN(SUMIF(AC226:AC231,1,J226:J231),0)</f>
        <v>7489</v>
      </c>
      <c r="K232" s="2"/>
      <c r="L232" s="8">
        <f>ROUNDDOWN(SUMIF(AC226:AC231,1,L226:L231),0)</f>
        <v>0</v>
      </c>
      <c r="M232" s="2"/>
      <c r="N232" s="8">
        <f>H232+J232+L232</f>
        <v>9192</v>
      </c>
      <c r="O232" s="2"/>
    </row>
    <row r="233" spans="1:15" ht="30" customHeight="1">
      <c r="A233" s="2"/>
      <c r="B233" s="2"/>
      <c r="C233" s="2"/>
      <c r="D233" s="2"/>
      <c r="E233" s="2"/>
      <c r="F233" s="2"/>
      <c r="G233" s="12"/>
      <c r="H233" s="2"/>
      <c r="I233" s="2"/>
      <c r="J233" s="2"/>
      <c r="K233" s="2"/>
      <c r="L233" s="2"/>
      <c r="M233" s="2"/>
      <c r="N233" s="2"/>
      <c r="O233" s="2"/>
    </row>
    <row r="234" spans="1:15" ht="30" customHeight="1">
      <c r="A234" s="2"/>
      <c r="B234" s="2"/>
      <c r="C234" s="4" t="s">
        <v>757</v>
      </c>
      <c r="D234" s="2"/>
      <c r="E234" s="2"/>
      <c r="F234" s="2"/>
      <c r="G234" s="12"/>
      <c r="H234" s="2"/>
      <c r="I234" s="2"/>
      <c r="J234" s="2"/>
      <c r="K234" s="2"/>
      <c r="L234" s="2"/>
      <c r="M234" s="2"/>
      <c r="N234" s="2"/>
      <c r="O234" s="2"/>
    </row>
    <row r="235" spans="1:29" ht="30" customHeight="1">
      <c r="A235" s="4" t="s">
        <v>347</v>
      </c>
      <c r="B235" s="4" t="s">
        <v>758</v>
      </c>
      <c r="C235" s="4" t="s">
        <v>363</v>
      </c>
      <c r="D235" s="4" t="s">
        <v>759</v>
      </c>
      <c r="E235" s="4" t="s">
        <v>103</v>
      </c>
      <c r="F235" s="2">
        <v>0.3</v>
      </c>
      <c r="G235" s="12">
        <f>단가대비표!O44</f>
        <v>2885</v>
      </c>
      <c r="H235" s="14">
        <f aca="true" t="shared" si="30" ref="H235:H240">TRUNC(F235*G235,1)</f>
        <v>865.5</v>
      </c>
      <c r="I235" s="13">
        <v>0</v>
      </c>
      <c r="J235" s="14">
        <f aca="true" t="shared" si="31" ref="J235:J240">TRUNC(F235*I235,1)</f>
        <v>0</v>
      </c>
      <c r="K235" s="13">
        <v>0</v>
      </c>
      <c r="L235" s="14">
        <f aca="true" t="shared" si="32" ref="L235:L240">TRUNC(F235*K235,1)</f>
        <v>0</v>
      </c>
      <c r="M235" s="13">
        <f aca="true" t="shared" si="33" ref="M235:N240">TRUNC(G235+I235+K235,1)</f>
        <v>2885</v>
      </c>
      <c r="N235" s="14">
        <f t="shared" si="33"/>
        <v>865.5</v>
      </c>
      <c r="O235" s="4" t="s">
        <v>77</v>
      </c>
      <c r="R235">
        <v>0</v>
      </c>
      <c r="S235">
        <v>0</v>
      </c>
      <c r="T235">
        <v>0</v>
      </c>
      <c r="AC235">
        <v>1</v>
      </c>
    </row>
    <row r="236" spans="1:29" ht="30" customHeight="1">
      <c r="A236" s="4" t="s">
        <v>347</v>
      </c>
      <c r="B236" s="4" t="s">
        <v>647</v>
      </c>
      <c r="C236" s="4" t="s">
        <v>639</v>
      </c>
      <c r="D236" s="4" t="s">
        <v>295</v>
      </c>
      <c r="E236" s="4" t="s">
        <v>289</v>
      </c>
      <c r="F236" s="2">
        <v>1</v>
      </c>
      <c r="G236" s="12">
        <v>22</v>
      </c>
      <c r="H236" s="14">
        <f t="shared" si="30"/>
        <v>22</v>
      </c>
      <c r="I236" s="13">
        <v>0</v>
      </c>
      <c r="J236" s="14">
        <f t="shared" si="31"/>
        <v>0</v>
      </c>
      <c r="K236" s="13">
        <v>0</v>
      </c>
      <c r="L236" s="14">
        <f t="shared" si="32"/>
        <v>0</v>
      </c>
      <c r="M236" s="13">
        <f t="shared" si="33"/>
        <v>22</v>
      </c>
      <c r="N236" s="14">
        <f t="shared" si="33"/>
        <v>22</v>
      </c>
      <c r="O236" s="4" t="s">
        <v>647</v>
      </c>
      <c r="R236">
        <v>0</v>
      </c>
      <c r="S236">
        <v>0</v>
      </c>
      <c r="T236">
        <v>0</v>
      </c>
      <c r="AC236">
        <v>1</v>
      </c>
    </row>
    <row r="237" spans="1:29" ht="30" customHeight="1">
      <c r="A237" s="4" t="s">
        <v>347</v>
      </c>
      <c r="B237" s="4" t="s">
        <v>754</v>
      </c>
      <c r="C237" s="4" t="s">
        <v>755</v>
      </c>
      <c r="D237" s="4" t="s">
        <v>77</v>
      </c>
      <c r="E237" s="4" t="s">
        <v>756</v>
      </c>
      <c r="F237" s="2">
        <v>0.084</v>
      </c>
      <c r="G237" s="12">
        <f>단가대비표!O145</f>
        <v>21800</v>
      </c>
      <c r="H237" s="14">
        <f t="shared" si="30"/>
        <v>1831.2</v>
      </c>
      <c r="I237" s="13">
        <v>0</v>
      </c>
      <c r="J237" s="14">
        <f t="shared" si="31"/>
        <v>0</v>
      </c>
      <c r="K237" s="13">
        <v>0</v>
      </c>
      <c r="L237" s="14">
        <f t="shared" si="32"/>
        <v>0</v>
      </c>
      <c r="M237" s="13">
        <f t="shared" si="33"/>
        <v>21800</v>
      </c>
      <c r="N237" s="14">
        <f t="shared" si="33"/>
        <v>1831.2</v>
      </c>
      <c r="O237" s="4" t="s">
        <v>77</v>
      </c>
      <c r="R237">
        <v>0</v>
      </c>
      <c r="S237">
        <v>0</v>
      </c>
      <c r="T237">
        <v>0</v>
      </c>
      <c r="AC237">
        <v>1</v>
      </c>
    </row>
    <row r="238" spans="1:29" ht="30" customHeight="1">
      <c r="A238" s="4" t="s">
        <v>347</v>
      </c>
      <c r="B238" s="4" t="s">
        <v>124</v>
      </c>
      <c r="C238" s="4" t="s">
        <v>90</v>
      </c>
      <c r="D238" s="4" t="s">
        <v>125</v>
      </c>
      <c r="E238" s="4" t="s">
        <v>92</v>
      </c>
      <c r="F238" s="2">
        <v>0.043</v>
      </c>
      <c r="G238" s="12">
        <v>0</v>
      </c>
      <c r="H238" s="14">
        <f t="shared" si="30"/>
        <v>0</v>
      </c>
      <c r="I238" s="13">
        <f>단가대비표!O224</f>
        <v>125901</v>
      </c>
      <c r="J238" s="14">
        <f t="shared" si="31"/>
        <v>5413.7</v>
      </c>
      <c r="K238" s="13">
        <v>0</v>
      </c>
      <c r="L238" s="14">
        <f t="shared" si="32"/>
        <v>0</v>
      </c>
      <c r="M238" s="13">
        <f t="shared" si="33"/>
        <v>125901</v>
      </c>
      <c r="N238" s="14">
        <f t="shared" si="33"/>
        <v>5413.7</v>
      </c>
      <c r="O238" s="4" t="s">
        <v>617</v>
      </c>
      <c r="R238">
        <v>0</v>
      </c>
      <c r="S238">
        <v>0</v>
      </c>
      <c r="T238">
        <v>0</v>
      </c>
      <c r="W238">
        <v>3</v>
      </c>
      <c r="AC238">
        <v>1</v>
      </c>
    </row>
    <row r="239" spans="1:29" ht="30" customHeight="1">
      <c r="A239" s="4" t="s">
        <v>347</v>
      </c>
      <c r="B239" s="4" t="s">
        <v>89</v>
      </c>
      <c r="C239" s="4" t="s">
        <v>90</v>
      </c>
      <c r="D239" s="4" t="s">
        <v>91</v>
      </c>
      <c r="E239" s="4" t="s">
        <v>92</v>
      </c>
      <c r="F239" s="2">
        <v>0.022</v>
      </c>
      <c r="G239" s="12">
        <v>0</v>
      </c>
      <c r="H239" s="14">
        <f t="shared" si="30"/>
        <v>0</v>
      </c>
      <c r="I239" s="13">
        <f>단가대비표!O226</f>
        <v>94338</v>
      </c>
      <c r="J239" s="14">
        <f t="shared" si="31"/>
        <v>2075.4</v>
      </c>
      <c r="K239" s="13">
        <v>0</v>
      </c>
      <c r="L239" s="14">
        <f t="shared" si="32"/>
        <v>0</v>
      </c>
      <c r="M239" s="13">
        <f t="shared" si="33"/>
        <v>94338</v>
      </c>
      <c r="N239" s="14">
        <f t="shared" si="33"/>
        <v>2075.4</v>
      </c>
      <c r="O239" s="4" t="s">
        <v>617</v>
      </c>
      <c r="R239">
        <v>0</v>
      </c>
      <c r="S239">
        <v>0</v>
      </c>
      <c r="T239">
        <v>0</v>
      </c>
      <c r="W239">
        <v>3</v>
      </c>
      <c r="AC239">
        <v>1</v>
      </c>
    </row>
    <row r="240" spans="1:29" ht="30" customHeight="1">
      <c r="A240" s="4" t="s">
        <v>347</v>
      </c>
      <c r="B240" s="4" t="s">
        <v>95</v>
      </c>
      <c r="C240" s="4" t="s">
        <v>96</v>
      </c>
      <c r="D240" s="4" t="s">
        <v>97</v>
      </c>
      <c r="E240" s="4" t="s">
        <v>98</v>
      </c>
      <c r="F240" s="2">
        <v>1</v>
      </c>
      <c r="G240" s="12">
        <f>ROUNDDOWN(SUMIF(W235:W240,RIGHTB(B240,1),J235:J240)*T240,2)</f>
        <v>224.67</v>
      </c>
      <c r="H240" s="14">
        <f t="shared" si="30"/>
        <v>224.6</v>
      </c>
      <c r="I240" s="13">
        <v>0</v>
      </c>
      <c r="J240" s="14">
        <f t="shared" si="31"/>
        <v>0</v>
      </c>
      <c r="K240" s="13">
        <v>0</v>
      </c>
      <c r="L240" s="14">
        <f t="shared" si="32"/>
        <v>0</v>
      </c>
      <c r="M240" s="13">
        <f t="shared" si="33"/>
        <v>224.6</v>
      </c>
      <c r="N240" s="14">
        <f t="shared" si="33"/>
        <v>224.6</v>
      </c>
      <c r="O240" s="4" t="s">
        <v>77</v>
      </c>
      <c r="P240">
        <v>240</v>
      </c>
      <c r="R240">
        <v>1</v>
      </c>
      <c r="S240">
        <v>0</v>
      </c>
      <c r="T240">
        <v>0.03</v>
      </c>
      <c r="AC240">
        <v>1</v>
      </c>
    </row>
    <row r="241" spans="1:15" ht="30" customHeight="1">
      <c r="A241" s="2"/>
      <c r="B241" s="2"/>
      <c r="C241" s="2" t="s">
        <v>99</v>
      </c>
      <c r="D241" s="2"/>
      <c r="E241" s="2"/>
      <c r="F241" s="2"/>
      <c r="G241" s="12"/>
      <c r="H241" s="8">
        <f>ROUNDDOWN(SUMIF(AC235:AC240,1,H235:H240),0)</f>
        <v>2943</v>
      </c>
      <c r="I241" s="2"/>
      <c r="J241" s="8">
        <f>ROUNDDOWN(SUMIF(AC235:AC240,1,J235:J240),0)</f>
        <v>7489</v>
      </c>
      <c r="K241" s="2"/>
      <c r="L241" s="8">
        <f>ROUNDDOWN(SUMIF(AC235:AC240,1,L235:L240),0)</f>
        <v>0</v>
      </c>
      <c r="M241" s="2"/>
      <c r="N241" s="8">
        <f>H241+J241+L241</f>
        <v>10432</v>
      </c>
      <c r="O241" s="2"/>
    </row>
    <row r="242" spans="1:15" ht="30" customHeight="1">
      <c r="A242" s="2"/>
      <c r="B242" s="2"/>
      <c r="C242" s="2"/>
      <c r="D242" s="2"/>
      <c r="E242" s="2"/>
      <c r="F242" s="2"/>
      <c r="G242" s="12"/>
      <c r="H242" s="2"/>
      <c r="I242" s="2"/>
      <c r="J242" s="2"/>
      <c r="K242" s="2"/>
      <c r="L242" s="2"/>
      <c r="M242" s="2"/>
      <c r="N242" s="2"/>
      <c r="O242" s="2"/>
    </row>
    <row r="243" spans="1:15" ht="30" customHeight="1">
      <c r="A243" s="2"/>
      <c r="B243" s="2"/>
      <c r="C243" s="4" t="s">
        <v>760</v>
      </c>
      <c r="D243" s="2"/>
      <c r="E243" s="2"/>
      <c r="F243" s="2"/>
      <c r="G243" s="12"/>
      <c r="H243" s="2"/>
      <c r="I243" s="2"/>
      <c r="J243" s="2"/>
      <c r="K243" s="2"/>
      <c r="L243" s="2"/>
      <c r="M243" s="2"/>
      <c r="N243" s="2"/>
      <c r="O243" s="2"/>
    </row>
    <row r="244" spans="1:29" ht="30" customHeight="1">
      <c r="A244" s="4" t="s">
        <v>348</v>
      </c>
      <c r="B244" s="4" t="s">
        <v>761</v>
      </c>
      <c r="C244" s="4" t="s">
        <v>363</v>
      </c>
      <c r="D244" s="4" t="s">
        <v>762</v>
      </c>
      <c r="E244" s="4" t="s">
        <v>103</v>
      </c>
      <c r="F244" s="2">
        <v>0.3</v>
      </c>
      <c r="G244" s="12">
        <f>단가대비표!O45</f>
        <v>3317</v>
      </c>
      <c r="H244" s="14">
        <f aca="true" t="shared" si="34" ref="H244:H249">TRUNC(F244*G244,1)</f>
        <v>995.1</v>
      </c>
      <c r="I244" s="13">
        <v>0</v>
      </c>
      <c r="J244" s="14">
        <f aca="true" t="shared" si="35" ref="J244:J249">TRUNC(F244*I244,1)</f>
        <v>0</v>
      </c>
      <c r="K244" s="13">
        <v>0</v>
      </c>
      <c r="L244" s="14">
        <f aca="true" t="shared" si="36" ref="L244:L249">TRUNC(F244*K244,1)</f>
        <v>0</v>
      </c>
      <c r="M244" s="13">
        <f aca="true" t="shared" si="37" ref="M244:N249">TRUNC(G244+I244+K244,1)</f>
        <v>3317</v>
      </c>
      <c r="N244" s="14">
        <f t="shared" si="37"/>
        <v>995.1</v>
      </c>
      <c r="O244" s="4" t="s">
        <v>77</v>
      </c>
      <c r="R244">
        <v>0</v>
      </c>
      <c r="S244">
        <v>0</v>
      </c>
      <c r="T244">
        <v>0</v>
      </c>
      <c r="AC244">
        <v>1</v>
      </c>
    </row>
    <row r="245" spans="1:29" ht="30" customHeight="1">
      <c r="A245" s="4" t="s">
        <v>348</v>
      </c>
      <c r="B245" s="4" t="s">
        <v>649</v>
      </c>
      <c r="C245" s="4" t="s">
        <v>639</v>
      </c>
      <c r="D245" s="4" t="s">
        <v>297</v>
      </c>
      <c r="E245" s="4" t="s">
        <v>289</v>
      </c>
      <c r="F245" s="2">
        <v>1</v>
      </c>
      <c r="G245" s="12">
        <v>26</v>
      </c>
      <c r="H245" s="14">
        <f t="shared" si="34"/>
        <v>26</v>
      </c>
      <c r="I245" s="13">
        <v>0</v>
      </c>
      <c r="J245" s="14">
        <f t="shared" si="35"/>
        <v>0</v>
      </c>
      <c r="K245" s="13">
        <v>0</v>
      </c>
      <c r="L245" s="14">
        <f t="shared" si="36"/>
        <v>0</v>
      </c>
      <c r="M245" s="13">
        <f t="shared" si="37"/>
        <v>26</v>
      </c>
      <c r="N245" s="14">
        <f t="shared" si="37"/>
        <v>26</v>
      </c>
      <c r="O245" s="4" t="s">
        <v>649</v>
      </c>
      <c r="R245">
        <v>0</v>
      </c>
      <c r="S245">
        <v>0</v>
      </c>
      <c r="T245">
        <v>0</v>
      </c>
      <c r="AC245">
        <v>1</v>
      </c>
    </row>
    <row r="246" spans="1:29" ht="30" customHeight="1">
      <c r="A246" s="4" t="s">
        <v>348</v>
      </c>
      <c r="B246" s="4" t="s">
        <v>754</v>
      </c>
      <c r="C246" s="4" t="s">
        <v>755</v>
      </c>
      <c r="D246" s="4" t="s">
        <v>77</v>
      </c>
      <c r="E246" s="4" t="s">
        <v>756</v>
      </c>
      <c r="F246" s="2">
        <v>0.12</v>
      </c>
      <c r="G246" s="12">
        <f>단가대비표!O145</f>
        <v>21800</v>
      </c>
      <c r="H246" s="14">
        <f t="shared" si="34"/>
        <v>2616</v>
      </c>
      <c r="I246" s="13">
        <v>0</v>
      </c>
      <c r="J246" s="14">
        <f t="shared" si="35"/>
        <v>0</v>
      </c>
      <c r="K246" s="13">
        <v>0</v>
      </c>
      <c r="L246" s="14">
        <f t="shared" si="36"/>
        <v>0</v>
      </c>
      <c r="M246" s="13">
        <f t="shared" si="37"/>
        <v>21800</v>
      </c>
      <c r="N246" s="14">
        <f t="shared" si="37"/>
        <v>2616</v>
      </c>
      <c r="O246" s="4" t="s">
        <v>77</v>
      </c>
      <c r="R246">
        <v>0</v>
      </c>
      <c r="S246">
        <v>0</v>
      </c>
      <c r="T246">
        <v>0</v>
      </c>
      <c r="AC246">
        <v>1</v>
      </c>
    </row>
    <row r="247" spans="1:29" ht="30" customHeight="1">
      <c r="A247" s="4" t="s">
        <v>348</v>
      </c>
      <c r="B247" s="4" t="s">
        <v>124</v>
      </c>
      <c r="C247" s="4" t="s">
        <v>90</v>
      </c>
      <c r="D247" s="4" t="s">
        <v>125</v>
      </c>
      <c r="E247" s="4" t="s">
        <v>92</v>
      </c>
      <c r="F247" s="2">
        <v>0.043</v>
      </c>
      <c r="G247" s="12">
        <v>0</v>
      </c>
      <c r="H247" s="14">
        <f t="shared" si="34"/>
        <v>0</v>
      </c>
      <c r="I247" s="13">
        <f>단가대비표!O224</f>
        <v>125901</v>
      </c>
      <c r="J247" s="14">
        <f t="shared" si="35"/>
        <v>5413.7</v>
      </c>
      <c r="K247" s="13">
        <v>0</v>
      </c>
      <c r="L247" s="14">
        <f t="shared" si="36"/>
        <v>0</v>
      </c>
      <c r="M247" s="13">
        <f t="shared" si="37"/>
        <v>125901</v>
      </c>
      <c r="N247" s="14">
        <f t="shared" si="37"/>
        <v>5413.7</v>
      </c>
      <c r="O247" s="4" t="s">
        <v>617</v>
      </c>
      <c r="R247">
        <v>0</v>
      </c>
      <c r="S247">
        <v>0</v>
      </c>
      <c r="T247">
        <v>0</v>
      </c>
      <c r="W247">
        <v>3</v>
      </c>
      <c r="AC247">
        <v>1</v>
      </c>
    </row>
    <row r="248" spans="1:29" ht="30" customHeight="1">
      <c r="A248" s="4" t="s">
        <v>348</v>
      </c>
      <c r="B248" s="4" t="s">
        <v>89</v>
      </c>
      <c r="C248" s="4" t="s">
        <v>90</v>
      </c>
      <c r="D248" s="4" t="s">
        <v>91</v>
      </c>
      <c r="E248" s="4" t="s">
        <v>92</v>
      </c>
      <c r="F248" s="2">
        <v>0.022</v>
      </c>
      <c r="G248" s="12">
        <v>0</v>
      </c>
      <c r="H248" s="14">
        <f t="shared" si="34"/>
        <v>0</v>
      </c>
      <c r="I248" s="13">
        <f>단가대비표!O226</f>
        <v>94338</v>
      </c>
      <c r="J248" s="14">
        <f t="shared" si="35"/>
        <v>2075.4</v>
      </c>
      <c r="K248" s="13">
        <v>0</v>
      </c>
      <c r="L248" s="14">
        <f t="shared" si="36"/>
        <v>0</v>
      </c>
      <c r="M248" s="13">
        <f t="shared" si="37"/>
        <v>94338</v>
      </c>
      <c r="N248" s="14">
        <f t="shared" si="37"/>
        <v>2075.4</v>
      </c>
      <c r="O248" s="4" t="s">
        <v>617</v>
      </c>
      <c r="R248">
        <v>0</v>
      </c>
      <c r="S248">
        <v>0</v>
      </c>
      <c r="T248">
        <v>0</v>
      </c>
      <c r="W248">
        <v>3</v>
      </c>
      <c r="AC248">
        <v>1</v>
      </c>
    </row>
    <row r="249" spans="1:29" ht="30" customHeight="1">
      <c r="A249" s="4" t="s">
        <v>348</v>
      </c>
      <c r="B249" s="4" t="s">
        <v>95</v>
      </c>
      <c r="C249" s="4" t="s">
        <v>96</v>
      </c>
      <c r="D249" s="4" t="s">
        <v>97</v>
      </c>
      <c r="E249" s="4" t="s">
        <v>98</v>
      </c>
      <c r="F249" s="2">
        <v>1</v>
      </c>
      <c r="G249" s="12">
        <f>ROUNDDOWN(SUMIF(W244:W249,RIGHTB(B249,1),J244:J249)*T249,2)</f>
        <v>224.67</v>
      </c>
      <c r="H249" s="14">
        <f t="shared" si="34"/>
        <v>224.6</v>
      </c>
      <c r="I249" s="13">
        <v>0</v>
      </c>
      <c r="J249" s="14">
        <f t="shared" si="35"/>
        <v>0</v>
      </c>
      <c r="K249" s="13">
        <v>0</v>
      </c>
      <c r="L249" s="14">
        <f t="shared" si="36"/>
        <v>0</v>
      </c>
      <c r="M249" s="13">
        <f t="shared" si="37"/>
        <v>224.6</v>
      </c>
      <c r="N249" s="14">
        <f t="shared" si="37"/>
        <v>224.6</v>
      </c>
      <c r="O249" s="4" t="s">
        <v>77</v>
      </c>
      <c r="P249">
        <v>249</v>
      </c>
      <c r="R249">
        <v>1</v>
      </c>
      <c r="S249">
        <v>0</v>
      </c>
      <c r="T249">
        <v>0.03</v>
      </c>
      <c r="AC249">
        <v>1</v>
      </c>
    </row>
    <row r="250" spans="1:15" ht="30" customHeight="1">
      <c r="A250" s="2"/>
      <c r="B250" s="2"/>
      <c r="C250" s="2" t="s">
        <v>99</v>
      </c>
      <c r="D250" s="2"/>
      <c r="E250" s="2"/>
      <c r="F250" s="2"/>
      <c r="G250" s="12"/>
      <c r="H250" s="8">
        <f>ROUNDDOWN(SUMIF(AC244:AC249,1,H244:H249),0)</f>
        <v>3861</v>
      </c>
      <c r="I250" s="2"/>
      <c r="J250" s="8">
        <f>ROUNDDOWN(SUMIF(AC244:AC249,1,J244:J249),0)</f>
        <v>7489</v>
      </c>
      <c r="K250" s="2"/>
      <c r="L250" s="8">
        <f>ROUNDDOWN(SUMIF(AC244:AC249,1,L244:L249),0)</f>
        <v>0</v>
      </c>
      <c r="M250" s="2"/>
      <c r="N250" s="8">
        <f>H250+J250+L250</f>
        <v>11350</v>
      </c>
      <c r="O250" s="2"/>
    </row>
    <row r="251" spans="1:15" ht="30" customHeight="1">
      <c r="A251" s="2"/>
      <c r="B251" s="2"/>
      <c r="C251" s="2"/>
      <c r="D251" s="2"/>
      <c r="E251" s="2"/>
      <c r="F251" s="2"/>
      <c r="G251" s="12"/>
      <c r="H251" s="2"/>
      <c r="I251" s="2"/>
      <c r="J251" s="2"/>
      <c r="K251" s="2"/>
      <c r="L251" s="2"/>
      <c r="M251" s="2"/>
      <c r="N251" s="2"/>
      <c r="O251" s="2"/>
    </row>
    <row r="252" spans="1:15" ht="30" customHeight="1">
      <c r="A252" s="2"/>
      <c r="B252" s="2"/>
      <c r="C252" s="4" t="s">
        <v>763</v>
      </c>
      <c r="D252" s="2"/>
      <c r="E252" s="2"/>
      <c r="F252" s="2"/>
      <c r="G252" s="12"/>
      <c r="H252" s="2"/>
      <c r="I252" s="2"/>
      <c r="J252" s="2"/>
      <c r="K252" s="2"/>
      <c r="L252" s="2"/>
      <c r="M252" s="2"/>
      <c r="N252" s="2"/>
      <c r="O252" s="2"/>
    </row>
    <row r="253" spans="1:29" ht="30" customHeight="1">
      <c r="A253" s="4" t="s">
        <v>486</v>
      </c>
      <c r="B253" s="4" t="s">
        <v>764</v>
      </c>
      <c r="C253" s="4" t="s">
        <v>110</v>
      </c>
      <c r="D253" s="4" t="s">
        <v>765</v>
      </c>
      <c r="E253" s="4" t="s">
        <v>112</v>
      </c>
      <c r="F253" s="2">
        <v>1</v>
      </c>
      <c r="G253" s="12">
        <f>단가대비표!O142</f>
        <v>1530</v>
      </c>
      <c r="H253" s="14">
        <f>TRUNC(F253*G253,1)</f>
        <v>1530</v>
      </c>
      <c r="I253" s="13">
        <v>0</v>
      </c>
      <c r="J253" s="14">
        <f>TRUNC(F253*I253,1)</f>
        <v>0</v>
      </c>
      <c r="K253" s="13">
        <v>0</v>
      </c>
      <c r="L253" s="14">
        <f>TRUNC(F253*K253,1)</f>
        <v>0</v>
      </c>
      <c r="M253" s="13">
        <f aca="true" t="shared" si="38" ref="M253:N257">TRUNC(G253+I253+K253,1)</f>
        <v>1530</v>
      </c>
      <c r="N253" s="14">
        <f t="shared" si="38"/>
        <v>1530</v>
      </c>
      <c r="O253" s="4" t="s">
        <v>77</v>
      </c>
      <c r="R253">
        <v>0</v>
      </c>
      <c r="S253">
        <v>0</v>
      </c>
      <c r="T253">
        <v>0</v>
      </c>
      <c r="AC253">
        <v>1</v>
      </c>
    </row>
    <row r="254" spans="1:29" ht="30" customHeight="1">
      <c r="A254" s="4" t="s">
        <v>486</v>
      </c>
      <c r="B254" s="4" t="s">
        <v>754</v>
      </c>
      <c r="C254" s="4" t="s">
        <v>755</v>
      </c>
      <c r="D254" s="4" t="s">
        <v>77</v>
      </c>
      <c r="E254" s="4" t="s">
        <v>756</v>
      </c>
      <c r="F254" s="2">
        <v>1.11</v>
      </c>
      <c r="G254" s="12">
        <f>단가대비표!O145</f>
        <v>21800</v>
      </c>
      <c r="H254" s="14">
        <f>TRUNC(F254*G254,1)</f>
        <v>24198</v>
      </c>
      <c r="I254" s="13">
        <v>0</v>
      </c>
      <c r="J254" s="14">
        <f>TRUNC(F254*I254,1)</f>
        <v>0</v>
      </c>
      <c r="K254" s="13">
        <v>0</v>
      </c>
      <c r="L254" s="14">
        <f>TRUNC(F254*K254,1)</f>
        <v>0</v>
      </c>
      <c r="M254" s="13">
        <f t="shared" si="38"/>
        <v>21800</v>
      </c>
      <c r="N254" s="14">
        <f t="shared" si="38"/>
        <v>24198</v>
      </c>
      <c r="O254" s="4" t="s">
        <v>77</v>
      </c>
      <c r="R254">
        <v>0</v>
      </c>
      <c r="S254">
        <v>0</v>
      </c>
      <c r="T254">
        <v>0</v>
      </c>
      <c r="AC254">
        <v>1</v>
      </c>
    </row>
    <row r="255" spans="1:29" ht="30" customHeight="1">
      <c r="A255" s="4" t="s">
        <v>486</v>
      </c>
      <c r="B255" s="4" t="s">
        <v>124</v>
      </c>
      <c r="C255" s="4" t="s">
        <v>90</v>
      </c>
      <c r="D255" s="4" t="s">
        <v>125</v>
      </c>
      <c r="E255" s="4" t="s">
        <v>92</v>
      </c>
      <c r="F255" s="2">
        <v>0.055</v>
      </c>
      <c r="G255" s="12">
        <v>0</v>
      </c>
      <c r="H255" s="14">
        <f>TRUNC(F255*G255,1)</f>
        <v>0</v>
      </c>
      <c r="I255" s="13">
        <f>단가대비표!O224</f>
        <v>125901</v>
      </c>
      <c r="J255" s="14">
        <f>TRUNC(F255*I255,1)</f>
        <v>6924.5</v>
      </c>
      <c r="K255" s="13">
        <v>0</v>
      </c>
      <c r="L255" s="14">
        <f>TRUNC(F255*K255,1)</f>
        <v>0</v>
      </c>
      <c r="M255" s="13">
        <f t="shared" si="38"/>
        <v>125901</v>
      </c>
      <c r="N255" s="14">
        <f t="shared" si="38"/>
        <v>6924.5</v>
      </c>
      <c r="O255" s="4" t="s">
        <v>617</v>
      </c>
      <c r="R255">
        <v>0</v>
      </c>
      <c r="S255">
        <v>0</v>
      </c>
      <c r="T255">
        <v>0</v>
      </c>
      <c r="W255">
        <v>3</v>
      </c>
      <c r="AC255">
        <v>1</v>
      </c>
    </row>
    <row r="256" spans="1:29" ht="30" customHeight="1">
      <c r="A256" s="4" t="s">
        <v>486</v>
      </c>
      <c r="B256" s="4" t="s">
        <v>89</v>
      </c>
      <c r="C256" s="4" t="s">
        <v>90</v>
      </c>
      <c r="D256" s="4" t="s">
        <v>91</v>
      </c>
      <c r="E256" s="4" t="s">
        <v>92</v>
      </c>
      <c r="F256" s="2">
        <v>0.029</v>
      </c>
      <c r="G256" s="12">
        <v>0</v>
      </c>
      <c r="H256" s="14">
        <f>TRUNC(F256*G256,1)</f>
        <v>0</v>
      </c>
      <c r="I256" s="13">
        <f>단가대비표!O226</f>
        <v>94338</v>
      </c>
      <c r="J256" s="14">
        <f>TRUNC(F256*I256,1)</f>
        <v>2735.8</v>
      </c>
      <c r="K256" s="13">
        <v>0</v>
      </c>
      <c r="L256" s="14">
        <f>TRUNC(F256*K256,1)</f>
        <v>0</v>
      </c>
      <c r="M256" s="13">
        <f t="shared" si="38"/>
        <v>94338</v>
      </c>
      <c r="N256" s="14">
        <f t="shared" si="38"/>
        <v>2735.8</v>
      </c>
      <c r="O256" s="4" t="s">
        <v>617</v>
      </c>
      <c r="R256">
        <v>0</v>
      </c>
      <c r="S256">
        <v>0</v>
      </c>
      <c r="T256">
        <v>0</v>
      </c>
      <c r="W256">
        <v>3</v>
      </c>
      <c r="AC256">
        <v>1</v>
      </c>
    </row>
    <row r="257" spans="1:29" ht="30" customHeight="1">
      <c r="A257" s="4" t="s">
        <v>486</v>
      </c>
      <c r="B257" s="4" t="s">
        <v>95</v>
      </c>
      <c r="C257" s="4" t="s">
        <v>96</v>
      </c>
      <c r="D257" s="4" t="s">
        <v>97</v>
      </c>
      <c r="E257" s="4" t="s">
        <v>98</v>
      </c>
      <c r="F257" s="2">
        <v>1</v>
      </c>
      <c r="G257" s="12">
        <f>ROUNDDOWN(SUMIF(W253:W257,RIGHTB(B257,1),J253:J257)*T257,2)</f>
        <v>289.8</v>
      </c>
      <c r="H257" s="14">
        <f>TRUNC(F257*G257,1)</f>
        <v>289.8</v>
      </c>
      <c r="I257" s="13">
        <v>0</v>
      </c>
      <c r="J257" s="14">
        <f>TRUNC(F257*I257,1)</f>
        <v>0</v>
      </c>
      <c r="K257" s="13">
        <v>0</v>
      </c>
      <c r="L257" s="14">
        <f>TRUNC(F257*K257,1)</f>
        <v>0</v>
      </c>
      <c r="M257" s="13">
        <f t="shared" si="38"/>
        <v>289.8</v>
      </c>
      <c r="N257" s="14">
        <f t="shared" si="38"/>
        <v>289.8</v>
      </c>
      <c r="O257" s="4" t="s">
        <v>77</v>
      </c>
      <c r="P257">
        <v>257</v>
      </c>
      <c r="R257">
        <v>1</v>
      </c>
      <c r="S257">
        <v>0</v>
      </c>
      <c r="T257">
        <v>0.03</v>
      </c>
      <c r="AC257">
        <v>1</v>
      </c>
    </row>
    <row r="258" spans="1:15" ht="30" customHeight="1">
      <c r="A258" s="2"/>
      <c r="B258" s="2"/>
      <c r="C258" s="2" t="s">
        <v>99</v>
      </c>
      <c r="D258" s="2"/>
      <c r="E258" s="2"/>
      <c r="F258" s="2"/>
      <c r="G258" s="12"/>
      <c r="H258" s="8">
        <f>ROUNDDOWN(SUMIF(AC253:AC257,1,H253:H257),0)</f>
        <v>26017</v>
      </c>
      <c r="I258" s="2"/>
      <c r="J258" s="8">
        <f>ROUNDDOWN(SUMIF(AC253:AC257,1,J253:J257),0)</f>
        <v>9660</v>
      </c>
      <c r="K258" s="2"/>
      <c r="L258" s="8">
        <f>ROUNDDOWN(SUMIF(AC253:AC257,1,L253:L257),0)</f>
        <v>0</v>
      </c>
      <c r="M258" s="2"/>
      <c r="N258" s="8">
        <f>H258+J258+L258</f>
        <v>35677</v>
      </c>
      <c r="O258" s="2"/>
    </row>
    <row r="259" spans="1:15" ht="30" customHeight="1">
      <c r="A259" s="2"/>
      <c r="B259" s="2"/>
      <c r="C259" s="2"/>
      <c r="D259" s="2"/>
      <c r="E259" s="2"/>
      <c r="F259" s="2"/>
      <c r="G259" s="12"/>
      <c r="H259" s="2"/>
      <c r="I259" s="2"/>
      <c r="J259" s="2"/>
      <c r="K259" s="2"/>
      <c r="L259" s="2"/>
      <c r="M259" s="2"/>
      <c r="N259" s="2"/>
      <c r="O259" s="2"/>
    </row>
    <row r="260" spans="1:15" ht="30" customHeight="1">
      <c r="A260" s="2"/>
      <c r="B260" s="2"/>
      <c r="C260" s="4" t="s">
        <v>766</v>
      </c>
      <c r="D260" s="2"/>
      <c r="E260" s="2"/>
      <c r="F260" s="2"/>
      <c r="G260" s="12"/>
      <c r="H260" s="2"/>
      <c r="I260" s="2"/>
      <c r="J260" s="2"/>
      <c r="K260" s="2"/>
      <c r="L260" s="2"/>
      <c r="M260" s="2"/>
      <c r="N260" s="2"/>
      <c r="O260" s="2"/>
    </row>
    <row r="261" spans="1:29" ht="30" customHeight="1">
      <c r="A261" s="4" t="s">
        <v>488</v>
      </c>
      <c r="B261" s="4" t="s">
        <v>767</v>
      </c>
      <c r="C261" s="4" t="s">
        <v>110</v>
      </c>
      <c r="D261" s="4" t="s">
        <v>768</v>
      </c>
      <c r="E261" s="4" t="s">
        <v>112</v>
      </c>
      <c r="F261" s="2">
        <v>1</v>
      </c>
      <c r="G261" s="12">
        <f>단가대비표!O143</f>
        <v>1870</v>
      </c>
      <c r="H261" s="14">
        <f>TRUNC(F261*G261,1)</f>
        <v>1870</v>
      </c>
      <c r="I261" s="13">
        <v>0</v>
      </c>
      <c r="J261" s="14">
        <f>TRUNC(F261*I261,1)</f>
        <v>0</v>
      </c>
      <c r="K261" s="13">
        <v>0</v>
      </c>
      <c r="L261" s="14">
        <f>TRUNC(F261*K261,1)</f>
        <v>0</v>
      </c>
      <c r="M261" s="13">
        <f aca="true" t="shared" si="39" ref="M261:N265">TRUNC(G261+I261+K261,1)</f>
        <v>1870</v>
      </c>
      <c r="N261" s="14">
        <f t="shared" si="39"/>
        <v>1870</v>
      </c>
      <c r="O261" s="4" t="s">
        <v>77</v>
      </c>
      <c r="R261">
        <v>0</v>
      </c>
      <c r="S261">
        <v>0</v>
      </c>
      <c r="T261">
        <v>0</v>
      </c>
      <c r="AC261">
        <v>1</v>
      </c>
    </row>
    <row r="262" spans="1:29" ht="30" customHeight="1">
      <c r="A262" s="4" t="s">
        <v>488</v>
      </c>
      <c r="B262" s="4" t="s">
        <v>754</v>
      </c>
      <c r="C262" s="4" t="s">
        <v>755</v>
      </c>
      <c r="D262" s="4" t="s">
        <v>77</v>
      </c>
      <c r="E262" s="4" t="s">
        <v>756</v>
      </c>
      <c r="F262" s="2">
        <v>1.36</v>
      </c>
      <c r="G262" s="12">
        <f>단가대비표!O145</f>
        <v>21800</v>
      </c>
      <c r="H262" s="14">
        <f>TRUNC(F262*G262,1)</f>
        <v>29648</v>
      </c>
      <c r="I262" s="13">
        <v>0</v>
      </c>
      <c r="J262" s="14">
        <f>TRUNC(F262*I262,1)</f>
        <v>0</v>
      </c>
      <c r="K262" s="13">
        <v>0</v>
      </c>
      <c r="L262" s="14">
        <f>TRUNC(F262*K262,1)</f>
        <v>0</v>
      </c>
      <c r="M262" s="13">
        <f t="shared" si="39"/>
        <v>21800</v>
      </c>
      <c r="N262" s="14">
        <f t="shared" si="39"/>
        <v>29648</v>
      </c>
      <c r="O262" s="4" t="s">
        <v>77</v>
      </c>
      <c r="R262">
        <v>0</v>
      </c>
      <c r="S262">
        <v>0</v>
      </c>
      <c r="T262">
        <v>0</v>
      </c>
      <c r="AC262">
        <v>1</v>
      </c>
    </row>
    <row r="263" spans="1:29" ht="30" customHeight="1">
      <c r="A263" s="4" t="s">
        <v>488</v>
      </c>
      <c r="B263" s="4" t="s">
        <v>124</v>
      </c>
      <c r="C263" s="4" t="s">
        <v>90</v>
      </c>
      <c r="D263" s="4" t="s">
        <v>125</v>
      </c>
      <c r="E263" s="4" t="s">
        <v>92</v>
      </c>
      <c r="F263" s="2">
        <v>0.055</v>
      </c>
      <c r="G263" s="12">
        <v>0</v>
      </c>
      <c r="H263" s="14">
        <f>TRUNC(F263*G263,1)</f>
        <v>0</v>
      </c>
      <c r="I263" s="13">
        <f>단가대비표!O224</f>
        <v>125901</v>
      </c>
      <c r="J263" s="14">
        <f>TRUNC(F263*I263,1)</f>
        <v>6924.5</v>
      </c>
      <c r="K263" s="13">
        <v>0</v>
      </c>
      <c r="L263" s="14">
        <f>TRUNC(F263*K263,1)</f>
        <v>0</v>
      </c>
      <c r="M263" s="13">
        <f t="shared" si="39"/>
        <v>125901</v>
      </c>
      <c r="N263" s="14">
        <f t="shared" si="39"/>
        <v>6924.5</v>
      </c>
      <c r="O263" s="4" t="s">
        <v>617</v>
      </c>
      <c r="R263">
        <v>0</v>
      </c>
      <c r="S263">
        <v>0</v>
      </c>
      <c r="T263">
        <v>0</v>
      </c>
      <c r="W263">
        <v>3</v>
      </c>
      <c r="AC263">
        <v>1</v>
      </c>
    </row>
    <row r="264" spans="1:29" ht="30" customHeight="1">
      <c r="A264" s="4" t="s">
        <v>488</v>
      </c>
      <c r="B264" s="4" t="s">
        <v>89</v>
      </c>
      <c r="C264" s="4" t="s">
        <v>90</v>
      </c>
      <c r="D264" s="4" t="s">
        <v>91</v>
      </c>
      <c r="E264" s="4" t="s">
        <v>92</v>
      </c>
      <c r="F264" s="2">
        <v>0.029</v>
      </c>
      <c r="G264" s="12">
        <v>0</v>
      </c>
      <c r="H264" s="14">
        <f>TRUNC(F264*G264,1)</f>
        <v>0</v>
      </c>
      <c r="I264" s="13">
        <f>단가대비표!O226</f>
        <v>94338</v>
      </c>
      <c r="J264" s="14">
        <f>TRUNC(F264*I264,1)</f>
        <v>2735.8</v>
      </c>
      <c r="K264" s="13">
        <v>0</v>
      </c>
      <c r="L264" s="14">
        <f>TRUNC(F264*K264,1)</f>
        <v>0</v>
      </c>
      <c r="M264" s="13">
        <f t="shared" si="39"/>
        <v>94338</v>
      </c>
      <c r="N264" s="14">
        <f t="shared" si="39"/>
        <v>2735.8</v>
      </c>
      <c r="O264" s="4" t="s">
        <v>617</v>
      </c>
      <c r="R264">
        <v>0</v>
      </c>
      <c r="S264">
        <v>0</v>
      </c>
      <c r="T264">
        <v>0</v>
      </c>
      <c r="W264">
        <v>3</v>
      </c>
      <c r="AC264">
        <v>1</v>
      </c>
    </row>
    <row r="265" spans="1:29" ht="30" customHeight="1">
      <c r="A265" s="4" t="s">
        <v>488</v>
      </c>
      <c r="B265" s="4" t="s">
        <v>95</v>
      </c>
      <c r="C265" s="4" t="s">
        <v>96</v>
      </c>
      <c r="D265" s="4" t="s">
        <v>97</v>
      </c>
      <c r="E265" s="4" t="s">
        <v>98</v>
      </c>
      <c r="F265" s="2">
        <v>1</v>
      </c>
      <c r="G265" s="12">
        <f>ROUNDDOWN(SUMIF(W261:W265,RIGHTB(B265,1),J261:J265)*T265,2)</f>
        <v>289.8</v>
      </c>
      <c r="H265" s="14">
        <f>TRUNC(F265*G265,1)</f>
        <v>289.8</v>
      </c>
      <c r="I265" s="13">
        <v>0</v>
      </c>
      <c r="J265" s="14">
        <f>TRUNC(F265*I265,1)</f>
        <v>0</v>
      </c>
      <c r="K265" s="13">
        <v>0</v>
      </c>
      <c r="L265" s="14">
        <f>TRUNC(F265*K265,1)</f>
        <v>0</v>
      </c>
      <c r="M265" s="13">
        <f t="shared" si="39"/>
        <v>289.8</v>
      </c>
      <c r="N265" s="14">
        <f t="shared" si="39"/>
        <v>289.8</v>
      </c>
      <c r="O265" s="4" t="s">
        <v>77</v>
      </c>
      <c r="P265">
        <v>265</v>
      </c>
      <c r="R265">
        <v>1</v>
      </c>
      <c r="S265">
        <v>0</v>
      </c>
      <c r="T265">
        <v>0.03</v>
      </c>
      <c r="AC265">
        <v>1</v>
      </c>
    </row>
    <row r="266" spans="1:15" ht="30" customHeight="1">
      <c r="A266" s="2"/>
      <c r="B266" s="2"/>
      <c r="C266" s="2" t="s">
        <v>99</v>
      </c>
      <c r="D266" s="2"/>
      <c r="E266" s="2"/>
      <c r="F266" s="2"/>
      <c r="G266" s="12"/>
      <c r="H266" s="8">
        <f>ROUNDDOWN(SUMIF(AC261:AC265,1,H261:H265),0)</f>
        <v>31807</v>
      </c>
      <c r="I266" s="2"/>
      <c r="J266" s="8">
        <f>ROUNDDOWN(SUMIF(AC261:AC265,1,J261:J265),0)</f>
        <v>9660</v>
      </c>
      <c r="K266" s="2"/>
      <c r="L266" s="8">
        <f>ROUNDDOWN(SUMIF(AC261:AC265,1,L261:L265),0)</f>
        <v>0</v>
      </c>
      <c r="M266" s="2"/>
      <c r="N266" s="8">
        <f>H266+J266+L266</f>
        <v>41467</v>
      </c>
      <c r="O266" s="2"/>
    </row>
    <row r="267" spans="1:15" ht="30" customHeight="1">
      <c r="A267" s="2"/>
      <c r="B267" s="2"/>
      <c r="C267" s="2"/>
      <c r="D267" s="2"/>
      <c r="E267" s="2"/>
      <c r="F267" s="2"/>
      <c r="G267" s="12"/>
      <c r="H267" s="2"/>
      <c r="I267" s="2"/>
      <c r="J267" s="2"/>
      <c r="K267" s="2"/>
      <c r="L267" s="2"/>
      <c r="M267" s="2"/>
      <c r="N267" s="2"/>
      <c r="O267" s="2"/>
    </row>
    <row r="268" spans="1:15" ht="30" customHeight="1">
      <c r="A268" s="2"/>
      <c r="B268" s="2"/>
      <c r="C268" s="4" t="s">
        <v>769</v>
      </c>
      <c r="D268" s="2"/>
      <c r="E268" s="2"/>
      <c r="F268" s="2"/>
      <c r="G268" s="12"/>
      <c r="H268" s="2"/>
      <c r="I268" s="2"/>
      <c r="J268" s="2"/>
      <c r="K268" s="2"/>
      <c r="L268" s="2"/>
      <c r="M268" s="2"/>
      <c r="N268" s="2"/>
      <c r="O268" s="2"/>
    </row>
    <row r="269" spans="1:29" ht="30" customHeight="1">
      <c r="A269" s="4" t="s">
        <v>349</v>
      </c>
      <c r="B269" s="4" t="s">
        <v>365</v>
      </c>
      <c r="C269" s="4" t="s">
        <v>363</v>
      </c>
      <c r="D269" s="4" t="s">
        <v>366</v>
      </c>
      <c r="E269" s="4" t="s">
        <v>103</v>
      </c>
      <c r="F269" s="2">
        <v>0.3</v>
      </c>
      <c r="G269" s="12">
        <f>단가대비표!O43</f>
        <v>2249</v>
      </c>
      <c r="H269" s="14">
        <f aca="true" t="shared" si="40" ref="H269:H277">TRUNC(F269*G269,1)</f>
        <v>674.7</v>
      </c>
      <c r="I269" s="13">
        <v>0</v>
      </c>
      <c r="J269" s="14">
        <f aca="true" t="shared" si="41" ref="J269:J277">TRUNC(F269*I269,1)</f>
        <v>0</v>
      </c>
      <c r="K269" s="13">
        <v>0</v>
      </c>
      <c r="L269" s="14">
        <f aca="true" t="shared" si="42" ref="L269:L277">TRUNC(F269*K269,1)</f>
        <v>0</v>
      </c>
      <c r="M269" s="13">
        <f aca="true" t="shared" si="43" ref="M269:M277">TRUNC(G269+I269+K269,1)</f>
        <v>2249</v>
      </c>
      <c r="N269" s="14">
        <f aca="true" t="shared" si="44" ref="N269:N277">TRUNC(H269+J269+L269,1)</f>
        <v>674.7</v>
      </c>
      <c r="O269" s="4" t="s">
        <v>77</v>
      </c>
      <c r="R269">
        <v>0</v>
      </c>
      <c r="S269">
        <v>0</v>
      </c>
      <c r="T269">
        <v>0</v>
      </c>
      <c r="AC269">
        <v>1</v>
      </c>
    </row>
    <row r="270" spans="1:29" ht="30" customHeight="1">
      <c r="A270" s="4" t="s">
        <v>349</v>
      </c>
      <c r="B270" s="4" t="s">
        <v>638</v>
      </c>
      <c r="C270" s="4" t="s">
        <v>639</v>
      </c>
      <c r="D270" s="4" t="s">
        <v>293</v>
      </c>
      <c r="E270" s="4" t="s">
        <v>289</v>
      </c>
      <c r="F270" s="2">
        <v>1</v>
      </c>
      <c r="G270" s="12">
        <v>19</v>
      </c>
      <c r="H270" s="14">
        <f t="shared" si="40"/>
        <v>19</v>
      </c>
      <c r="I270" s="13">
        <v>0</v>
      </c>
      <c r="J270" s="14">
        <f t="shared" si="41"/>
        <v>0</v>
      </c>
      <c r="K270" s="13">
        <v>0</v>
      </c>
      <c r="L270" s="14">
        <f t="shared" si="42"/>
        <v>0</v>
      </c>
      <c r="M270" s="13">
        <f t="shared" si="43"/>
        <v>19</v>
      </c>
      <c r="N270" s="14">
        <f t="shared" si="44"/>
        <v>19</v>
      </c>
      <c r="O270" s="4" t="s">
        <v>638</v>
      </c>
      <c r="R270">
        <v>0</v>
      </c>
      <c r="S270">
        <v>0</v>
      </c>
      <c r="T270">
        <v>0</v>
      </c>
      <c r="AC270">
        <v>1</v>
      </c>
    </row>
    <row r="271" spans="1:29" ht="30" customHeight="1">
      <c r="A271" s="4" t="s">
        <v>349</v>
      </c>
      <c r="B271" s="4" t="s">
        <v>770</v>
      </c>
      <c r="C271" s="4" t="s">
        <v>771</v>
      </c>
      <c r="D271" s="4" t="s">
        <v>772</v>
      </c>
      <c r="E271" s="4" t="s">
        <v>756</v>
      </c>
      <c r="F271" s="2">
        <v>0.222</v>
      </c>
      <c r="G271" s="12">
        <f>단가대비표!O237</f>
        <v>682</v>
      </c>
      <c r="H271" s="14">
        <f t="shared" si="40"/>
        <v>151.4</v>
      </c>
      <c r="I271" s="13">
        <v>0</v>
      </c>
      <c r="J271" s="14">
        <f t="shared" si="41"/>
        <v>0</v>
      </c>
      <c r="K271" s="13">
        <v>0</v>
      </c>
      <c r="L271" s="14">
        <f t="shared" si="42"/>
        <v>0</v>
      </c>
      <c r="M271" s="13">
        <f t="shared" si="43"/>
        <v>682</v>
      </c>
      <c r="N271" s="14">
        <f t="shared" si="44"/>
        <v>151.4</v>
      </c>
      <c r="O271" s="4" t="s">
        <v>77</v>
      </c>
      <c r="R271">
        <v>0</v>
      </c>
      <c r="S271">
        <v>0</v>
      </c>
      <c r="T271">
        <v>0</v>
      </c>
      <c r="AC271">
        <v>1</v>
      </c>
    </row>
    <row r="272" spans="1:29" ht="30" customHeight="1">
      <c r="A272" s="4" t="s">
        <v>349</v>
      </c>
      <c r="B272" s="4" t="s">
        <v>663</v>
      </c>
      <c r="C272" s="4" t="s">
        <v>664</v>
      </c>
      <c r="D272" s="4" t="s">
        <v>634</v>
      </c>
      <c r="E272" s="4" t="s">
        <v>103</v>
      </c>
      <c r="F272" s="2">
        <v>0.402</v>
      </c>
      <c r="G272" s="12">
        <v>201</v>
      </c>
      <c r="H272" s="14">
        <f>TRUNC(F272*G272,1)</f>
        <v>80.8</v>
      </c>
      <c r="I272" s="13">
        <v>925</v>
      </c>
      <c r="J272" s="14">
        <f t="shared" si="41"/>
        <v>371.8</v>
      </c>
      <c r="K272" s="13">
        <v>0</v>
      </c>
      <c r="L272" s="14">
        <f t="shared" si="42"/>
        <v>0</v>
      </c>
      <c r="M272" s="13">
        <f t="shared" si="43"/>
        <v>1126</v>
      </c>
      <c r="N272" s="14">
        <f t="shared" si="44"/>
        <v>452.6</v>
      </c>
      <c r="O272" s="4" t="s">
        <v>663</v>
      </c>
      <c r="R272">
        <v>0</v>
      </c>
      <c r="S272">
        <v>0</v>
      </c>
      <c r="T272">
        <v>0</v>
      </c>
      <c r="AC272">
        <v>1</v>
      </c>
    </row>
    <row r="273" spans="1:29" ht="30" customHeight="1">
      <c r="A273" s="4" t="s">
        <v>349</v>
      </c>
      <c r="B273" s="4" t="s">
        <v>632</v>
      </c>
      <c r="C273" s="4" t="s">
        <v>633</v>
      </c>
      <c r="D273" s="4" t="s">
        <v>634</v>
      </c>
      <c r="E273" s="4" t="s">
        <v>103</v>
      </c>
      <c r="F273" s="2">
        <v>0.214</v>
      </c>
      <c r="G273" s="12">
        <v>636</v>
      </c>
      <c r="H273" s="14">
        <f t="shared" si="40"/>
        <v>136.1</v>
      </c>
      <c r="I273" s="13">
        <v>5342</v>
      </c>
      <c r="J273" s="14">
        <f t="shared" si="41"/>
        <v>1143.1</v>
      </c>
      <c r="K273" s="13">
        <v>60</v>
      </c>
      <c r="L273" s="14">
        <f t="shared" si="42"/>
        <v>12.8</v>
      </c>
      <c r="M273" s="13">
        <f t="shared" si="43"/>
        <v>6038</v>
      </c>
      <c r="N273" s="14">
        <f t="shared" si="44"/>
        <v>1292</v>
      </c>
      <c r="O273" s="4" t="s">
        <v>632</v>
      </c>
      <c r="R273">
        <v>0</v>
      </c>
      <c r="S273">
        <v>0</v>
      </c>
      <c r="T273">
        <v>0</v>
      </c>
      <c r="AC273">
        <v>1</v>
      </c>
    </row>
    <row r="274" spans="1:29" ht="30" customHeight="1">
      <c r="A274" s="4" t="s">
        <v>349</v>
      </c>
      <c r="B274" s="4" t="s">
        <v>754</v>
      </c>
      <c r="C274" s="4" t="s">
        <v>755</v>
      </c>
      <c r="D274" s="4" t="s">
        <v>77</v>
      </c>
      <c r="E274" s="4" t="s">
        <v>756</v>
      </c>
      <c r="F274" s="2">
        <v>0.036</v>
      </c>
      <c r="G274" s="12">
        <f>단가대비표!O145</f>
        <v>21800</v>
      </c>
      <c r="H274" s="14">
        <f t="shared" si="40"/>
        <v>784.8</v>
      </c>
      <c r="I274" s="13">
        <v>0</v>
      </c>
      <c r="J274" s="14">
        <f t="shared" si="41"/>
        <v>0</v>
      </c>
      <c r="K274" s="13">
        <v>0</v>
      </c>
      <c r="L274" s="14">
        <f t="shared" si="42"/>
        <v>0</v>
      </c>
      <c r="M274" s="13">
        <f t="shared" si="43"/>
        <v>21800</v>
      </c>
      <c r="N274" s="14">
        <f t="shared" si="44"/>
        <v>784.8</v>
      </c>
      <c r="O274" s="4" t="s">
        <v>77</v>
      </c>
      <c r="R274">
        <v>0</v>
      </c>
      <c r="S274">
        <v>0</v>
      </c>
      <c r="T274">
        <v>0</v>
      </c>
      <c r="AC274">
        <v>1</v>
      </c>
    </row>
    <row r="275" spans="1:29" ht="30" customHeight="1">
      <c r="A275" s="4" t="s">
        <v>349</v>
      </c>
      <c r="B275" s="4" t="s">
        <v>124</v>
      </c>
      <c r="C275" s="4" t="s">
        <v>90</v>
      </c>
      <c r="D275" s="4" t="s">
        <v>125</v>
      </c>
      <c r="E275" s="4" t="s">
        <v>92</v>
      </c>
      <c r="F275" s="2">
        <v>0.06</v>
      </c>
      <c r="G275" s="12">
        <v>0</v>
      </c>
      <c r="H275" s="14">
        <f t="shared" si="40"/>
        <v>0</v>
      </c>
      <c r="I275" s="13">
        <f>단가대비표!O224</f>
        <v>125901</v>
      </c>
      <c r="J275" s="14">
        <f t="shared" si="41"/>
        <v>7554</v>
      </c>
      <c r="K275" s="13">
        <v>0</v>
      </c>
      <c r="L275" s="14">
        <f t="shared" si="42"/>
        <v>0</v>
      </c>
      <c r="M275" s="13">
        <f t="shared" si="43"/>
        <v>125901</v>
      </c>
      <c r="N275" s="14">
        <f t="shared" si="44"/>
        <v>7554</v>
      </c>
      <c r="O275" s="4" t="s">
        <v>617</v>
      </c>
      <c r="R275">
        <v>0</v>
      </c>
      <c r="S275">
        <v>0</v>
      </c>
      <c r="T275">
        <v>0</v>
      </c>
      <c r="W275">
        <v>3</v>
      </c>
      <c r="AC275">
        <v>1</v>
      </c>
    </row>
    <row r="276" spans="1:29" ht="30" customHeight="1">
      <c r="A276" s="4" t="s">
        <v>349</v>
      </c>
      <c r="B276" s="4" t="s">
        <v>89</v>
      </c>
      <c r="C276" s="4" t="s">
        <v>90</v>
      </c>
      <c r="D276" s="4" t="s">
        <v>91</v>
      </c>
      <c r="E276" s="4" t="s">
        <v>92</v>
      </c>
      <c r="F276" s="2">
        <v>0.012</v>
      </c>
      <c r="G276" s="12">
        <v>0</v>
      </c>
      <c r="H276" s="14">
        <f t="shared" si="40"/>
        <v>0</v>
      </c>
      <c r="I276" s="13">
        <f>단가대비표!O226</f>
        <v>94338</v>
      </c>
      <c r="J276" s="14">
        <f t="shared" si="41"/>
        <v>1132</v>
      </c>
      <c r="K276" s="13">
        <v>0</v>
      </c>
      <c r="L276" s="14">
        <f t="shared" si="42"/>
        <v>0</v>
      </c>
      <c r="M276" s="13">
        <f t="shared" si="43"/>
        <v>94338</v>
      </c>
      <c r="N276" s="14">
        <f t="shared" si="44"/>
        <v>1132</v>
      </c>
      <c r="O276" s="4" t="s">
        <v>617</v>
      </c>
      <c r="R276">
        <v>0</v>
      </c>
      <c r="S276">
        <v>0</v>
      </c>
      <c r="T276">
        <v>0</v>
      </c>
      <c r="W276">
        <v>3</v>
      </c>
      <c r="AC276">
        <v>1</v>
      </c>
    </row>
    <row r="277" spans="1:29" ht="30" customHeight="1">
      <c r="A277" s="4" t="s">
        <v>349</v>
      </c>
      <c r="B277" s="4" t="s">
        <v>95</v>
      </c>
      <c r="C277" s="4" t="s">
        <v>96</v>
      </c>
      <c r="D277" s="4" t="s">
        <v>97</v>
      </c>
      <c r="E277" s="4" t="s">
        <v>98</v>
      </c>
      <c r="F277" s="2">
        <v>1</v>
      </c>
      <c r="G277" s="12">
        <f>ROUNDDOWN(SUMIF(W269:W277,RIGHTB(B277,1),J269:J277)*T277,2)</f>
        <v>260.58</v>
      </c>
      <c r="H277" s="14">
        <f t="shared" si="40"/>
        <v>260.5</v>
      </c>
      <c r="I277" s="13">
        <v>0</v>
      </c>
      <c r="J277" s="14">
        <f t="shared" si="41"/>
        <v>0</v>
      </c>
      <c r="K277" s="13">
        <v>0</v>
      </c>
      <c r="L277" s="14">
        <f t="shared" si="42"/>
        <v>0</v>
      </c>
      <c r="M277" s="13">
        <f t="shared" si="43"/>
        <v>260.5</v>
      </c>
      <c r="N277" s="14">
        <f t="shared" si="44"/>
        <v>260.5</v>
      </c>
      <c r="O277" s="4" t="s">
        <v>77</v>
      </c>
      <c r="P277">
        <v>277</v>
      </c>
      <c r="R277">
        <v>1</v>
      </c>
      <c r="S277">
        <v>0</v>
      </c>
      <c r="T277">
        <v>0.03</v>
      </c>
      <c r="AC277">
        <v>1</v>
      </c>
    </row>
    <row r="278" spans="1:15" ht="30" customHeight="1">
      <c r="A278" s="2"/>
      <c r="B278" s="2"/>
      <c r="C278" s="2" t="s">
        <v>99</v>
      </c>
      <c r="D278" s="2"/>
      <c r="E278" s="2"/>
      <c r="F278" s="2"/>
      <c r="G278" s="12"/>
      <c r="H278" s="8">
        <f>ROUNDDOWN(SUMIF(AC269:AC277,1,H269:H277),0)</f>
        <v>2107</v>
      </c>
      <c r="I278" s="2"/>
      <c r="J278" s="8">
        <f>ROUNDDOWN(SUMIF(AC269:AC277,1,J269:J277),0)</f>
        <v>10200</v>
      </c>
      <c r="K278" s="2"/>
      <c r="L278" s="8">
        <f>ROUNDDOWN(SUMIF(AC269:AC277,1,L269:L277),0)</f>
        <v>12</v>
      </c>
      <c r="M278" s="2"/>
      <c r="N278" s="8">
        <f>H278+J278+L278</f>
        <v>12319</v>
      </c>
      <c r="O278" s="2"/>
    </row>
    <row r="279" spans="1:15" ht="30" customHeight="1">
      <c r="A279" s="2"/>
      <c r="B279" s="2"/>
      <c r="C279" s="2"/>
      <c r="D279" s="2"/>
      <c r="E279" s="2"/>
      <c r="F279" s="2"/>
      <c r="G279" s="12"/>
      <c r="H279" s="2"/>
      <c r="I279" s="2"/>
      <c r="J279" s="2"/>
      <c r="K279" s="2"/>
      <c r="L279" s="2"/>
      <c r="M279" s="2"/>
      <c r="N279" s="2"/>
      <c r="O279" s="2"/>
    </row>
    <row r="280" spans="1:15" ht="30" customHeight="1">
      <c r="A280" s="2"/>
      <c r="B280" s="2"/>
      <c r="C280" s="4" t="s">
        <v>773</v>
      </c>
      <c r="D280" s="2"/>
      <c r="E280" s="2"/>
      <c r="F280" s="2"/>
      <c r="G280" s="12"/>
      <c r="H280" s="2"/>
      <c r="I280" s="2"/>
      <c r="J280" s="2"/>
      <c r="K280" s="2"/>
      <c r="L280" s="2"/>
      <c r="M280" s="2"/>
      <c r="N280" s="2"/>
      <c r="O280" s="2"/>
    </row>
    <row r="281" spans="1:29" ht="30" customHeight="1">
      <c r="A281" s="4" t="s">
        <v>480</v>
      </c>
      <c r="B281" s="4" t="s">
        <v>761</v>
      </c>
      <c r="C281" s="4" t="s">
        <v>363</v>
      </c>
      <c r="D281" s="4" t="s">
        <v>762</v>
      </c>
      <c r="E281" s="4" t="s">
        <v>103</v>
      </c>
      <c r="F281" s="2">
        <v>0.3</v>
      </c>
      <c r="G281" s="12">
        <f>단가대비표!O45</f>
        <v>3317</v>
      </c>
      <c r="H281" s="14">
        <f aca="true" t="shared" si="45" ref="H281:H289">TRUNC(F281*G281,1)</f>
        <v>995.1</v>
      </c>
      <c r="I281" s="13">
        <v>0</v>
      </c>
      <c r="J281" s="14">
        <f aca="true" t="shared" si="46" ref="J281:J289">TRUNC(F281*I281,1)</f>
        <v>0</v>
      </c>
      <c r="K281" s="13">
        <v>0</v>
      </c>
      <c r="L281" s="14">
        <f aca="true" t="shared" si="47" ref="L281:L289">TRUNC(F281*K281,1)</f>
        <v>0</v>
      </c>
      <c r="M281" s="13">
        <f aca="true" t="shared" si="48" ref="M281:M289">TRUNC(G281+I281+K281,1)</f>
        <v>3317</v>
      </c>
      <c r="N281" s="14">
        <f aca="true" t="shared" si="49" ref="N281:N289">TRUNC(H281+J281+L281,1)</f>
        <v>995.1</v>
      </c>
      <c r="O281" s="4" t="s">
        <v>77</v>
      </c>
      <c r="R281">
        <v>0</v>
      </c>
      <c r="S281">
        <v>0</v>
      </c>
      <c r="T281">
        <v>0</v>
      </c>
      <c r="AC281">
        <v>1</v>
      </c>
    </row>
    <row r="282" spans="1:29" ht="30" customHeight="1">
      <c r="A282" s="4" t="s">
        <v>480</v>
      </c>
      <c r="B282" s="4" t="s">
        <v>649</v>
      </c>
      <c r="C282" s="4" t="s">
        <v>639</v>
      </c>
      <c r="D282" s="4" t="s">
        <v>297</v>
      </c>
      <c r="E282" s="4" t="s">
        <v>289</v>
      </c>
      <c r="F282" s="2">
        <v>1</v>
      </c>
      <c r="G282" s="12">
        <v>26</v>
      </c>
      <c r="H282" s="14">
        <f t="shared" si="45"/>
        <v>26</v>
      </c>
      <c r="I282" s="13">
        <v>0</v>
      </c>
      <c r="J282" s="14">
        <f t="shared" si="46"/>
        <v>0</v>
      </c>
      <c r="K282" s="13">
        <v>0</v>
      </c>
      <c r="L282" s="14">
        <f t="shared" si="47"/>
        <v>0</v>
      </c>
      <c r="M282" s="13">
        <f t="shared" si="48"/>
        <v>26</v>
      </c>
      <c r="N282" s="14">
        <f t="shared" si="49"/>
        <v>26</v>
      </c>
      <c r="O282" s="4" t="s">
        <v>649</v>
      </c>
      <c r="R282">
        <v>0</v>
      </c>
      <c r="S282">
        <v>0</v>
      </c>
      <c r="T282">
        <v>0</v>
      </c>
      <c r="AC282">
        <v>1</v>
      </c>
    </row>
    <row r="283" spans="1:29" ht="30" customHeight="1">
      <c r="A283" s="4" t="s">
        <v>480</v>
      </c>
      <c r="B283" s="4" t="s">
        <v>770</v>
      </c>
      <c r="C283" s="4" t="s">
        <v>771</v>
      </c>
      <c r="D283" s="4" t="s">
        <v>772</v>
      </c>
      <c r="E283" s="4" t="s">
        <v>756</v>
      </c>
      <c r="F283" s="2">
        <v>0.297</v>
      </c>
      <c r="G283" s="12">
        <f>단가대비표!O237</f>
        <v>682</v>
      </c>
      <c r="H283" s="14">
        <f t="shared" si="45"/>
        <v>202.5</v>
      </c>
      <c r="I283" s="13">
        <v>0</v>
      </c>
      <c r="J283" s="14">
        <f t="shared" si="46"/>
        <v>0</v>
      </c>
      <c r="K283" s="13">
        <v>0</v>
      </c>
      <c r="L283" s="14">
        <f t="shared" si="47"/>
        <v>0</v>
      </c>
      <c r="M283" s="13">
        <f t="shared" si="48"/>
        <v>682</v>
      </c>
      <c r="N283" s="14">
        <f t="shared" si="49"/>
        <v>202.5</v>
      </c>
      <c r="O283" s="4" t="s">
        <v>77</v>
      </c>
      <c r="R283">
        <v>0</v>
      </c>
      <c r="S283">
        <v>0</v>
      </c>
      <c r="T283">
        <v>0</v>
      </c>
      <c r="AC283">
        <v>1</v>
      </c>
    </row>
    <row r="284" spans="1:29" ht="30" customHeight="1">
      <c r="A284" s="4" t="s">
        <v>480</v>
      </c>
      <c r="B284" s="4" t="s">
        <v>663</v>
      </c>
      <c r="C284" s="4" t="s">
        <v>664</v>
      </c>
      <c r="D284" s="4" t="s">
        <v>634</v>
      </c>
      <c r="E284" s="4" t="s">
        <v>103</v>
      </c>
      <c r="F284" s="2">
        <v>0.494</v>
      </c>
      <c r="G284" s="12">
        <v>201</v>
      </c>
      <c r="H284" s="14">
        <f t="shared" si="45"/>
        <v>99.2</v>
      </c>
      <c r="I284" s="13">
        <v>925</v>
      </c>
      <c r="J284" s="14">
        <f t="shared" si="46"/>
        <v>456.9</v>
      </c>
      <c r="K284" s="13">
        <v>0</v>
      </c>
      <c r="L284" s="14">
        <f t="shared" si="47"/>
        <v>0</v>
      </c>
      <c r="M284" s="13">
        <f t="shared" si="48"/>
        <v>1126</v>
      </c>
      <c r="N284" s="14">
        <f t="shared" si="49"/>
        <v>556.1</v>
      </c>
      <c r="O284" s="4" t="s">
        <v>663</v>
      </c>
      <c r="R284">
        <v>0</v>
      </c>
      <c r="S284">
        <v>0</v>
      </c>
      <c r="T284">
        <v>0</v>
      </c>
      <c r="AC284">
        <v>1</v>
      </c>
    </row>
    <row r="285" spans="1:29" ht="30" customHeight="1">
      <c r="A285" s="4" t="s">
        <v>480</v>
      </c>
      <c r="B285" s="4" t="s">
        <v>632</v>
      </c>
      <c r="C285" s="4" t="s">
        <v>633</v>
      </c>
      <c r="D285" s="4" t="s">
        <v>634</v>
      </c>
      <c r="E285" s="4" t="s">
        <v>103</v>
      </c>
      <c r="F285" s="2">
        <v>0.306</v>
      </c>
      <c r="G285" s="12">
        <v>636</v>
      </c>
      <c r="H285" s="14">
        <f t="shared" si="45"/>
        <v>194.6</v>
      </c>
      <c r="I285" s="13">
        <v>5342</v>
      </c>
      <c r="J285" s="14">
        <f t="shared" si="46"/>
        <v>1634.6</v>
      </c>
      <c r="K285" s="13">
        <v>60</v>
      </c>
      <c r="L285" s="14">
        <f t="shared" si="47"/>
        <v>18.3</v>
      </c>
      <c r="M285" s="13">
        <f t="shared" si="48"/>
        <v>6038</v>
      </c>
      <c r="N285" s="14">
        <f t="shared" si="49"/>
        <v>1847.5</v>
      </c>
      <c r="O285" s="4" t="s">
        <v>632</v>
      </c>
      <c r="R285">
        <v>0</v>
      </c>
      <c r="S285">
        <v>0</v>
      </c>
      <c r="T285">
        <v>0</v>
      </c>
      <c r="AC285">
        <v>1</v>
      </c>
    </row>
    <row r="286" spans="1:29" ht="30" customHeight="1">
      <c r="A286" s="4" t="s">
        <v>480</v>
      </c>
      <c r="B286" s="4" t="s">
        <v>754</v>
      </c>
      <c r="C286" s="4" t="s">
        <v>755</v>
      </c>
      <c r="D286" s="4" t="s">
        <v>77</v>
      </c>
      <c r="E286" s="4" t="s">
        <v>756</v>
      </c>
      <c r="F286" s="2">
        <v>0.12</v>
      </c>
      <c r="G286" s="12">
        <f>단가대비표!O145</f>
        <v>21800</v>
      </c>
      <c r="H286" s="14">
        <f t="shared" si="45"/>
        <v>2616</v>
      </c>
      <c r="I286" s="13">
        <v>0</v>
      </c>
      <c r="J286" s="14">
        <f t="shared" si="46"/>
        <v>0</v>
      </c>
      <c r="K286" s="13">
        <v>0</v>
      </c>
      <c r="L286" s="14">
        <f t="shared" si="47"/>
        <v>0</v>
      </c>
      <c r="M286" s="13">
        <f t="shared" si="48"/>
        <v>21800</v>
      </c>
      <c r="N286" s="14">
        <f t="shared" si="49"/>
        <v>2616</v>
      </c>
      <c r="O286" s="4" t="s">
        <v>77</v>
      </c>
      <c r="R286">
        <v>0</v>
      </c>
      <c r="S286">
        <v>0</v>
      </c>
      <c r="T286">
        <v>0</v>
      </c>
      <c r="AC286">
        <v>1</v>
      </c>
    </row>
    <row r="287" spans="1:29" ht="30" customHeight="1">
      <c r="A287" s="4" t="s">
        <v>480</v>
      </c>
      <c r="B287" s="4" t="s">
        <v>124</v>
      </c>
      <c r="C287" s="4" t="s">
        <v>90</v>
      </c>
      <c r="D287" s="4" t="s">
        <v>125</v>
      </c>
      <c r="E287" s="4" t="s">
        <v>92</v>
      </c>
      <c r="F287" s="2">
        <v>0.06</v>
      </c>
      <c r="G287" s="12">
        <v>0</v>
      </c>
      <c r="H287" s="14">
        <f t="shared" si="45"/>
        <v>0</v>
      </c>
      <c r="I287" s="13">
        <f>단가대비표!O224</f>
        <v>125901</v>
      </c>
      <c r="J287" s="14">
        <f t="shared" si="46"/>
        <v>7554</v>
      </c>
      <c r="K287" s="13">
        <v>0</v>
      </c>
      <c r="L287" s="14">
        <f t="shared" si="47"/>
        <v>0</v>
      </c>
      <c r="M287" s="13">
        <f t="shared" si="48"/>
        <v>125901</v>
      </c>
      <c r="N287" s="14">
        <f t="shared" si="49"/>
        <v>7554</v>
      </c>
      <c r="O287" s="4" t="s">
        <v>617</v>
      </c>
      <c r="R287">
        <v>0</v>
      </c>
      <c r="S287">
        <v>0</v>
      </c>
      <c r="T287">
        <v>0</v>
      </c>
      <c r="W287">
        <v>3</v>
      </c>
      <c r="AC287">
        <v>1</v>
      </c>
    </row>
    <row r="288" spans="1:29" ht="30" customHeight="1">
      <c r="A288" s="4" t="s">
        <v>480</v>
      </c>
      <c r="B288" s="4" t="s">
        <v>89</v>
      </c>
      <c r="C288" s="4" t="s">
        <v>90</v>
      </c>
      <c r="D288" s="4" t="s">
        <v>91</v>
      </c>
      <c r="E288" s="4" t="s">
        <v>92</v>
      </c>
      <c r="F288" s="2">
        <v>0.012</v>
      </c>
      <c r="G288" s="12">
        <v>0</v>
      </c>
      <c r="H288" s="14">
        <f t="shared" si="45"/>
        <v>0</v>
      </c>
      <c r="I288" s="13">
        <f>단가대비표!O226</f>
        <v>94338</v>
      </c>
      <c r="J288" s="14">
        <f t="shared" si="46"/>
        <v>1132</v>
      </c>
      <c r="K288" s="13">
        <v>0</v>
      </c>
      <c r="L288" s="14">
        <f t="shared" si="47"/>
        <v>0</v>
      </c>
      <c r="M288" s="13">
        <f t="shared" si="48"/>
        <v>94338</v>
      </c>
      <c r="N288" s="14">
        <f t="shared" si="49"/>
        <v>1132</v>
      </c>
      <c r="O288" s="4" t="s">
        <v>617</v>
      </c>
      <c r="R288">
        <v>0</v>
      </c>
      <c r="S288">
        <v>0</v>
      </c>
      <c r="T288">
        <v>0</v>
      </c>
      <c r="W288">
        <v>3</v>
      </c>
      <c r="AC288">
        <v>1</v>
      </c>
    </row>
    <row r="289" spans="1:29" ht="30" customHeight="1">
      <c r="A289" s="4" t="s">
        <v>480</v>
      </c>
      <c r="B289" s="4" t="s">
        <v>95</v>
      </c>
      <c r="C289" s="4" t="s">
        <v>96</v>
      </c>
      <c r="D289" s="4" t="s">
        <v>97</v>
      </c>
      <c r="E289" s="4" t="s">
        <v>98</v>
      </c>
      <c r="F289" s="2">
        <v>1</v>
      </c>
      <c r="G289" s="12">
        <f>ROUNDDOWN(SUMIF(W281:W289,RIGHTB(B289,1),J281:J289)*T289,2)</f>
        <v>260.58</v>
      </c>
      <c r="H289" s="14">
        <f t="shared" si="45"/>
        <v>260.5</v>
      </c>
      <c r="I289" s="13">
        <v>0</v>
      </c>
      <c r="J289" s="14">
        <f t="shared" si="46"/>
        <v>0</v>
      </c>
      <c r="K289" s="13">
        <v>0</v>
      </c>
      <c r="L289" s="14">
        <f t="shared" si="47"/>
        <v>0</v>
      </c>
      <c r="M289" s="13">
        <f t="shared" si="48"/>
        <v>260.5</v>
      </c>
      <c r="N289" s="14">
        <f t="shared" si="49"/>
        <v>260.5</v>
      </c>
      <c r="O289" s="4" t="s">
        <v>77</v>
      </c>
      <c r="P289">
        <v>289</v>
      </c>
      <c r="R289">
        <v>1</v>
      </c>
      <c r="S289">
        <v>0</v>
      </c>
      <c r="T289">
        <v>0.03</v>
      </c>
      <c r="AC289">
        <v>1</v>
      </c>
    </row>
    <row r="290" spans="1:15" ht="30" customHeight="1">
      <c r="A290" s="2"/>
      <c r="B290" s="2"/>
      <c r="C290" s="2" t="s">
        <v>99</v>
      </c>
      <c r="D290" s="2"/>
      <c r="E290" s="2"/>
      <c r="F290" s="2"/>
      <c r="G290" s="12"/>
      <c r="H290" s="8">
        <f>ROUNDDOWN(SUMIF(AC281:AC289,1,H281:H289),0)</f>
        <v>4393</v>
      </c>
      <c r="I290" s="2"/>
      <c r="J290" s="8">
        <f>ROUNDDOWN(SUMIF(AC281:AC289,1,J281:J289),0)</f>
        <v>10777</v>
      </c>
      <c r="K290" s="2"/>
      <c r="L290" s="8">
        <f>ROUNDDOWN(SUMIF(AC281:AC289,1,L281:L289),0)</f>
        <v>18</v>
      </c>
      <c r="M290" s="2"/>
      <c r="N290" s="8">
        <f>H290+J290+L290</f>
        <v>15188</v>
      </c>
      <c r="O290" s="2"/>
    </row>
    <row r="291" spans="1:15" ht="30" customHeight="1">
      <c r="A291" s="2"/>
      <c r="B291" s="2"/>
      <c r="C291" s="2"/>
      <c r="D291" s="2"/>
      <c r="E291" s="2"/>
      <c r="F291" s="2"/>
      <c r="G291" s="12"/>
      <c r="H291" s="2"/>
      <c r="I291" s="2"/>
      <c r="J291" s="2"/>
      <c r="K291" s="2"/>
      <c r="L291" s="2"/>
      <c r="M291" s="2"/>
      <c r="N291" s="2"/>
      <c r="O291" s="2"/>
    </row>
    <row r="292" spans="1:15" ht="30" customHeight="1">
      <c r="A292" s="2"/>
      <c r="B292" s="2"/>
      <c r="C292" s="4" t="s">
        <v>774</v>
      </c>
      <c r="D292" s="2"/>
      <c r="E292" s="2"/>
      <c r="F292" s="2"/>
      <c r="G292" s="12"/>
      <c r="H292" s="2"/>
      <c r="I292" s="2"/>
      <c r="J292" s="2"/>
      <c r="K292" s="2"/>
      <c r="L292" s="2"/>
      <c r="M292" s="2"/>
      <c r="N292" s="2"/>
      <c r="O292" s="2"/>
    </row>
    <row r="293" spans="1:29" ht="30" customHeight="1">
      <c r="A293" s="4" t="s">
        <v>351</v>
      </c>
      <c r="B293" s="4" t="s">
        <v>775</v>
      </c>
      <c r="C293" s="4" t="s">
        <v>363</v>
      </c>
      <c r="D293" s="4" t="s">
        <v>776</v>
      </c>
      <c r="E293" s="4" t="s">
        <v>103</v>
      </c>
      <c r="F293" s="2">
        <v>0.3</v>
      </c>
      <c r="G293" s="12">
        <f>단가대비표!O46</f>
        <v>5989</v>
      </c>
      <c r="H293" s="14">
        <f aca="true" t="shared" si="50" ref="H293:H301">TRUNC(F293*G293,1)</f>
        <v>1796.7</v>
      </c>
      <c r="I293" s="13">
        <v>0</v>
      </c>
      <c r="J293" s="14">
        <f aca="true" t="shared" si="51" ref="J293:J301">TRUNC(F293*I293,1)</f>
        <v>0</v>
      </c>
      <c r="K293" s="13">
        <v>0</v>
      </c>
      <c r="L293" s="14">
        <f aca="true" t="shared" si="52" ref="L293:L301">TRUNC(F293*K293,1)</f>
        <v>0</v>
      </c>
      <c r="M293" s="13">
        <f aca="true" t="shared" si="53" ref="M293:M301">TRUNC(G293+I293+K293,1)</f>
        <v>5989</v>
      </c>
      <c r="N293" s="14">
        <f aca="true" t="shared" si="54" ref="N293:N301">TRUNC(H293+J293+L293,1)</f>
        <v>1796.7</v>
      </c>
      <c r="O293" s="4" t="s">
        <v>77</v>
      </c>
      <c r="R293">
        <v>0</v>
      </c>
      <c r="S293">
        <v>0</v>
      </c>
      <c r="T293">
        <v>0</v>
      </c>
      <c r="AC293">
        <v>1</v>
      </c>
    </row>
    <row r="294" spans="1:29" ht="30" customHeight="1">
      <c r="A294" s="4" t="s">
        <v>351</v>
      </c>
      <c r="B294" s="4" t="s">
        <v>651</v>
      </c>
      <c r="C294" s="4" t="s">
        <v>639</v>
      </c>
      <c r="D294" s="4" t="s">
        <v>301</v>
      </c>
      <c r="E294" s="4" t="s">
        <v>289</v>
      </c>
      <c r="F294" s="2">
        <v>1</v>
      </c>
      <c r="G294" s="12">
        <v>39</v>
      </c>
      <c r="H294" s="14">
        <f t="shared" si="50"/>
        <v>39</v>
      </c>
      <c r="I294" s="13">
        <v>0</v>
      </c>
      <c r="J294" s="14">
        <f t="shared" si="51"/>
        <v>0</v>
      </c>
      <c r="K294" s="13">
        <v>0</v>
      </c>
      <c r="L294" s="14">
        <f t="shared" si="52"/>
        <v>0</v>
      </c>
      <c r="M294" s="13">
        <f t="shared" si="53"/>
        <v>39</v>
      </c>
      <c r="N294" s="14">
        <f t="shared" si="54"/>
        <v>39</v>
      </c>
      <c r="O294" s="4" t="s">
        <v>651</v>
      </c>
      <c r="R294">
        <v>0</v>
      </c>
      <c r="S294">
        <v>0</v>
      </c>
      <c r="T294">
        <v>0</v>
      </c>
      <c r="AC294">
        <v>1</v>
      </c>
    </row>
    <row r="295" spans="1:29" ht="30" customHeight="1">
      <c r="A295" s="4" t="s">
        <v>351</v>
      </c>
      <c r="B295" s="4" t="s">
        <v>770</v>
      </c>
      <c r="C295" s="4" t="s">
        <v>771</v>
      </c>
      <c r="D295" s="4" t="s">
        <v>772</v>
      </c>
      <c r="E295" s="4" t="s">
        <v>756</v>
      </c>
      <c r="F295" s="2">
        <v>0.559</v>
      </c>
      <c r="G295" s="12">
        <f>단가대비표!O237</f>
        <v>682</v>
      </c>
      <c r="H295" s="14">
        <f t="shared" si="50"/>
        <v>381.2</v>
      </c>
      <c r="I295" s="13">
        <v>0</v>
      </c>
      <c r="J295" s="14">
        <f t="shared" si="51"/>
        <v>0</v>
      </c>
      <c r="K295" s="13">
        <v>0</v>
      </c>
      <c r="L295" s="14">
        <f t="shared" si="52"/>
        <v>0</v>
      </c>
      <c r="M295" s="13">
        <f t="shared" si="53"/>
        <v>682</v>
      </c>
      <c r="N295" s="14">
        <f t="shared" si="54"/>
        <v>381.2</v>
      </c>
      <c r="O295" s="4" t="s">
        <v>77</v>
      </c>
      <c r="R295">
        <v>0</v>
      </c>
      <c r="S295">
        <v>0</v>
      </c>
      <c r="T295">
        <v>0</v>
      </c>
      <c r="AC295">
        <v>1</v>
      </c>
    </row>
    <row r="296" spans="1:29" ht="30" customHeight="1">
      <c r="A296" s="4" t="s">
        <v>351</v>
      </c>
      <c r="B296" s="4" t="s">
        <v>663</v>
      </c>
      <c r="C296" s="4" t="s">
        <v>664</v>
      </c>
      <c r="D296" s="4" t="s">
        <v>634</v>
      </c>
      <c r="E296" s="4" t="s">
        <v>103</v>
      </c>
      <c r="F296" s="2">
        <v>0.748</v>
      </c>
      <c r="G296" s="12">
        <v>201</v>
      </c>
      <c r="H296" s="14">
        <f t="shared" si="50"/>
        <v>150.3</v>
      </c>
      <c r="I296" s="13">
        <v>925</v>
      </c>
      <c r="J296" s="14">
        <f t="shared" si="51"/>
        <v>691.9</v>
      </c>
      <c r="K296" s="13">
        <v>0</v>
      </c>
      <c r="L296" s="14">
        <f t="shared" si="52"/>
        <v>0</v>
      </c>
      <c r="M296" s="13">
        <f t="shared" si="53"/>
        <v>1126</v>
      </c>
      <c r="N296" s="14">
        <f t="shared" si="54"/>
        <v>842.2</v>
      </c>
      <c r="O296" s="4" t="s">
        <v>663</v>
      </c>
      <c r="R296">
        <v>0</v>
      </c>
      <c r="S296">
        <v>0</v>
      </c>
      <c r="T296">
        <v>0</v>
      </c>
      <c r="AC296">
        <v>1</v>
      </c>
    </row>
    <row r="297" spans="1:29" ht="30" customHeight="1">
      <c r="A297" s="4" t="s">
        <v>351</v>
      </c>
      <c r="B297" s="4" t="s">
        <v>632</v>
      </c>
      <c r="C297" s="4" t="s">
        <v>633</v>
      </c>
      <c r="D297" s="4" t="s">
        <v>634</v>
      </c>
      <c r="E297" s="4" t="s">
        <v>103</v>
      </c>
      <c r="F297" s="2">
        <v>0.56</v>
      </c>
      <c r="G297" s="12">
        <v>636</v>
      </c>
      <c r="H297" s="14">
        <f t="shared" si="50"/>
        <v>356.1</v>
      </c>
      <c r="I297" s="13">
        <v>5342</v>
      </c>
      <c r="J297" s="14">
        <f t="shared" si="51"/>
        <v>2991.5</v>
      </c>
      <c r="K297" s="13">
        <v>60</v>
      </c>
      <c r="L297" s="14">
        <f t="shared" si="52"/>
        <v>33.6</v>
      </c>
      <c r="M297" s="13">
        <f t="shared" si="53"/>
        <v>6038</v>
      </c>
      <c r="N297" s="14">
        <f t="shared" si="54"/>
        <v>3381.2</v>
      </c>
      <c r="O297" s="4" t="s">
        <v>632</v>
      </c>
      <c r="R297">
        <v>0</v>
      </c>
      <c r="S297">
        <v>0</v>
      </c>
      <c r="T297">
        <v>0</v>
      </c>
      <c r="AC297">
        <v>1</v>
      </c>
    </row>
    <row r="298" spans="1:29" ht="30" customHeight="1">
      <c r="A298" s="4" t="s">
        <v>351</v>
      </c>
      <c r="B298" s="4" t="s">
        <v>754</v>
      </c>
      <c r="C298" s="4" t="s">
        <v>755</v>
      </c>
      <c r="D298" s="4" t="s">
        <v>77</v>
      </c>
      <c r="E298" s="4" t="s">
        <v>756</v>
      </c>
      <c r="F298" s="2">
        <v>0.25</v>
      </c>
      <c r="G298" s="12">
        <f>단가대비표!O145</f>
        <v>21800</v>
      </c>
      <c r="H298" s="14">
        <f t="shared" si="50"/>
        <v>5450</v>
      </c>
      <c r="I298" s="13">
        <v>0</v>
      </c>
      <c r="J298" s="14">
        <f t="shared" si="51"/>
        <v>0</v>
      </c>
      <c r="K298" s="13">
        <v>0</v>
      </c>
      <c r="L298" s="14">
        <f t="shared" si="52"/>
        <v>0</v>
      </c>
      <c r="M298" s="13">
        <f t="shared" si="53"/>
        <v>21800</v>
      </c>
      <c r="N298" s="14">
        <f t="shared" si="54"/>
        <v>5450</v>
      </c>
      <c r="O298" s="4" t="s">
        <v>77</v>
      </c>
      <c r="R298">
        <v>0</v>
      </c>
      <c r="S298">
        <v>0</v>
      </c>
      <c r="T298">
        <v>0</v>
      </c>
      <c r="AC298">
        <v>1</v>
      </c>
    </row>
    <row r="299" spans="1:29" ht="30" customHeight="1">
      <c r="A299" s="4" t="s">
        <v>351</v>
      </c>
      <c r="B299" s="4" t="s">
        <v>124</v>
      </c>
      <c r="C299" s="4" t="s">
        <v>90</v>
      </c>
      <c r="D299" s="4" t="s">
        <v>125</v>
      </c>
      <c r="E299" s="4" t="s">
        <v>92</v>
      </c>
      <c r="F299" s="2">
        <v>0.06</v>
      </c>
      <c r="G299" s="12">
        <v>0</v>
      </c>
      <c r="H299" s="14">
        <f t="shared" si="50"/>
        <v>0</v>
      </c>
      <c r="I299" s="13">
        <f>단가대비표!O224</f>
        <v>125901</v>
      </c>
      <c r="J299" s="14">
        <f t="shared" si="51"/>
        <v>7554</v>
      </c>
      <c r="K299" s="13">
        <v>0</v>
      </c>
      <c r="L299" s="14">
        <f t="shared" si="52"/>
        <v>0</v>
      </c>
      <c r="M299" s="13">
        <f t="shared" si="53"/>
        <v>125901</v>
      </c>
      <c r="N299" s="14">
        <f t="shared" si="54"/>
        <v>7554</v>
      </c>
      <c r="O299" s="4" t="s">
        <v>617</v>
      </c>
      <c r="R299">
        <v>0</v>
      </c>
      <c r="S299">
        <v>0</v>
      </c>
      <c r="T299">
        <v>0</v>
      </c>
      <c r="W299">
        <v>3</v>
      </c>
      <c r="AC299">
        <v>1</v>
      </c>
    </row>
    <row r="300" spans="1:29" ht="30" customHeight="1">
      <c r="A300" s="4" t="s">
        <v>351</v>
      </c>
      <c r="B300" s="4" t="s">
        <v>89</v>
      </c>
      <c r="C300" s="4" t="s">
        <v>90</v>
      </c>
      <c r="D300" s="4" t="s">
        <v>91</v>
      </c>
      <c r="E300" s="4" t="s">
        <v>92</v>
      </c>
      <c r="F300" s="2">
        <v>0.012</v>
      </c>
      <c r="G300" s="12">
        <v>0</v>
      </c>
      <c r="H300" s="14">
        <f t="shared" si="50"/>
        <v>0</v>
      </c>
      <c r="I300" s="13">
        <f>단가대비표!O226</f>
        <v>94338</v>
      </c>
      <c r="J300" s="14">
        <f t="shared" si="51"/>
        <v>1132</v>
      </c>
      <c r="K300" s="13">
        <v>0</v>
      </c>
      <c r="L300" s="14">
        <f t="shared" si="52"/>
        <v>0</v>
      </c>
      <c r="M300" s="13">
        <f t="shared" si="53"/>
        <v>94338</v>
      </c>
      <c r="N300" s="14">
        <f t="shared" si="54"/>
        <v>1132</v>
      </c>
      <c r="O300" s="4" t="s">
        <v>617</v>
      </c>
      <c r="R300">
        <v>0</v>
      </c>
      <c r="S300">
        <v>0</v>
      </c>
      <c r="T300">
        <v>0</v>
      </c>
      <c r="W300">
        <v>3</v>
      </c>
      <c r="AC300">
        <v>1</v>
      </c>
    </row>
    <row r="301" spans="1:29" ht="30" customHeight="1">
      <c r="A301" s="4" t="s">
        <v>351</v>
      </c>
      <c r="B301" s="4" t="s">
        <v>95</v>
      </c>
      <c r="C301" s="4" t="s">
        <v>96</v>
      </c>
      <c r="D301" s="4" t="s">
        <v>97</v>
      </c>
      <c r="E301" s="4" t="s">
        <v>98</v>
      </c>
      <c r="F301" s="2">
        <v>1</v>
      </c>
      <c r="G301" s="12">
        <f>ROUNDDOWN(SUMIF(W293:W301,RIGHTB(B301,1),J293:J301)*T301,2)</f>
        <v>260.58</v>
      </c>
      <c r="H301" s="14">
        <f t="shared" si="50"/>
        <v>260.5</v>
      </c>
      <c r="I301" s="13">
        <v>0</v>
      </c>
      <c r="J301" s="14">
        <f t="shared" si="51"/>
        <v>0</v>
      </c>
      <c r="K301" s="13">
        <v>0</v>
      </c>
      <c r="L301" s="14">
        <f t="shared" si="52"/>
        <v>0</v>
      </c>
      <c r="M301" s="13">
        <f t="shared" si="53"/>
        <v>260.5</v>
      </c>
      <c r="N301" s="14">
        <f t="shared" si="54"/>
        <v>260.5</v>
      </c>
      <c r="O301" s="4" t="s">
        <v>77</v>
      </c>
      <c r="P301">
        <v>301</v>
      </c>
      <c r="R301">
        <v>1</v>
      </c>
      <c r="S301">
        <v>0</v>
      </c>
      <c r="T301">
        <v>0.03</v>
      </c>
      <c r="AC301">
        <v>1</v>
      </c>
    </row>
    <row r="302" spans="1:15" ht="30" customHeight="1">
      <c r="A302" s="2"/>
      <c r="B302" s="2"/>
      <c r="C302" s="2" t="s">
        <v>99</v>
      </c>
      <c r="D302" s="2"/>
      <c r="E302" s="2"/>
      <c r="F302" s="2"/>
      <c r="G302" s="12"/>
      <c r="H302" s="8">
        <f>ROUNDDOWN(SUMIF(AC293:AC301,1,H293:H301),0)</f>
        <v>8433</v>
      </c>
      <c r="I302" s="2"/>
      <c r="J302" s="8">
        <f>ROUNDDOWN(SUMIF(AC293:AC301,1,J293:J301),0)</f>
        <v>12369</v>
      </c>
      <c r="K302" s="2"/>
      <c r="L302" s="8">
        <f>ROUNDDOWN(SUMIF(AC293:AC301,1,L293:L301),0)</f>
        <v>33</v>
      </c>
      <c r="M302" s="2"/>
      <c r="N302" s="8">
        <f>H302+J302+L302</f>
        <v>20835</v>
      </c>
      <c r="O302" s="2"/>
    </row>
    <row r="303" spans="1:15" ht="30" customHeight="1">
      <c r="A303" s="2"/>
      <c r="B303" s="2"/>
      <c r="C303" s="2"/>
      <c r="D303" s="2"/>
      <c r="E303" s="2"/>
      <c r="F303" s="2"/>
      <c r="G303" s="12"/>
      <c r="H303" s="2"/>
      <c r="I303" s="2"/>
      <c r="J303" s="2"/>
      <c r="K303" s="2"/>
      <c r="L303" s="2"/>
      <c r="M303" s="2"/>
      <c r="N303" s="2"/>
      <c r="O303" s="2"/>
    </row>
    <row r="304" spans="1:15" ht="30" customHeight="1">
      <c r="A304" s="2"/>
      <c r="B304" s="2"/>
      <c r="C304" s="4" t="s">
        <v>777</v>
      </c>
      <c r="D304" s="2"/>
      <c r="E304" s="2"/>
      <c r="F304" s="2"/>
      <c r="G304" s="12"/>
      <c r="H304" s="2"/>
      <c r="I304" s="2"/>
      <c r="J304" s="2"/>
      <c r="K304" s="2"/>
      <c r="L304" s="2"/>
      <c r="M304" s="2"/>
      <c r="N304" s="2"/>
      <c r="O304" s="2"/>
    </row>
    <row r="305" spans="1:29" ht="30" customHeight="1">
      <c r="A305" s="4" t="s">
        <v>352</v>
      </c>
      <c r="B305" s="4" t="s">
        <v>778</v>
      </c>
      <c r="C305" s="4" t="s">
        <v>363</v>
      </c>
      <c r="D305" s="4" t="s">
        <v>779</v>
      </c>
      <c r="E305" s="4" t="s">
        <v>103</v>
      </c>
      <c r="F305" s="2">
        <v>0.3</v>
      </c>
      <c r="G305" s="12">
        <f>단가대비표!O47</f>
        <v>7788</v>
      </c>
      <c r="H305" s="14">
        <f aca="true" t="shared" si="55" ref="H305:H313">TRUNC(F305*G305,1)</f>
        <v>2336.4</v>
      </c>
      <c r="I305" s="13">
        <v>0</v>
      </c>
      <c r="J305" s="14">
        <f aca="true" t="shared" si="56" ref="J305:J313">TRUNC(F305*I305,1)</f>
        <v>0</v>
      </c>
      <c r="K305" s="13">
        <v>0</v>
      </c>
      <c r="L305" s="14">
        <f aca="true" t="shared" si="57" ref="L305:L313">TRUNC(F305*K305,1)</f>
        <v>0</v>
      </c>
      <c r="M305" s="13">
        <f aca="true" t="shared" si="58" ref="M305:M313">TRUNC(G305+I305+K305,1)</f>
        <v>7788</v>
      </c>
      <c r="N305" s="14">
        <f aca="true" t="shared" si="59" ref="N305:N313">TRUNC(H305+J305+L305,1)</f>
        <v>2336.4</v>
      </c>
      <c r="O305" s="4" t="s">
        <v>77</v>
      </c>
      <c r="R305">
        <v>0</v>
      </c>
      <c r="S305">
        <v>0</v>
      </c>
      <c r="T305">
        <v>0</v>
      </c>
      <c r="AC305">
        <v>1</v>
      </c>
    </row>
    <row r="306" spans="1:29" ht="30" customHeight="1">
      <c r="A306" s="4" t="s">
        <v>352</v>
      </c>
      <c r="B306" s="4" t="s">
        <v>653</v>
      </c>
      <c r="C306" s="4" t="s">
        <v>639</v>
      </c>
      <c r="D306" s="4" t="s">
        <v>361</v>
      </c>
      <c r="E306" s="4" t="s">
        <v>289</v>
      </c>
      <c r="F306" s="2">
        <v>1</v>
      </c>
      <c r="G306" s="12">
        <v>50</v>
      </c>
      <c r="H306" s="14">
        <f t="shared" si="55"/>
        <v>50</v>
      </c>
      <c r="I306" s="13">
        <v>0</v>
      </c>
      <c r="J306" s="14">
        <f t="shared" si="56"/>
        <v>0</v>
      </c>
      <c r="K306" s="13">
        <v>0</v>
      </c>
      <c r="L306" s="14">
        <f t="shared" si="57"/>
        <v>0</v>
      </c>
      <c r="M306" s="13">
        <f t="shared" si="58"/>
        <v>50</v>
      </c>
      <c r="N306" s="14">
        <f t="shared" si="59"/>
        <v>50</v>
      </c>
      <c r="O306" s="4" t="s">
        <v>653</v>
      </c>
      <c r="R306">
        <v>0</v>
      </c>
      <c r="S306">
        <v>0</v>
      </c>
      <c r="T306">
        <v>0</v>
      </c>
      <c r="AC306">
        <v>1</v>
      </c>
    </row>
    <row r="307" spans="1:29" ht="30" customHeight="1">
      <c r="A307" s="4" t="s">
        <v>352</v>
      </c>
      <c r="B307" s="4" t="s">
        <v>770</v>
      </c>
      <c r="C307" s="4" t="s">
        <v>771</v>
      </c>
      <c r="D307" s="4" t="s">
        <v>772</v>
      </c>
      <c r="E307" s="4" t="s">
        <v>756</v>
      </c>
      <c r="F307" s="2">
        <v>0.764</v>
      </c>
      <c r="G307" s="12">
        <f>단가대비표!O237</f>
        <v>682</v>
      </c>
      <c r="H307" s="14">
        <f t="shared" si="55"/>
        <v>521</v>
      </c>
      <c r="I307" s="13">
        <v>0</v>
      </c>
      <c r="J307" s="14">
        <f t="shared" si="56"/>
        <v>0</v>
      </c>
      <c r="K307" s="13">
        <v>0</v>
      </c>
      <c r="L307" s="14">
        <f t="shared" si="57"/>
        <v>0</v>
      </c>
      <c r="M307" s="13">
        <f t="shared" si="58"/>
        <v>682</v>
      </c>
      <c r="N307" s="14">
        <f t="shared" si="59"/>
        <v>521</v>
      </c>
      <c r="O307" s="4" t="s">
        <v>77</v>
      </c>
      <c r="R307">
        <v>0</v>
      </c>
      <c r="S307">
        <v>0</v>
      </c>
      <c r="T307">
        <v>0</v>
      </c>
      <c r="AC307">
        <v>1</v>
      </c>
    </row>
    <row r="308" spans="1:29" ht="30" customHeight="1">
      <c r="A308" s="4" t="s">
        <v>352</v>
      </c>
      <c r="B308" s="4" t="s">
        <v>663</v>
      </c>
      <c r="C308" s="4" t="s">
        <v>664</v>
      </c>
      <c r="D308" s="4" t="s">
        <v>634</v>
      </c>
      <c r="E308" s="4" t="s">
        <v>103</v>
      </c>
      <c r="F308" s="2">
        <v>0.906</v>
      </c>
      <c r="G308" s="12">
        <v>201</v>
      </c>
      <c r="H308" s="14">
        <f t="shared" si="55"/>
        <v>182.1</v>
      </c>
      <c r="I308" s="13">
        <v>925</v>
      </c>
      <c r="J308" s="14">
        <f t="shared" si="56"/>
        <v>838</v>
      </c>
      <c r="K308" s="13">
        <v>0</v>
      </c>
      <c r="L308" s="14">
        <f t="shared" si="57"/>
        <v>0</v>
      </c>
      <c r="M308" s="13">
        <f t="shared" si="58"/>
        <v>1126</v>
      </c>
      <c r="N308" s="14">
        <f t="shared" si="59"/>
        <v>1020.1</v>
      </c>
      <c r="O308" s="4" t="s">
        <v>663</v>
      </c>
      <c r="R308">
        <v>0</v>
      </c>
      <c r="S308">
        <v>0</v>
      </c>
      <c r="T308">
        <v>0</v>
      </c>
      <c r="AC308">
        <v>1</v>
      </c>
    </row>
    <row r="309" spans="1:29" ht="30" customHeight="1">
      <c r="A309" s="4" t="s">
        <v>352</v>
      </c>
      <c r="B309" s="4" t="s">
        <v>632</v>
      </c>
      <c r="C309" s="4" t="s">
        <v>633</v>
      </c>
      <c r="D309" s="4" t="s">
        <v>634</v>
      </c>
      <c r="E309" s="4" t="s">
        <v>103</v>
      </c>
      <c r="F309" s="2">
        <v>0.718</v>
      </c>
      <c r="G309" s="12">
        <v>636</v>
      </c>
      <c r="H309" s="14">
        <f t="shared" si="55"/>
        <v>456.6</v>
      </c>
      <c r="I309" s="13">
        <v>5342</v>
      </c>
      <c r="J309" s="14">
        <f t="shared" si="56"/>
        <v>3835.5</v>
      </c>
      <c r="K309" s="13">
        <v>60</v>
      </c>
      <c r="L309" s="14">
        <f t="shared" si="57"/>
        <v>43</v>
      </c>
      <c r="M309" s="13">
        <f t="shared" si="58"/>
        <v>6038</v>
      </c>
      <c r="N309" s="14">
        <f t="shared" si="59"/>
        <v>4335.1</v>
      </c>
      <c r="O309" s="4" t="s">
        <v>632</v>
      </c>
      <c r="R309">
        <v>0</v>
      </c>
      <c r="S309">
        <v>0</v>
      </c>
      <c r="T309">
        <v>0</v>
      </c>
      <c r="AC309">
        <v>1</v>
      </c>
    </row>
    <row r="310" spans="1:29" ht="30" customHeight="1">
      <c r="A310" s="4" t="s">
        <v>352</v>
      </c>
      <c r="B310" s="4" t="s">
        <v>754</v>
      </c>
      <c r="C310" s="4" t="s">
        <v>755</v>
      </c>
      <c r="D310" s="4" t="s">
        <v>77</v>
      </c>
      <c r="E310" s="4" t="s">
        <v>756</v>
      </c>
      <c r="F310" s="2">
        <v>0.388</v>
      </c>
      <c r="G310" s="12">
        <f>단가대비표!O145</f>
        <v>21800</v>
      </c>
      <c r="H310" s="14">
        <f t="shared" si="55"/>
        <v>8458.4</v>
      </c>
      <c r="I310" s="13">
        <v>0</v>
      </c>
      <c r="J310" s="14">
        <f t="shared" si="56"/>
        <v>0</v>
      </c>
      <c r="K310" s="13">
        <v>0</v>
      </c>
      <c r="L310" s="14">
        <f t="shared" si="57"/>
        <v>0</v>
      </c>
      <c r="M310" s="13">
        <f t="shared" si="58"/>
        <v>21800</v>
      </c>
      <c r="N310" s="14">
        <f t="shared" si="59"/>
        <v>8458.4</v>
      </c>
      <c r="O310" s="4" t="s">
        <v>77</v>
      </c>
      <c r="R310">
        <v>0</v>
      </c>
      <c r="S310">
        <v>0</v>
      </c>
      <c r="T310">
        <v>0</v>
      </c>
      <c r="AC310">
        <v>1</v>
      </c>
    </row>
    <row r="311" spans="1:29" ht="30" customHeight="1">
      <c r="A311" s="4" t="s">
        <v>352</v>
      </c>
      <c r="B311" s="4" t="s">
        <v>124</v>
      </c>
      <c r="C311" s="4" t="s">
        <v>90</v>
      </c>
      <c r="D311" s="4" t="s">
        <v>125</v>
      </c>
      <c r="E311" s="4" t="s">
        <v>92</v>
      </c>
      <c r="F311" s="2">
        <v>0.069</v>
      </c>
      <c r="G311" s="12">
        <v>0</v>
      </c>
      <c r="H311" s="14">
        <f t="shared" si="55"/>
        <v>0</v>
      </c>
      <c r="I311" s="13">
        <f>단가대비표!O224</f>
        <v>125901</v>
      </c>
      <c r="J311" s="14">
        <f t="shared" si="56"/>
        <v>8687.1</v>
      </c>
      <c r="K311" s="13">
        <v>0</v>
      </c>
      <c r="L311" s="14">
        <f t="shared" si="57"/>
        <v>0</v>
      </c>
      <c r="M311" s="13">
        <f t="shared" si="58"/>
        <v>125901</v>
      </c>
      <c r="N311" s="14">
        <f t="shared" si="59"/>
        <v>8687.1</v>
      </c>
      <c r="O311" s="4" t="s">
        <v>617</v>
      </c>
      <c r="R311">
        <v>0</v>
      </c>
      <c r="S311">
        <v>0</v>
      </c>
      <c r="T311">
        <v>0</v>
      </c>
      <c r="W311">
        <v>3</v>
      </c>
      <c r="AC311">
        <v>1</v>
      </c>
    </row>
    <row r="312" spans="1:29" ht="30" customHeight="1">
      <c r="A312" s="4" t="s">
        <v>352</v>
      </c>
      <c r="B312" s="4" t="s">
        <v>89</v>
      </c>
      <c r="C312" s="4" t="s">
        <v>90</v>
      </c>
      <c r="D312" s="4" t="s">
        <v>91</v>
      </c>
      <c r="E312" s="4" t="s">
        <v>92</v>
      </c>
      <c r="F312" s="2">
        <v>0.018</v>
      </c>
      <c r="G312" s="12">
        <v>0</v>
      </c>
      <c r="H312" s="14">
        <f t="shared" si="55"/>
        <v>0</v>
      </c>
      <c r="I312" s="13">
        <f>단가대비표!O226</f>
        <v>94338</v>
      </c>
      <c r="J312" s="14">
        <f t="shared" si="56"/>
        <v>1698</v>
      </c>
      <c r="K312" s="13">
        <v>0</v>
      </c>
      <c r="L312" s="14">
        <f t="shared" si="57"/>
        <v>0</v>
      </c>
      <c r="M312" s="13">
        <f t="shared" si="58"/>
        <v>94338</v>
      </c>
      <c r="N312" s="14">
        <f t="shared" si="59"/>
        <v>1698</v>
      </c>
      <c r="O312" s="4" t="s">
        <v>617</v>
      </c>
      <c r="R312">
        <v>0</v>
      </c>
      <c r="S312">
        <v>0</v>
      </c>
      <c r="T312">
        <v>0</v>
      </c>
      <c r="W312">
        <v>3</v>
      </c>
      <c r="AC312">
        <v>1</v>
      </c>
    </row>
    <row r="313" spans="1:29" ht="30" customHeight="1">
      <c r="A313" s="4" t="s">
        <v>352</v>
      </c>
      <c r="B313" s="4" t="s">
        <v>95</v>
      </c>
      <c r="C313" s="4" t="s">
        <v>96</v>
      </c>
      <c r="D313" s="4" t="s">
        <v>97</v>
      </c>
      <c r="E313" s="4" t="s">
        <v>98</v>
      </c>
      <c r="F313" s="2">
        <v>1</v>
      </c>
      <c r="G313" s="12">
        <f>ROUNDDOWN(SUMIF(W305:W313,RIGHTB(B313,1),J305:J313)*T313,2)</f>
        <v>311.55</v>
      </c>
      <c r="H313" s="14">
        <f t="shared" si="55"/>
        <v>311.5</v>
      </c>
      <c r="I313" s="13">
        <v>0</v>
      </c>
      <c r="J313" s="14">
        <f t="shared" si="56"/>
        <v>0</v>
      </c>
      <c r="K313" s="13">
        <v>0</v>
      </c>
      <c r="L313" s="14">
        <f t="shared" si="57"/>
        <v>0</v>
      </c>
      <c r="M313" s="13">
        <f t="shared" si="58"/>
        <v>311.5</v>
      </c>
      <c r="N313" s="14">
        <f t="shared" si="59"/>
        <v>311.5</v>
      </c>
      <c r="O313" s="4" t="s">
        <v>77</v>
      </c>
      <c r="P313">
        <v>313</v>
      </c>
      <c r="R313">
        <v>1</v>
      </c>
      <c r="S313">
        <v>0</v>
      </c>
      <c r="T313">
        <v>0.03</v>
      </c>
      <c r="AC313">
        <v>1</v>
      </c>
    </row>
    <row r="314" spans="1:15" ht="30" customHeight="1">
      <c r="A314" s="2"/>
      <c r="B314" s="2"/>
      <c r="C314" s="2" t="s">
        <v>99</v>
      </c>
      <c r="D314" s="2"/>
      <c r="E314" s="2"/>
      <c r="F314" s="2"/>
      <c r="G314" s="12"/>
      <c r="H314" s="8">
        <f>ROUNDDOWN(SUMIF(AC305:AC313,1,H305:H313),0)</f>
        <v>12316</v>
      </c>
      <c r="I314" s="2"/>
      <c r="J314" s="8">
        <f>ROUNDDOWN(SUMIF(AC305:AC313,1,J305:J313),0)</f>
        <v>15058</v>
      </c>
      <c r="K314" s="2"/>
      <c r="L314" s="8">
        <f>ROUNDDOWN(SUMIF(AC305:AC313,1,L305:L313),0)</f>
        <v>43</v>
      </c>
      <c r="M314" s="2"/>
      <c r="N314" s="8">
        <f>H314+J314+L314</f>
        <v>27417</v>
      </c>
      <c r="O314" s="2"/>
    </row>
    <row r="315" spans="1:15" ht="30" customHeight="1">
      <c r="A315" s="2"/>
      <c r="B315" s="2"/>
      <c r="C315" s="2"/>
      <c r="D315" s="2"/>
      <c r="E315" s="2"/>
      <c r="F315" s="2"/>
      <c r="G315" s="12"/>
      <c r="H315" s="2"/>
      <c r="I315" s="2"/>
      <c r="J315" s="2"/>
      <c r="K315" s="2"/>
      <c r="L315" s="2"/>
      <c r="M315" s="2"/>
      <c r="N315" s="2"/>
      <c r="O315" s="2"/>
    </row>
    <row r="316" spans="1:15" ht="30" customHeight="1">
      <c r="A316" s="2"/>
      <c r="B316" s="2"/>
      <c r="C316" s="4" t="s">
        <v>780</v>
      </c>
      <c r="D316" s="2"/>
      <c r="E316" s="2"/>
      <c r="F316" s="2"/>
      <c r="G316" s="12"/>
      <c r="H316" s="2"/>
      <c r="I316" s="2"/>
      <c r="J316" s="2"/>
      <c r="K316" s="2"/>
      <c r="L316" s="2"/>
      <c r="M316" s="2"/>
      <c r="N316" s="2"/>
      <c r="O316" s="2"/>
    </row>
    <row r="317" spans="1:29" ht="30" customHeight="1">
      <c r="A317" s="4" t="s">
        <v>481</v>
      </c>
      <c r="B317" s="4" t="s">
        <v>781</v>
      </c>
      <c r="C317" s="4" t="s">
        <v>363</v>
      </c>
      <c r="D317" s="4" t="s">
        <v>782</v>
      </c>
      <c r="E317" s="4" t="s">
        <v>103</v>
      </c>
      <c r="F317" s="2">
        <v>0.3</v>
      </c>
      <c r="G317" s="12">
        <f>단가대비표!O48</f>
        <v>11166</v>
      </c>
      <c r="H317" s="14">
        <f aca="true" t="shared" si="60" ref="H317:H325">TRUNC(F317*G317,1)</f>
        <v>3349.8</v>
      </c>
      <c r="I317" s="13">
        <v>0</v>
      </c>
      <c r="J317" s="14">
        <f aca="true" t="shared" si="61" ref="J317:J325">TRUNC(F317*I317,1)</f>
        <v>0</v>
      </c>
      <c r="K317" s="13">
        <v>0</v>
      </c>
      <c r="L317" s="14">
        <f aca="true" t="shared" si="62" ref="L317:L325">TRUNC(F317*K317,1)</f>
        <v>0</v>
      </c>
      <c r="M317" s="13">
        <f aca="true" t="shared" si="63" ref="M317:M325">TRUNC(G317+I317+K317,1)</f>
        <v>11166</v>
      </c>
      <c r="N317" s="14">
        <f aca="true" t="shared" si="64" ref="N317:N325">TRUNC(H317+J317+L317,1)</f>
        <v>3349.8</v>
      </c>
      <c r="O317" s="4" t="s">
        <v>77</v>
      </c>
      <c r="R317">
        <v>0</v>
      </c>
      <c r="S317">
        <v>0</v>
      </c>
      <c r="T317">
        <v>0</v>
      </c>
      <c r="AC317">
        <v>1</v>
      </c>
    </row>
    <row r="318" spans="1:29" ht="30" customHeight="1">
      <c r="A318" s="4" t="s">
        <v>481</v>
      </c>
      <c r="B318" s="4" t="s">
        <v>655</v>
      </c>
      <c r="C318" s="4" t="s">
        <v>639</v>
      </c>
      <c r="D318" s="4" t="s">
        <v>470</v>
      </c>
      <c r="E318" s="4" t="s">
        <v>289</v>
      </c>
      <c r="F318" s="2">
        <v>1</v>
      </c>
      <c r="G318" s="12">
        <v>98</v>
      </c>
      <c r="H318" s="14">
        <f t="shared" si="60"/>
        <v>98</v>
      </c>
      <c r="I318" s="13">
        <v>0</v>
      </c>
      <c r="J318" s="14">
        <f t="shared" si="61"/>
        <v>0</v>
      </c>
      <c r="K318" s="13">
        <v>0</v>
      </c>
      <c r="L318" s="14">
        <f t="shared" si="62"/>
        <v>0</v>
      </c>
      <c r="M318" s="13">
        <f t="shared" si="63"/>
        <v>98</v>
      </c>
      <c r="N318" s="14">
        <f t="shared" si="64"/>
        <v>98</v>
      </c>
      <c r="O318" s="4" t="s">
        <v>655</v>
      </c>
      <c r="R318">
        <v>0</v>
      </c>
      <c r="S318">
        <v>0</v>
      </c>
      <c r="T318">
        <v>0</v>
      </c>
      <c r="AC318">
        <v>1</v>
      </c>
    </row>
    <row r="319" spans="1:29" ht="30" customHeight="1">
      <c r="A319" s="4" t="s">
        <v>481</v>
      </c>
      <c r="B319" s="4" t="s">
        <v>770</v>
      </c>
      <c r="C319" s="4" t="s">
        <v>771</v>
      </c>
      <c r="D319" s="4" t="s">
        <v>772</v>
      </c>
      <c r="E319" s="4" t="s">
        <v>756</v>
      </c>
      <c r="F319" s="2">
        <v>1.004</v>
      </c>
      <c r="G319" s="12">
        <f>단가대비표!O237</f>
        <v>682</v>
      </c>
      <c r="H319" s="14">
        <f t="shared" si="60"/>
        <v>684.7</v>
      </c>
      <c r="I319" s="13">
        <v>0</v>
      </c>
      <c r="J319" s="14">
        <f t="shared" si="61"/>
        <v>0</v>
      </c>
      <c r="K319" s="13">
        <v>0</v>
      </c>
      <c r="L319" s="14">
        <f t="shared" si="62"/>
        <v>0</v>
      </c>
      <c r="M319" s="13">
        <f t="shared" si="63"/>
        <v>682</v>
      </c>
      <c r="N319" s="14">
        <f t="shared" si="64"/>
        <v>684.7</v>
      </c>
      <c r="O319" s="4" t="s">
        <v>77</v>
      </c>
      <c r="R319">
        <v>0</v>
      </c>
      <c r="S319">
        <v>0</v>
      </c>
      <c r="T319">
        <v>0</v>
      </c>
      <c r="AC319">
        <v>1</v>
      </c>
    </row>
    <row r="320" spans="1:29" ht="30" customHeight="1">
      <c r="A320" s="4" t="s">
        <v>481</v>
      </c>
      <c r="B320" s="4" t="s">
        <v>663</v>
      </c>
      <c r="C320" s="4" t="s">
        <v>664</v>
      </c>
      <c r="D320" s="4" t="s">
        <v>634</v>
      </c>
      <c r="E320" s="4" t="s">
        <v>103</v>
      </c>
      <c r="F320" s="2">
        <v>1.066</v>
      </c>
      <c r="G320" s="12">
        <v>201</v>
      </c>
      <c r="H320" s="14">
        <f t="shared" si="60"/>
        <v>214.2</v>
      </c>
      <c r="I320" s="13">
        <v>925</v>
      </c>
      <c r="J320" s="14">
        <f t="shared" si="61"/>
        <v>986</v>
      </c>
      <c r="K320" s="13">
        <v>0</v>
      </c>
      <c r="L320" s="14">
        <f t="shared" si="62"/>
        <v>0</v>
      </c>
      <c r="M320" s="13">
        <f t="shared" si="63"/>
        <v>1126</v>
      </c>
      <c r="N320" s="14">
        <f t="shared" si="64"/>
        <v>1200.2</v>
      </c>
      <c r="O320" s="4" t="s">
        <v>663</v>
      </c>
      <c r="R320">
        <v>0</v>
      </c>
      <c r="S320">
        <v>0</v>
      </c>
      <c r="T320">
        <v>0</v>
      </c>
      <c r="AC320">
        <v>1</v>
      </c>
    </row>
    <row r="321" spans="1:29" ht="30" customHeight="1">
      <c r="A321" s="4" t="s">
        <v>481</v>
      </c>
      <c r="B321" s="4" t="s">
        <v>632</v>
      </c>
      <c r="C321" s="4" t="s">
        <v>633</v>
      </c>
      <c r="D321" s="4" t="s">
        <v>634</v>
      </c>
      <c r="E321" s="4" t="s">
        <v>103</v>
      </c>
      <c r="F321" s="2">
        <v>0.878</v>
      </c>
      <c r="G321" s="12">
        <v>636</v>
      </c>
      <c r="H321" s="14">
        <f t="shared" si="60"/>
        <v>558.4</v>
      </c>
      <c r="I321" s="13">
        <v>5342</v>
      </c>
      <c r="J321" s="14">
        <f t="shared" si="61"/>
        <v>4690.2</v>
      </c>
      <c r="K321" s="13">
        <v>60</v>
      </c>
      <c r="L321" s="14">
        <f t="shared" si="62"/>
        <v>52.6</v>
      </c>
      <c r="M321" s="13">
        <f t="shared" si="63"/>
        <v>6038</v>
      </c>
      <c r="N321" s="14">
        <f t="shared" si="64"/>
        <v>5301.2</v>
      </c>
      <c r="O321" s="4" t="s">
        <v>632</v>
      </c>
      <c r="R321">
        <v>0</v>
      </c>
      <c r="S321">
        <v>0</v>
      </c>
      <c r="T321">
        <v>0</v>
      </c>
      <c r="AC321">
        <v>1</v>
      </c>
    </row>
    <row r="322" spans="1:29" ht="30" customHeight="1">
      <c r="A322" s="4" t="s">
        <v>481</v>
      </c>
      <c r="B322" s="4" t="s">
        <v>754</v>
      </c>
      <c r="C322" s="4" t="s">
        <v>755</v>
      </c>
      <c r="D322" s="4" t="s">
        <v>77</v>
      </c>
      <c r="E322" s="4" t="s">
        <v>756</v>
      </c>
      <c r="F322" s="2">
        <v>1.11</v>
      </c>
      <c r="G322" s="12">
        <f>단가대비표!O145</f>
        <v>21800</v>
      </c>
      <c r="H322" s="14">
        <f t="shared" si="60"/>
        <v>24198</v>
      </c>
      <c r="I322" s="13">
        <v>0</v>
      </c>
      <c r="J322" s="14">
        <f t="shared" si="61"/>
        <v>0</v>
      </c>
      <c r="K322" s="13">
        <v>0</v>
      </c>
      <c r="L322" s="14">
        <f t="shared" si="62"/>
        <v>0</v>
      </c>
      <c r="M322" s="13">
        <f t="shared" si="63"/>
        <v>21800</v>
      </c>
      <c r="N322" s="14">
        <f t="shared" si="64"/>
        <v>24198</v>
      </c>
      <c r="O322" s="4" t="s">
        <v>77</v>
      </c>
      <c r="R322">
        <v>0</v>
      </c>
      <c r="S322">
        <v>0</v>
      </c>
      <c r="T322">
        <v>0</v>
      </c>
      <c r="AC322">
        <v>1</v>
      </c>
    </row>
    <row r="323" spans="1:29" ht="30" customHeight="1">
      <c r="A323" s="4" t="s">
        <v>481</v>
      </c>
      <c r="B323" s="4" t="s">
        <v>124</v>
      </c>
      <c r="C323" s="4" t="s">
        <v>90</v>
      </c>
      <c r="D323" s="4" t="s">
        <v>125</v>
      </c>
      <c r="E323" s="4" t="s">
        <v>92</v>
      </c>
      <c r="F323" s="2">
        <v>0.069</v>
      </c>
      <c r="G323" s="12">
        <v>0</v>
      </c>
      <c r="H323" s="14">
        <f t="shared" si="60"/>
        <v>0</v>
      </c>
      <c r="I323" s="13">
        <f>단가대비표!O224</f>
        <v>125901</v>
      </c>
      <c r="J323" s="14">
        <f t="shared" si="61"/>
        <v>8687.1</v>
      </c>
      <c r="K323" s="13">
        <v>0</v>
      </c>
      <c r="L323" s="14">
        <f t="shared" si="62"/>
        <v>0</v>
      </c>
      <c r="M323" s="13">
        <f t="shared" si="63"/>
        <v>125901</v>
      </c>
      <c r="N323" s="14">
        <f t="shared" si="64"/>
        <v>8687.1</v>
      </c>
      <c r="O323" s="4" t="s">
        <v>617</v>
      </c>
      <c r="R323">
        <v>0</v>
      </c>
      <c r="S323">
        <v>0</v>
      </c>
      <c r="T323">
        <v>0</v>
      </c>
      <c r="W323">
        <v>3</v>
      </c>
      <c r="AC323">
        <v>1</v>
      </c>
    </row>
    <row r="324" spans="1:29" ht="30" customHeight="1">
      <c r="A324" s="4" t="s">
        <v>481</v>
      </c>
      <c r="B324" s="4" t="s">
        <v>89</v>
      </c>
      <c r="C324" s="4" t="s">
        <v>90</v>
      </c>
      <c r="D324" s="4" t="s">
        <v>91</v>
      </c>
      <c r="E324" s="4" t="s">
        <v>92</v>
      </c>
      <c r="F324" s="2">
        <v>0.018</v>
      </c>
      <c r="G324" s="12">
        <v>0</v>
      </c>
      <c r="H324" s="14">
        <f t="shared" si="60"/>
        <v>0</v>
      </c>
      <c r="I324" s="13">
        <f>단가대비표!O226</f>
        <v>94338</v>
      </c>
      <c r="J324" s="14">
        <f t="shared" si="61"/>
        <v>1698</v>
      </c>
      <c r="K324" s="13">
        <v>0</v>
      </c>
      <c r="L324" s="14">
        <f t="shared" si="62"/>
        <v>0</v>
      </c>
      <c r="M324" s="13">
        <f t="shared" si="63"/>
        <v>94338</v>
      </c>
      <c r="N324" s="14">
        <f t="shared" si="64"/>
        <v>1698</v>
      </c>
      <c r="O324" s="4" t="s">
        <v>617</v>
      </c>
      <c r="R324">
        <v>0</v>
      </c>
      <c r="S324">
        <v>0</v>
      </c>
      <c r="T324">
        <v>0</v>
      </c>
      <c r="W324">
        <v>3</v>
      </c>
      <c r="AC324">
        <v>1</v>
      </c>
    </row>
    <row r="325" spans="1:29" ht="30" customHeight="1">
      <c r="A325" s="4" t="s">
        <v>481</v>
      </c>
      <c r="B325" s="4" t="s">
        <v>95</v>
      </c>
      <c r="C325" s="4" t="s">
        <v>96</v>
      </c>
      <c r="D325" s="4" t="s">
        <v>97</v>
      </c>
      <c r="E325" s="4" t="s">
        <v>98</v>
      </c>
      <c r="F325" s="2">
        <v>1</v>
      </c>
      <c r="G325" s="12">
        <f>ROUNDDOWN(SUMIF(W317:W325,RIGHTB(B325,1),J317:J325)*T325,2)</f>
        <v>311.55</v>
      </c>
      <c r="H325" s="14">
        <f t="shared" si="60"/>
        <v>311.5</v>
      </c>
      <c r="I325" s="13">
        <v>0</v>
      </c>
      <c r="J325" s="14">
        <f t="shared" si="61"/>
        <v>0</v>
      </c>
      <c r="K325" s="13">
        <v>0</v>
      </c>
      <c r="L325" s="14">
        <f t="shared" si="62"/>
        <v>0</v>
      </c>
      <c r="M325" s="13">
        <f t="shared" si="63"/>
        <v>311.5</v>
      </c>
      <c r="N325" s="14">
        <f t="shared" si="64"/>
        <v>311.5</v>
      </c>
      <c r="O325" s="4" t="s">
        <v>77</v>
      </c>
      <c r="P325">
        <v>325</v>
      </c>
      <c r="R325">
        <v>1</v>
      </c>
      <c r="S325">
        <v>0</v>
      </c>
      <c r="T325">
        <v>0.03</v>
      </c>
      <c r="AC325">
        <v>1</v>
      </c>
    </row>
    <row r="326" spans="1:15" ht="30" customHeight="1">
      <c r="A326" s="2"/>
      <c r="B326" s="2"/>
      <c r="C326" s="2" t="s">
        <v>99</v>
      </c>
      <c r="D326" s="2"/>
      <c r="E326" s="2"/>
      <c r="F326" s="2"/>
      <c r="G326" s="12"/>
      <c r="H326" s="8">
        <f>ROUNDDOWN(SUMIF(AC317:AC325,1,H317:H325),0)</f>
        <v>29414</v>
      </c>
      <c r="I326" s="2"/>
      <c r="J326" s="8">
        <f>ROUNDDOWN(SUMIF(AC317:AC325,1,J317:J325),0)</f>
        <v>16061</v>
      </c>
      <c r="K326" s="2"/>
      <c r="L326" s="8">
        <f>ROUNDDOWN(SUMIF(AC317:AC325,1,L317:L325),0)</f>
        <v>52</v>
      </c>
      <c r="M326" s="2"/>
      <c r="N326" s="8">
        <f>H326+J326+L326</f>
        <v>45527</v>
      </c>
      <c r="O326" s="2"/>
    </row>
    <row r="327" spans="1:15" ht="30" customHeight="1">
      <c r="A327" s="2"/>
      <c r="B327" s="2"/>
      <c r="C327" s="2"/>
      <c r="D327" s="2"/>
      <c r="E327" s="2"/>
      <c r="F327" s="2"/>
      <c r="G327" s="12"/>
      <c r="H327" s="2"/>
      <c r="I327" s="2"/>
      <c r="J327" s="2"/>
      <c r="K327" s="2"/>
      <c r="L327" s="2"/>
      <c r="M327" s="2"/>
      <c r="N327" s="2"/>
      <c r="O327" s="2"/>
    </row>
    <row r="328" spans="1:15" ht="30" customHeight="1">
      <c r="A328" s="2"/>
      <c r="B328" s="2"/>
      <c r="C328" s="4" t="s">
        <v>783</v>
      </c>
      <c r="D328" s="2"/>
      <c r="E328" s="2"/>
      <c r="F328" s="2"/>
      <c r="G328" s="12"/>
      <c r="H328" s="2"/>
      <c r="I328" s="2"/>
      <c r="J328" s="2"/>
      <c r="K328" s="2"/>
      <c r="L328" s="2"/>
      <c r="M328" s="2"/>
      <c r="N328" s="2"/>
      <c r="O328" s="2"/>
    </row>
    <row r="329" spans="1:29" ht="30" customHeight="1">
      <c r="A329" s="4" t="s">
        <v>482</v>
      </c>
      <c r="B329" s="4" t="s">
        <v>784</v>
      </c>
      <c r="C329" s="4" t="s">
        <v>363</v>
      </c>
      <c r="D329" s="4" t="s">
        <v>785</v>
      </c>
      <c r="E329" s="4" t="s">
        <v>103</v>
      </c>
      <c r="F329" s="2">
        <v>0.3</v>
      </c>
      <c r="G329" s="12">
        <f>단가대비표!O49</f>
        <v>14827</v>
      </c>
      <c r="H329" s="14">
        <f aca="true" t="shared" si="65" ref="H329:H337">TRUNC(F329*G329,1)</f>
        <v>4448.1</v>
      </c>
      <c r="I329" s="13">
        <v>0</v>
      </c>
      <c r="J329" s="14">
        <f aca="true" t="shared" si="66" ref="J329:J337">TRUNC(F329*I329,1)</f>
        <v>0</v>
      </c>
      <c r="K329" s="13">
        <v>0</v>
      </c>
      <c r="L329" s="14">
        <f aca="true" t="shared" si="67" ref="L329:L337">TRUNC(F329*K329,1)</f>
        <v>0</v>
      </c>
      <c r="M329" s="13">
        <f aca="true" t="shared" si="68" ref="M329:M337">TRUNC(G329+I329+K329,1)</f>
        <v>14827</v>
      </c>
      <c r="N329" s="14">
        <f aca="true" t="shared" si="69" ref="N329:N337">TRUNC(H329+J329+L329,1)</f>
        <v>4448.1</v>
      </c>
      <c r="O329" s="4" t="s">
        <v>77</v>
      </c>
      <c r="R329">
        <v>0</v>
      </c>
      <c r="S329">
        <v>0</v>
      </c>
      <c r="T329">
        <v>0</v>
      </c>
      <c r="AC329">
        <v>1</v>
      </c>
    </row>
    <row r="330" spans="1:29" ht="30" customHeight="1">
      <c r="A330" s="4" t="s">
        <v>482</v>
      </c>
      <c r="B330" s="4" t="s">
        <v>657</v>
      </c>
      <c r="C330" s="4" t="s">
        <v>639</v>
      </c>
      <c r="D330" s="4" t="s">
        <v>484</v>
      </c>
      <c r="E330" s="4" t="s">
        <v>289</v>
      </c>
      <c r="F330" s="2">
        <v>1</v>
      </c>
      <c r="G330" s="12">
        <v>180</v>
      </c>
      <c r="H330" s="14">
        <f t="shared" si="65"/>
        <v>180</v>
      </c>
      <c r="I330" s="13">
        <v>0</v>
      </c>
      <c r="J330" s="14">
        <f t="shared" si="66"/>
        <v>0</v>
      </c>
      <c r="K330" s="13">
        <v>0</v>
      </c>
      <c r="L330" s="14">
        <f t="shared" si="67"/>
        <v>0</v>
      </c>
      <c r="M330" s="13">
        <f t="shared" si="68"/>
        <v>180</v>
      </c>
      <c r="N330" s="14">
        <f t="shared" si="69"/>
        <v>180</v>
      </c>
      <c r="O330" s="4" t="s">
        <v>657</v>
      </c>
      <c r="R330">
        <v>0</v>
      </c>
      <c r="S330">
        <v>0</v>
      </c>
      <c r="T330">
        <v>0</v>
      </c>
      <c r="AC330">
        <v>1</v>
      </c>
    </row>
    <row r="331" spans="1:29" ht="30" customHeight="1">
      <c r="A331" s="4" t="s">
        <v>482</v>
      </c>
      <c r="B331" s="4" t="s">
        <v>770</v>
      </c>
      <c r="C331" s="4" t="s">
        <v>771</v>
      </c>
      <c r="D331" s="4" t="s">
        <v>772</v>
      </c>
      <c r="E331" s="4" t="s">
        <v>756</v>
      </c>
      <c r="F331" s="2">
        <v>1.275</v>
      </c>
      <c r="G331" s="12">
        <f>단가대비표!O237</f>
        <v>682</v>
      </c>
      <c r="H331" s="14">
        <f t="shared" si="65"/>
        <v>869.5</v>
      </c>
      <c r="I331" s="13">
        <v>0</v>
      </c>
      <c r="J331" s="14">
        <f t="shared" si="66"/>
        <v>0</v>
      </c>
      <c r="K331" s="13">
        <v>0</v>
      </c>
      <c r="L331" s="14">
        <f t="shared" si="67"/>
        <v>0</v>
      </c>
      <c r="M331" s="13">
        <f t="shared" si="68"/>
        <v>682</v>
      </c>
      <c r="N331" s="14">
        <f t="shared" si="69"/>
        <v>869.5</v>
      </c>
      <c r="O331" s="4" t="s">
        <v>77</v>
      </c>
      <c r="R331">
        <v>0</v>
      </c>
      <c r="S331">
        <v>0</v>
      </c>
      <c r="T331">
        <v>0</v>
      </c>
      <c r="AC331">
        <v>1</v>
      </c>
    </row>
    <row r="332" spans="1:29" ht="30" customHeight="1">
      <c r="A332" s="4" t="s">
        <v>482</v>
      </c>
      <c r="B332" s="4" t="s">
        <v>663</v>
      </c>
      <c r="C332" s="4" t="s">
        <v>664</v>
      </c>
      <c r="D332" s="4" t="s">
        <v>634</v>
      </c>
      <c r="E332" s="4" t="s">
        <v>103</v>
      </c>
      <c r="F332" s="2">
        <v>1.226</v>
      </c>
      <c r="G332" s="12">
        <v>201</v>
      </c>
      <c r="H332" s="14">
        <f t="shared" si="65"/>
        <v>246.4</v>
      </c>
      <c r="I332" s="13">
        <v>925</v>
      </c>
      <c r="J332" s="14">
        <f t="shared" si="66"/>
        <v>1134</v>
      </c>
      <c r="K332" s="13">
        <v>0</v>
      </c>
      <c r="L332" s="14">
        <f t="shared" si="67"/>
        <v>0</v>
      </c>
      <c r="M332" s="13">
        <f t="shared" si="68"/>
        <v>1126</v>
      </c>
      <c r="N332" s="14">
        <f t="shared" si="69"/>
        <v>1380.4</v>
      </c>
      <c r="O332" s="4" t="s">
        <v>663</v>
      </c>
      <c r="R332">
        <v>0</v>
      </c>
      <c r="S332">
        <v>0</v>
      </c>
      <c r="T332">
        <v>0</v>
      </c>
      <c r="AC332">
        <v>1</v>
      </c>
    </row>
    <row r="333" spans="1:29" ht="30" customHeight="1">
      <c r="A333" s="4" t="s">
        <v>482</v>
      </c>
      <c r="B333" s="4" t="s">
        <v>632</v>
      </c>
      <c r="C333" s="4" t="s">
        <v>633</v>
      </c>
      <c r="D333" s="4" t="s">
        <v>634</v>
      </c>
      <c r="E333" s="4" t="s">
        <v>103</v>
      </c>
      <c r="F333" s="2">
        <v>1.038</v>
      </c>
      <c r="G333" s="12">
        <v>636</v>
      </c>
      <c r="H333" s="14">
        <f t="shared" si="65"/>
        <v>660.1</v>
      </c>
      <c r="I333" s="13">
        <v>5342</v>
      </c>
      <c r="J333" s="14">
        <f t="shared" si="66"/>
        <v>5544.9</v>
      </c>
      <c r="K333" s="13">
        <v>60</v>
      </c>
      <c r="L333" s="14">
        <f t="shared" si="67"/>
        <v>62.2</v>
      </c>
      <c r="M333" s="13">
        <f t="shared" si="68"/>
        <v>6038</v>
      </c>
      <c r="N333" s="14">
        <f t="shared" si="69"/>
        <v>6267.2</v>
      </c>
      <c r="O333" s="4" t="s">
        <v>632</v>
      </c>
      <c r="R333">
        <v>0</v>
      </c>
      <c r="S333">
        <v>0</v>
      </c>
      <c r="T333">
        <v>0</v>
      </c>
      <c r="AC333">
        <v>1</v>
      </c>
    </row>
    <row r="334" spans="1:29" ht="30" customHeight="1">
      <c r="A334" s="4" t="s">
        <v>482</v>
      </c>
      <c r="B334" s="4" t="s">
        <v>754</v>
      </c>
      <c r="C334" s="4" t="s">
        <v>755</v>
      </c>
      <c r="D334" s="4" t="s">
        <v>77</v>
      </c>
      <c r="E334" s="4" t="s">
        <v>756</v>
      </c>
      <c r="F334" s="2">
        <v>1.36</v>
      </c>
      <c r="G334" s="12">
        <f>단가대비표!O145</f>
        <v>21800</v>
      </c>
      <c r="H334" s="14">
        <f t="shared" si="65"/>
        <v>29648</v>
      </c>
      <c r="I334" s="13">
        <v>0</v>
      </c>
      <c r="J334" s="14">
        <f t="shared" si="66"/>
        <v>0</v>
      </c>
      <c r="K334" s="13">
        <v>0</v>
      </c>
      <c r="L334" s="14">
        <f t="shared" si="67"/>
        <v>0</v>
      </c>
      <c r="M334" s="13">
        <f t="shared" si="68"/>
        <v>21800</v>
      </c>
      <c r="N334" s="14">
        <f t="shared" si="69"/>
        <v>29648</v>
      </c>
      <c r="O334" s="4" t="s">
        <v>77</v>
      </c>
      <c r="R334">
        <v>0</v>
      </c>
      <c r="S334">
        <v>0</v>
      </c>
      <c r="T334">
        <v>0</v>
      </c>
      <c r="AC334">
        <v>1</v>
      </c>
    </row>
    <row r="335" spans="1:29" ht="30" customHeight="1">
      <c r="A335" s="4" t="s">
        <v>482</v>
      </c>
      <c r="B335" s="4" t="s">
        <v>124</v>
      </c>
      <c r="C335" s="4" t="s">
        <v>90</v>
      </c>
      <c r="D335" s="4" t="s">
        <v>125</v>
      </c>
      <c r="E335" s="4" t="s">
        <v>92</v>
      </c>
      <c r="F335" s="2">
        <v>0.069</v>
      </c>
      <c r="G335" s="12">
        <v>0</v>
      </c>
      <c r="H335" s="14">
        <f t="shared" si="65"/>
        <v>0</v>
      </c>
      <c r="I335" s="13">
        <f>단가대비표!O224</f>
        <v>125901</v>
      </c>
      <c r="J335" s="14">
        <f t="shared" si="66"/>
        <v>8687.1</v>
      </c>
      <c r="K335" s="13">
        <v>0</v>
      </c>
      <c r="L335" s="14">
        <f t="shared" si="67"/>
        <v>0</v>
      </c>
      <c r="M335" s="13">
        <f t="shared" si="68"/>
        <v>125901</v>
      </c>
      <c r="N335" s="14">
        <f t="shared" si="69"/>
        <v>8687.1</v>
      </c>
      <c r="O335" s="4" t="s">
        <v>617</v>
      </c>
      <c r="R335">
        <v>0</v>
      </c>
      <c r="S335">
        <v>0</v>
      </c>
      <c r="T335">
        <v>0</v>
      </c>
      <c r="W335">
        <v>3</v>
      </c>
      <c r="AC335">
        <v>1</v>
      </c>
    </row>
    <row r="336" spans="1:29" ht="30" customHeight="1">
      <c r="A336" s="4" t="s">
        <v>482</v>
      </c>
      <c r="B336" s="4" t="s">
        <v>89</v>
      </c>
      <c r="C336" s="4" t="s">
        <v>90</v>
      </c>
      <c r="D336" s="4" t="s">
        <v>91</v>
      </c>
      <c r="E336" s="4" t="s">
        <v>92</v>
      </c>
      <c r="F336" s="2">
        <v>0.018</v>
      </c>
      <c r="G336" s="12">
        <v>0</v>
      </c>
      <c r="H336" s="14">
        <f t="shared" si="65"/>
        <v>0</v>
      </c>
      <c r="I336" s="13">
        <f>단가대비표!O226</f>
        <v>94338</v>
      </c>
      <c r="J336" s="14">
        <f t="shared" si="66"/>
        <v>1698</v>
      </c>
      <c r="K336" s="13">
        <v>0</v>
      </c>
      <c r="L336" s="14">
        <f t="shared" si="67"/>
        <v>0</v>
      </c>
      <c r="M336" s="13">
        <f t="shared" si="68"/>
        <v>94338</v>
      </c>
      <c r="N336" s="14">
        <f t="shared" si="69"/>
        <v>1698</v>
      </c>
      <c r="O336" s="4" t="s">
        <v>617</v>
      </c>
      <c r="R336">
        <v>0</v>
      </c>
      <c r="S336">
        <v>0</v>
      </c>
      <c r="T336">
        <v>0</v>
      </c>
      <c r="W336">
        <v>3</v>
      </c>
      <c r="AC336">
        <v>1</v>
      </c>
    </row>
    <row r="337" spans="1:29" ht="30" customHeight="1">
      <c r="A337" s="4" t="s">
        <v>482</v>
      </c>
      <c r="B337" s="4" t="s">
        <v>95</v>
      </c>
      <c r="C337" s="4" t="s">
        <v>96</v>
      </c>
      <c r="D337" s="4" t="s">
        <v>97</v>
      </c>
      <c r="E337" s="4" t="s">
        <v>98</v>
      </c>
      <c r="F337" s="2">
        <v>1</v>
      </c>
      <c r="G337" s="12">
        <f>ROUNDDOWN(SUMIF(W329:W337,RIGHTB(B337,1),J329:J337)*T337,2)</f>
        <v>311.55</v>
      </c>
      <c r="H337" s="14">
        <f t="shared" si="65"/>
        <v>311.5</v>
      </c>
      <c r="I337" s="13">
        <v>0</v>
      </c>
      <c r="J337" s="14">
        <f t="shared" si="66"/>
        <v>0</v>
      </c>
      <c r="K337" s="13">
        <v>0</v>
      </c>
      <c r="L337" s="14">
        <f t="shared" si="67"/>
        <v>0</v>
      </c>
      <c r="M337" s="13">
        <f t="shared" si="68"/>
        <v>311.5</v>
      </c>
      <c r="N337" s="14">
        <f t="shared" si="69"/>
        <v>311.5</v>
      </c>
      <c r="O337" s="4" t="s">
        <v>77</v>
      </c>
      <c r="P337">
        <v>337</v>
      </c>
      <c r="R337">
        <v>1</v>
      </c>
      <c r="S337">
        <v>0</v>
      </c>
      <c r="T337">
        <v>0.03</v>
      </c>
      <c r="AC337">
        <v>1</v>
      </c>
    </row>
    <row r="338" spans="1:15" ht="30" customHeight="1">
      <c r="A338" s="2"/>
      <c r="B338" s="2"/>
      <c r="C338" s="2" t="s">
        <v>99</v>
      </c>
      <c r="D338" s="2"/>
      <c r="E338" s="2"/>
      <c r="F338" s="2"/>
      <c r="G338" s="12"/>
      <c r="H338" s="8">
        <f>ROUNDDOWN(SUMIF(AC329:AC337,1,H329:H337),0)</f>
        <v>36363</v>
      </c>
      <c r="I338" s="2"/>
      <c r="J338" s="8">
        <f>ROUNDDOWN(SUMIF(AC329:AC337,1,J329:J337),0)</f>
        <v>17064</v>
      </c>
      <c r="K338" s="2"/>
      <c r="L338" s="8">
        <f>ROUNDDOWN(SUMIF(AC329:AC337,1,L329:L337),0)</f>
        <v>62</v>
      </c>
      <c r="M338" s="2"/>
      <c r="N338" s="8">
        <f>H338+J338+L338</f>
        <v>53489</v>
      </c>
      <c r="O338" s="2"/>
    </row>
    <row r="339" spans="1:15" ht="30" customHeight="1">
      <c r="A339" s="2"/>
      <c r="B339" s="2"/>
      <c r="C339" s="2"/>
      <c r="D339" s="2"/>
      <c r="E339" s="2"/>
      <c r="F339" s="2"/>
      <c r="G339" s="12"/>
      <c r="H339" s="2"/>
      <c r="I339" s="2"/>
      <c r="J339" s="2"/>
      <c r="K339" s="2"/>
      <c r="L339" s="2"/>
      <c r="M339" s="2"/>
      <c r="N339" s="2"/>
      <c r="O339" s="2"/>
    </row>
    <row r="340" spans="1:15" ht="30" customHeight="1">
      <c r="A340" s="2"/>
      <c r="B340" s="2"/>
      <c r="C340" s="4" t="s">
        <v>786</v>
      </c>
      <c r="D340" s="2"/>
      <c r="E340" s="2"/>
      <c r="F340" s="2"/>
      <c r="G340" s="12"/>
      <c r="H340" s="2"/>
      <c r="I340" s="2"/>
      <c r="J340" s="2"/>
      <c r="K340" s="2"/>
      <c r="L340" s="2"/>
      <c r="M340" s="2"/>
      <c r="N340" s="2"/>
      <c r="O340" s="2"/>
    </row>
    <row r="341" spans="1:29" ht="30" customHeight="1">
      <c r="A341" s="4" t="s">
        <v>483</v>
      </c>
      <c r="B341" s="4" t="s">
        <v>787</v>
      </c>
      <c r="C341" s="4" t="s">
        <v>363</v>
      </c>
      <c r="D341" s="4" t="s">
        <v>788</v>
      </c>
      <c r="E341" s="4" t="s">
        <v>103</v>
      </c>
      <c r="F341" s="2">
        <v>0.3</v>
      </c>
      <c r="G341" s="12">
        <f>단가대비표!O50</f>
        <v>17587</v>
      </c>
      <c r="H341" s="14">
        <f aca="true" t="shared" si="70" ref="H341:H349">TRUNC(F341*G341,1)</f>
        <v>5276.1</v>
      </c>
      <c r="I341" s="13">
        <v>0</v>
      </c>
      <c r="J341" s="14">
        <f aca="true" t="shared" si="71" ref="J341:J349">TRUNC(F341*I341,1)</f>
        <v>0</v>
      </c>
      <c r="K341" s="13">
        <v>0</v>
      </c>
      <c r="L341" s="14">
        <f aca="true" t="shared" si="72" ref="L341:L349">TRUNC(F341*K341,1)</f>
        <v>0</v>
      </c>
      <c r="M341" s="13">
        <f aca="true" t="shared" si="73" ref="M341:M349">TRUNC(G341+I341+K341,1)</f>
        <v>17587</v>
      </c>
      <c r="N341" s="14">
        <f aca="true" t="shared" si="74" ref="N341:N349">TRUNC(H341+J341+L341,1)</f>
        <v>5276.1</v>
      </c>
      <c r="O341" s="4" t="s">
        <v>77</v>
      </c>
      <c r="R341">
        <v>0</v>
      </c>
      <c r="S341">
        <v>0</v>
      </c>
      <c r="T341">
        <v>0</v>
      </c>
      <c r="AC341">
        <v>1</v>
      </c>
    </row>
    <row r="342" spans="1:29" ht="30" customHeight="1">
      <c r="A342" s="4" t="s">
        <v>483</v>
      </c>
      <c r="B342" s="4" t="s">
        <v>659</v>
      </c>
      <c r="C342" s="4" t="s">
        <v>639</v>
      </c>
      <c r="D342" s="4" t="s">
        <v>460</v>
      </c>
      <c r="E342" s="4" t="s">
        <v>289</v>
      </c>
      <c r="F342" s="2">
        <v>1</v>
      </c>
      <c r="G342" s="12">
        <v>279</v>
      </c>
      <c r="H342" s="14">
        <f t="shared" si="70"/>
        <v>279</v>
      </c>
      <c r="I342" s="13">
        <v>0</v>
      </c>
      <c r="J342" s="14">
        <f t="shared" si="71"/>
        <v>0</v>
      </c>
      <c r="K342" s="13">
        <v>0</v>
      </c>
      <c r="L342" s="14">
        <f t="shared" si="72"/>
        <v>0</v>
      </c>
      <c r="M342" s="13">
        <f t="shared" si="73"/>
        <v>279</v>
      </c>
      <c r="N342" s="14">
        <f t="shared" si="74"/>
        <v>279</v>
      </c>
      <c r="O342" s="4" t="s">
        <v>659</v>
      </c>
      <c r="R342">
        <v>0</v>
      </c>
      <c r="S342">
        <v>0</v>
      </c>
      <c r="T342">
        <v>0</v>
      </c>
      <c r="AC342">
        <v>1</v>
      </c>
    </row>
    <row r="343" spans="1:29" ht="30" customHeight="1">
      <c r="A343" s="4" t="s">
        <v>483</v>
      </c>
      <c r="B343" s="4" t="s">
        <v>770</v>
      </c>
      <c r="C343" s="4" t="s">
        <v>771</v>
      </c>
      <c r="D343" s="4" t="s">
        <v>772</v>
      </c>
      <c r="E343" s="4" t="s">
        <v>756</v>
      </c>
      <c r="F343" s="2">
        <v>1.919</v>
      </c>
      <c r="G343" s="12">
        <f>단가대비표!O237</f>
        <v>682</v>
      </c>
      <c r="H343" s="14">
        <f t="shared" si="70"/>
        <v>1308.7</v>
      </c>
      <c r="I343" s="13">
        <v>0</v>
      </c>
      <c r="J343" s="14">
        <f t="shared" si="71"/>
        <v>0</v>
      </c>
      <c r="K343" s="13">
        <v>0</v>
      </c>
      <c r="L343" s="14">
        <f t="shared" si="72"/>
        <v>0</v>
      </c>
      <c r="M343" s="13">
        <f t="shared" si="73"/>
        <v>682</v>
      </c>
      <c r="N343" s="14">
        <f t="shared" si="74"/>
        <v>1308.7</v>
      </c>
      <c r="O343" s="4" t="s">
        <v>77</v>
      </c>
      <c r="R343">
        <v>0</v>
      </c>
      <c r="S343">
        <v>0</v>
      </c>
      <c r="T343">
        <v>0</v>
      </c>
      <c r="AC343">
        <v>1</v>
      </c>
    </row>
    <row r="344" spans="1:29" ht="30" customHeight="1">
      <c r="A344" s="4" t="s">
        <v>483</v>
      </c>
      <c r="B344" s="4" t="s">
        <v>663</v>
      </c>
      <c r="C344" s="4" t="s">
        <v>664</v>
      </c>
      <c r="D344" s="4" t="s">
        <v>634</v>
      </c>
      <c r="E344" s="4" t="s">
        <v>103</v>
      </c>
      <c r="F344" s="2">
        <v>1.547</v>
      </c>
      <c r="G344" s="12">
        <v>201</v>
      </c>
      <c r="H344" s="14">
        <f t="shared" si="70"/>
        <v>310.9</v>
      </c>
      <c r="I344" s="13">
        <v>925</v>
      </c>
      <c r="J344" s="14">
        <f t="shared" si="71"/>
        <v>1430.9</v>
      </c>
      <c r="K344" s="13">
        <v>0</v>
      </c>
      <c r="L344" s="14">
        <f t="shared" si="72"/>
        <v>0</v>
      </c>
      <c r="M344" s="13">
        <f t="shared" si="73"/>
        <v>1126</v>
      </c>
      <c r="N344" s="14">
        <f t="shared" si="74"/>
        <v>1741.8</v>
      </c>
      <c r="O344" s="4" t="s">
        <v>663</v>
      </c>
      <c r="R344">
        <v>0</v>
      </c>
      <c r="S344">
        <v>0</v>
      </c>
      <c r="T344">
        <v>0</v>
      </c>
      <c r="AC344">
        <v>1</v>
      </c>
    </row>
    <row r="345" spans="1:29" ht="30" customHeight="1">
      <c r="A345" s="4" t="s">
        <v>483</v>
      </c>
      <c r="B345" s="4" t="s">
        <v>632</v>
      </c>
      <c r="C345" s="4" t="s">
        <v>633</v>
      </c>
      <c r="D345" s="4" t="s">
        <v>634</v>
      </c>
      <c r="E345" s="4" t="s">
        <v>103</v>
      </c>
      <c r="F345" s="2">
        <v>1.358</v>
      </c>
      <c r="G345" s="12">
        <v>636</v>
      </c>
      <c r="H345" s="14">
        <f t="shared" si="70"/>
        <v>863.6</v>
      </c>
      <c r="I345" s="13">
        <v>5342</v>
      </c>
      <c r="J345" s="14">
        <f t="shared" si="71"/>
        <v>7254.4</v>
      </c>
      <c r="K345" s="13">
        <v>60</v>
      </c>
      <c r="L345" s="14">
        <f t="shared" si="72"/>
        <v>81.4</v>
      </c>
      <c r="M345" s="13">
        <f t="shared" si="73"/>
        <v>6038</v>
      </c>
      <c r="N345" s="14">
        <f t="shared" si="74"/>
        <v>8199.4</v>
      </c>
      <c r="O345" s="4" t="s">
        <v>632</v>
      </c>
      <c r="R345">
        <v>0</v>
      </c>
      <c r="S345">
        <v>0</v>
      </c>
      <c r="T345">
        <v>0</v>
      </c>
      <c r="AC345">
        <v>1</v>
      </c>
    </row>
    <row r="346" spans="1:29" ht="30" customHeight="1">
      <c r="A346" s="4" t="s">
        <v>483</v>
      </c>
      <c r="B346" s="4" t="s">
        <v>754</v>
      </c>
      <c r="C346" s="4" t="s">
        <v>755</v>
      </c>
      <c r="D346" s="4" t="s">
        <v>77</v>
      </c>
      <c r="E346" s="4" t="s">
        <v>756</v>
      </c>
      <c r="F346" s="2">
        <v>1.63</v>
      </c>
      <c r="G346" s="12">
        <f>단가대비표!O145</f>
        <v>21800</v>
      </c>
      <c r="H346" s="14">
        <f t="shared" si="70"/>
        <v>35534</v>
      </c>
      <c r="I346" s="13">
        <v>0</v>
      </c>
      <c r="J346" s="14">
        <f t="shared" si="71"/>
        <v>0</v>
      </c>
      <c r="K346" s="13">
        <v>0</v>
      </c>
      <c r="L346" s="14">
        <f t="shared" si="72"/>
        <v>0</v>
      </c>
      <c r="M346" s="13">
        <f t="shared" si="73"/>
        <v>21800</v>
      </c>
      <c r="N346" s="14">
        <f t="shared" si="74"/>
        <v>35534</v>
      </c>
      <c r="O346" s="4" t="s">
        <v>77</v>
      </c>
      <c r="R346">
        <v>0</v>
      </c>
      <c r="S346">
        <v>0</v>
      </c>
      <c r="T346">
        <v>0</v>
      </c>
      <c r="AC346">
        <v>1</v>
      </c>
    </row>
    <row r="347" spans="1:29" ht="30" customHeight="1">
      <c r="A347" s="4" t="s">
        <v>483</v>
      </c>
      <c r="B347" s="4" t="s">
        <v>124</v>
      </c>
      <c r="C347" s="4" t="s">
        <v>90</v>
      </c>
      <c r="D347" s="4" t="s">
        <v>125</v>
      </c>
      <c r="E347" s="4" t="s">
        <v>92</v>
      </c>
      <c r="F347" s="2">
        <v>0.085</v>
      </c>
      <c r="G347" s="12">
        <v>0</v>
      </c>
      <c r="H347" s="14">
        <f t="shared" si="70"/>
        <v>0</v>
      </c>
      <c r="I347" s="13">
        <f>단가대비표!O224</f>
        <v>125901</v>
      </c>
      <c r="J347" s="14">
        <f t="shared" si="71"/>
        <v>10701.5</v>
      </c>
      <c r="K347" s="13">
        <v>0</v>
      </c>
      <c r="L347" s="14">
        <f t="shared" si="72"/>
        <v>0</v>
      </c>
      <c r="M347" s="13">
        <f t="shared" si="73"/>
        <v>125901</v>
      </c>
      <c r="N347" s="14">
        <f t="shared" si="74"/>
        <v>10701.5</v>
      </c>
      <c r="O347" s="4" t="s">
        <v>617</v>
      </c>
      <c r="R347">
        <v>0</v>
      </c>
      <c r="S347">
        <v>0</v>
      </c>
      <c r="T347">
        <v>0</v>
      </c>
      <c r="W347">
        <v>3</v>
      </c>
      <c r="AC347">
        <v>1</v>
      </c>
    </row>
    <row r="348" spans="1:29" ht="30" customHeight="1">
      <c r="A348" s="4" t="s">
        <v>483</v>
      </c>
      <c r="B348" s="4" t="s">
        <v>89</v>
      </c>
      <c r="C348" s="4" t="s">
        <v>90</v>
      </c>
      <c r="D348" s="4" t="s">
        <v>91</v>
      </c>
      <c r="E348" s="4" t="s">
        <v>92</v>
      </c>
      <c r="F348" s="2">
        <v>0.029</v>
      </c>
      <c r="G348" s="12">
        <v>0</v>
      </c>
      <c r="H348" s="14">
        <f t="shared" si="70"/>
        <v>0</v>
      </c>
      <c r="I348" s="13">
        <f>단가대비표!O226</f>
        <v>94338</v>
      </c>
      <c r="J348" s="14">
        <f t="shared" si="71"/>
        <v>2735.8</v>
      </c>
      <c r="K348" s="13">
        <v>0</v>
      </c>
      <c r="L348" s="14">
        <f t="shared" si="72"/>
        <v>0</v>
      </c>
      <c r="M348" s="13">
        <f t="shared" si="73"/>
        <v>94338</v>
      </c>
      <c r="N348" s="14">
        <f t="shared" si="74"/>
        <v>2735.8</v>
      </c>
      <c r="O348" s="4" t="s">
        <v>617</v>
      </c>
      <c r="R348">
        <v>0</v>
      </c>
      <c r="S348">
        <v>0</v>
      </c>
      <c r="T348">
        <v>0</v>
      </c>
      <c r="W348">
        <v>3</v>
      </c>
      <c r="AC348">
        <v>1</v>
      </c>
    </row>
    <row r="349" spans="1:29" ht="30" customHeight="1">
      <c r="A349" s="4" t="s">
        <v>483</v>
      </c>
      <c r="B349" s="4" t="s">
        <v>95</v>
      </c>
      <c r="C349" s="4" t="s">
        <v>96</v>
      </c>
      <c r="D349" s="4" t="s">
        <v>97</v>
      </c>
      <c r="E349" s="4" t="s">
        <v>98</v>
      </c>
      <c r="F349" s="2">
        <v>1</v>
      </c>
      <c r="G349" s="12">
        <f>ROUNDDOWN(SUMIF(W341:W349,RIGHTB(B349,1),J341:J349)*T349,2)</f>
        <v>403.11</v>
      </c>
      <c r="H349" s="14">
        <f t="shared" si="70"/>
        <v>403.1</v>
      </c>
      <c r="I349" s="13">
        <v>0</v>
      </c>
      <c r="J349" s="14">
        <f t="shared" si="71"/>
        <v>0</v>
      </c>
      <c r="K349" s="13">
        <v>0</v>
      </c>
      <c r="L349" s="14">
        <f t="shared" si="72"/>
        <v>0</v>
      </c>
      <c r="M349" s="13">
        <f t="shared" si="73"/>
        <v>403.1</v>
      </c>
      <c r="N349" s="14">
        <f t="shared" si="74"/>
        <v>403.1</v>
      </c>
      <c r="O349" s="4" t="s">
        <v>77</v>
      </c>
      <c r="P349">
        <v>349</v>
      </c>
      <c r="R349">
        <v>1</v>
      </c>
      <c r="S349">
        <v>0</v>
      </c>
      <c r="T349">
        <v>0.03</v>
      </c>
      <c r="AC349">
        <v>1</v>
      </c>
    </row>
    <row r="350" spans="1:15" ht="30" customHeight="1">
      <c r="A350" s="2"/>
      <c r="B350" s="2"/>
      <c r="C350" s="2" t="s">
        <v>99</v>
      </c>
      <c r="D350" s="2"/>
      <c r="E350" s="2"/>
      <c r="F350" s="2"/>
      <c r="G350" s="12"/>
      <c r="H350" s="8">
        <f>ROUNDDOWN(SUMIF(AC341:AC349,1,H341:H349),0)</f>
        <v>43975</v>
      </c>
      <c r="I350" s="2"/>
      <c r="J350" s="8">
        <f>ROUNDDOWN(SUMIF(AC341:AC349,1,J341:J349),0)</f>
        <v>22122</v>
      </c>
      <c r="K350" s="2"/>
      <c r="L350" s="8">
        <f>ROUNDDOWN(SUMIF(AC341:AC349,1,L341:L349),0)</f>
        <v>81</v>
      </c>
      <c r="M350" s="2"/>
      <c r="N350" s="8">
        <f>H350+J350+L350</f>
        <v>66178</v>
      </c>
      <c r="O350" s="2"/>
    </row>
    <row r="351" spans="1:15" ht="30" customHeight="1">
      <c r="A351" s="2"/>
      <c r="B351" s="2"/>
      <c r="C351" s="2"/>
      <c r="D351" s="2"/>
      <c r="E351" s="2"/>
      <c r="F351" s="2"/>
      <c r="G351" s="12"/>
      <c r="H351" s="2"/>
      <c r="I351" s="2"/>
      <c r="J351" s="2"/>
      <c r="K351" s="2"/>
      <c r="L351" s="2"/>
      <c r="M351" s="2"/>
      <c r="N351" s="2"/>
      <c r="O351" s="2"/>
    </row>
    <row r="352" spans="1:15" ht="30" customHeight="1">
      <c r="A352" s="2"/>
      <c r="B352" s="2"/>
      <c r="C352" s="4" t="s">
        <v>789</v>
      </c>
      <c r="D352" s="2"/>
      <c r="E352" s="2"/>
      <c r="F352" s="2"/>
      <c r="G352" s="12"/>
      <c r="H352" s="2"/>
      <c r="I352" s="2"/>
      <c r="J352" s="2"/>
      <c r="K352" s="2"/>
      <c r="L352" s="2"/>
      <c r="M352" s="2"/>
      <c r="N352" s="2"/>
      <c r="O352" s="2"/>
    </row>
    <row r="353" spans="1:29" ht="30" customHeight="1">
      <c r="A353" s="4" t="s">
        <v>485</v>
      </c>
      <c r="B353" s="4" t="s">
        <v>790</v>
      </c>
      <c r="C353" s="4" t="s">
        <v>363</v>
      </c>
      <c r="D353" s="4" t="s">
        <v>791</v>
      </c>
      <c r="E353" s="4" t="s">
        <v>103</v>
      </c>
      <c r="F353" s="2">
        <v>0.3</v>
      </c>
      <c r="G353" s="12">
        <f>단가대비표!O51</f>
        <v>40660</v>
      </c>
      <c r="H353" s="14">
        <f aca="true" t="shared" si="75" ref="H353:H361">TRUNC(F353*G353,1)</f>
        <v>12198</v>
      </c>
      <c r="I353" s="13">
        <v>0</v>
      </c>
      <c r="J353" s="14">
        <f aca="true" t="shared" si="76" ref="J353:J361">TRUNC(F353*I353,1)</f>
        <v>0</v>
      </c>
      <c r="K353" s="13">
        <v>0</v>
      </c>
      <c r="L353" s="14">
        <f aca="true" t="shared" si="77" ref="L353:L361">TRUNC(F353*K353,1)</f>
        <v>0</v>
      </c>
      <c r="M353" s="13">
        <f aca="true" t="shared" si="78" ref="M353:M361">TRUNC(G353+I353+K353,1)</f>
        <v>40660</v>
      </c>
      <c r="N353" s="14">
        <f aca="true" t="shared" si="79" ref="N353:N361">TRUNC(H353+J353+L353,1)</f>
        <v>12198</v>
      </c>
      <c r="O353" s="4" t="s">
        <v>77</v>
      </c>
      <c r="R353">
        <v>0</v>
      </c>
      <c r="S353">
        <v>0</v>
      </c>
      <c r="T353">
        <v>0</v>
      </c>
      <c r="AC353">
        <v>1</v>
      </c>
    </row>
    <row r="354" spans="1:29" ht="30" customHeight="1">
      <c r="A354" s="4" t="s">
        <v>485</v>
      </c>
      <c r="B354" s="4" t="s">
        <v>661</v>
      </c>
      <c r="C354" s="4" t="s">
        <v>639</v>
      </c>
      <c r="D354" s="4" t="s">
        <v>496</v>
      </c>
      <c r="E354" s="4" t="s">
        <v>289</v>
      </c>
      <c r="F354" s="2">
        <v>1</v>
      </c>
      <c r="G354" s="12">
        <v>808</v>
      </c>
      <c r="H354" s="14">
        <f t="shared" si="75"/>
        <v>808</v>
      </c>
      <c r="I354" s="13">
        <v>0</v>
      </c>
      <c r="J354" s="14">
        <f t="shared" si="76"/>
        <v>0</v>
      </c>
      <c r="K354" s="13">
        <v>0</v>
      </c>
      <c r="L354" s="14">
        <f t="shared" si="77"/>
        <v>0</v>
      </c>
      <c r="M354" s="13">
        <f t="shared" si="78"/>
        <v>808</v>
      </c>
      <c r="N354" s="14">
        <f t="shared" si="79"/>
        <v>808</v>
      </c>
      <c r="O354" s="4" t="s">
        <v>661</v>
      </c>
      <c r="R354">
        <v>0</v>
      </c>
      <c r="S354">
        <v>0</v>
      </c>
      <c r="T354">
        <v>0</v>
      </c>
      <c r="AC354">
        <v>1</v>
      </c>
    </row>
    <row r="355" spans="1:29" ht="30" customHeight="1">
      <c r="A355" s="4" t="s">
        <v>485</v>
      </c>
      <c r="B355" s="4" t="s">
        <v>770</v>
      </c>
      <c r="C355" s="4" t="s">
        <v>771</v>
      </c>
      <c r="D355" s="4" t="s">
        <v>772</v>
      </c>
      <c r="E355" s="4" t="s">
        <v>756</v>
      </c>
      <c r="F355" s="2">
        <v>3.602</v>
      </c>
      <c r="G355" s="12">
        <f>단가대비표!O237</f>
        <v>682</v>
      </c>
      <c r="H355" s="14">
        <f t="shared" si="75"/>
        <v>2456.5</v>
      </c>
      <c r="I355" s="13">
        <v>0</v>
      </c>
      <c r="J355" s="14">
        <f t="shared" si="76"/>
        <v>0</v>
      </c>
      <c r="K355" s="13">
        <v>0</v>
      </c>
      <c r="L355" s="14">
        <f t="shared" si="77"/>
        <v>0</v>
      </c>
      <c r="M355" s="13">
        <f t="shared" si="78"/>
        <v>682</v>
      </c>
      <c r="N355" s="14">
        <f t="shared" si="79"/>
        <v>2456.5</v>
      </c>
      <c r="O355" s="4" t="s">
        <v>77</v>
      </c>
      <c r="R355">
        <v>0</v>
      </c>
      <c r="S355">
        <v>0</v>
      </c>
      <c r="T355">
        <v>0</v>
      </c>
      <c r="AC355">
        <v>1</v>
      </c>
    </row>
    <row r="356" spans="1:29" ht="30" customHeight="1">
      <c r="A356" s="4" t="s">
        <v>485</v>
      </c>
      <c r="B356" s="4" t="s">
        <v>663</v>
      </c>
      <c r="C356" s="4" t="s">
        <v>664</v>
      </c>
      <c r="D356" s="4" t="s">
        <v>634</v>
      </c>
      <c r="E356" s="4" t="s">
        <v>103</v>
      </c>
      <c r="F356" s="2">
        <v>2.188</v>
      </c>
      <c r="G356" s="12">
        <v>201</v>
      </c>
      <c r="H356" s="14">
        <f t="shared" si="75"/>
        <v>439.7</v>
      </c>
      <c r="I356" s="13">
        <v>925</v>
      </c>
      <c r="J356" s="14">
        <f t="shared" si="76"/>
        <v>2023.9</v>
      </c>
      <c r="K356" s="13">
        <v>0</v>
      </c>
      <c r="L356" s="14">
        <f t="shared" si="77"/>
        <v>0</v>
      </c>
      <c r="M356" s="13">
        <f t="shared" si="78"/>
        <v>1126</v>
      </c>
      <c r="N356" s="14">
        <f t="shared" si="79"/>
        <v>2463.6</v>
      </c>
      <c r="O356" s="4" t="s">
        <v>663</v>
      </c>
      <c r="R356">
        <v>0</v>
      </c>
      <c r="S356">
        <v>0</v>
      </c>
      <c r="T356">
        <v>0</v>
      </c>
      <c r="AC356">
        <v>1</v>
      </c>
    </row>
    <row r="357" spans="1:29" ht="30" customHeight="1">
      <c r="A357" s="4" t="s">
        <v>485</v>
      </c>
      <c r="B357" s="4" t="s">
        <v>632</v>
      </c>
      <c r="C357" s="4" t="s">
        <v>633</v>
      </c>
      <c r="D357" s="4" t="s">
        <v>634</v>
      </c>
      <c r="E357" s="4" t="s">
        <v>103</v>
      </c>
      <c r="F357" s="2">
        <v>2</v>
      </c>
      <c r="G357" s="12">
        <v>636</v>
      </c>
      <c r="H357" s="14">
        <f t="shared" si="75"/>
        <v>1272</v>
      </c>
      <c r="I357" s="13">
        <v>5342</v>
      </c>
      <c r="J357" s="14">
        <f t="shared" si="76"/>
        <v>10684</v>
      </c>
      <c r="K357" s="13">
        <v>60</v>
      </c>
      <c r="L357" s="14">
        <f t="shared" si="77"/>
        <v>120</v>
      </c>
      <c r="M357" s="13">
        <f t="shared" si="78"/>
        <v>6038</v>
      </c>
      <c r="N357" s="14">
        <f t="shared" si="79"/>
        <v>12076</v>
      </c>
      <c r="O357" s="4" t="s">
        <v>632</v>
      </c>
      <c r="R357">
        <v>0</v>
      </c>
      <c r="S357">
        <v>0</v>
      </c>
      <c r="T357">
        <v>0</v>
      </c>
      <c r="AC357">
        <v>1</v>
      </c>
    </row>
    <row r="358" spans="1:29" ht="30" customHeight="1">
      <c r="A358" s="4" t="s">
        <v>485</v>
      </c>
      <c r="B358" s="4" t="s">
        <v>754</v>
      </c>
      <c r="C358" s="4" t="s">
        <v>755</v>
      </c>
      <c r="D358" s="4" t="s">
        <v>77</v>
      </c>
      <c r="E358" s="4" t="s">
        <v>756</v>
      </c>
      <c r="F358" s="2">
        <v>6.37</v>
      </c>
      <c r="G358" s="12">
        <f>단가대비표!O145</f>
        <v>21800</v>
      </c>
      <c r="H358" s="14">
        <f t="shared" si="75"/>
        <v>138866</v>
      </c>
      <c r="I358" s="13">
        <v>0</v>
      </c>
      <c r="J358" s="14">
        <f t="shared" si="76"/>
        <v>0</v>
      </c>
      <c r="K358" s="13">
        <v>0</v>
      </c>
      <c r="L358" s="14">
        <f t="shared" si="77"/>
        <v>0</v>
      </c>
      <c r="M358" s="13">
        <f t="shared" si="78"/>
        <v>21800</v>
      </c>
      <c r="N358" s="14">
        <f t="shared" si="79"/>
        <v>138866</v>
      </c>
      <c r="O358" s="4" t="s">
        <v>77</v>
      </c>
      <c r="R358">
        <v>0</v>
      </c>
      <c r="S358">
        <v>0</v>
      </c>
      <c r="T358">
        <v>0</v>
      </c>
      <c r="AC358">
        <v>1</v>
      </c>
    </row>
    <row r="359" spans="1:29" ht="30" customHeight="1">
      <c r="A359" s="4" t="s">
        <v>485</v>
      </c>
      <c r="B359" s="4" t="s">
        <v>124</v>
      </c>
      <c r="C359" s="4" t="s">
        <v>90</v>
      </c>
      <c r="D359" s="4" t="s">
        <v>125</v>
      </c>
      <c r="E359" s="4" t="s">
        <v>92</v>
      </c>
      <c r="F359" s="2">
        <v>0.104</v>
      </c>
      <c r="G359" s="12">
        <v>0</v>
      </c>
      <c r="H359" s="14">
        <f t="shared" si="75"/>
        <v>0</v>
      </c>
      <c r="I359" s="13">
        <f>단가대비표!O224</f>
        <v>125901</v>
      </c>
      <c r="J359" s="14">
        <f t="shared" si="76"/>
        <v>13093.7</v>
      </c>
      <c r="K359" s="13">
        <v>0</v>
      </c>
      <c r="L359" s="14">
        <f t="shared" si="77"/>
        <v>0</v>
      </c>
      <c r="M359" s="13">
        <f t="shared" si="78"/>
        <v>125901</v>
      </c>
      <c r="N359" s="14">
        <f t="shared" si="79"/>
        <v>13093.7</v>
      </c>
      <c r="O359" s="4" t="s">
        <v>617</v>
      </c>
      <c r="R359">
        <v>0</v>
      </c>
      <c r="S359">
        <v>0</v>
      </c>
      <c r="T359">
        <v>0</v>
      </c>
      <c r="W359">
        <v>3</v>
      </c>
      <c r="AC359">
        <v>1</v>
      </c>
    </row>
    <row r="360" spans="1:29" ht="30" customHeight="1">
      <c r="A360" s="4" t="s">
        <v>485</v>
      </c>
      <c r="B360" s="4" t="s">
        <v>89</v>
      </c>
      <c r="C360" s="4" t="s">
        <v>90</v>
      </c>
      <c r="D360" s="4" t="s">
        <v>91</v>
      </c>
      <c r="E360" s="4" t="s">
        <v>92</v>
      </c>
      <c r="F360" s="2">
        <v>0.047</v>
      </c>
      <c r="G360" s="12">
        <v>0</v>
      </c>
      <c r="H360" s="14">
        <f t="shared" si="75"/>
        <v>0</v>
      </c>
      <c r="I360" s="13">
        <f>단가대비표!O226</f>
        <v>94338</v>
      </c>
      <c r="J360" s="14">
        <f t="shared" si="76"/>
        <v>4433.8</v>
      </c>
      <c r="K360" s="13">
        <v>0</v>
      </c>
      <c r="L360" s="14">
        <f t="shared" si="77"/>
        <v>0</v>
      </c>
      <c r="M360" s="13">
        <f t="shared" si="78"/>
        <v>94338</v>
      </c>
      <c r="N360" s="14">
        <f t="shared" si="79"/>
        <v>4433.8</v>
      </c>
      <c r="O360" s="4" t="s">
        <v>617</v>
      </c>
      <c r="R360">
        <v>0</v>
      </c>
      <c r="S360">
        <v>0</v>
      </c>
      <c r="T360">
        <v>0</v>
      </c>
      <c r="W360">
        <v>3</v>
      </c>
      <c r="AC360">
        <v>1</v>
      </c>
    </row>
    <row r="361" spans="1:29" ht="30" customHeight="1">
      <c r="A361" s="4" t="s">
        <v>485</v>
      </c>
      <c r="B361" s="4" t="s">
        <v>95</v>
      </c>
      <c r="C361" s="4" t="s">
        <v>96</v>
      </c>
      <c r="D361" s="4" t="s">
        <v>97</v>
      </c>
      <c r="E361" s="4" t="s">
        <v>98</v>
      </c>
      <c r="F361" s="2">
        <v>1</v>
      </c>
      <c r="G361" s="12">
        <f>ROUNDDOWN(SUMIF(W353:W361,RIGHTB(B361,1),J353:J361)*T361,2)</f>
        <v>525.82</v>
      </c>
      <c r="H361" s="14">
        <f t="shared" si="75"/>
        <v>525.8</v>
      </c>
      <c r="I361" s="13">
        <v>0</v>
      </c>
      <c r="J361" s="14">
        <f t="shared" si="76"/>
        <v>0</v>
      </c>
      <c r="K361" s="13">
        <v>0</v>
      </c>
      <c r="L361" s="14">
        <f t="shared" si="77"/>
        <v>0</v>
      </c>
      <c r="M361" s="13">
        <f t="shared" si="78"/>
        <v>525.8</v>
      </c>
      <c r="N361" s="14">
        <f t="shared" si="79"/>
        <v>525.8</v>
      </c>
      <c r="O361" s="4" t="s">
        <v>77</v>
      </c>
      <c r="P361">
        <v>361</v>
      </c>
      <c r="R361">
        <v>1</v>
      </c>
      <c r="S361">
        <v>0</v>
      </c>
      <c r="T361">
        <v>0.03</v>
      </c>
      <c r="AC361">
        <v>1</v>
      </c>
    </row>
    <row r="362" spans="1:15" ht="30" customHeight="1">
      <c r="A362" s="2"/>
      <c r="B362" s="2"/>
      <c r="C362" s="2" t="s">
        <v>99</v>
      </c>
      <c r="D362" s="2"/>
      <c r="E362" s="2"/>
      <c r="F362" s="2"/>
      <c r="G362" s="12"/>
      <c r="H362" s="8">
        <f>ROUNDDOWN(SUMIF(AC353:AC361,1,H353:H361),0)</f>
        <v>156566</v>
      </c>
      <c r="I362" s="2"/>
      <c r="J362" s="8">
        <f>ROUNDDOWN(SUMIF(AC353:AC361,1,J353:J361),0)</f>
        <v>30235</v>
      </c>
      <c r="K362" s="2"/>
      <c r="L362" s="8">
        <f>ROUNDDOWN(SUMIF(AC353:AC361,1,L353:L361),0)</f>
        <v>120</v>
      </c>
      <c r="M362" s="2"/>
      <c r="N362" s="8">
        <f>H362+J362+L362</f>
        <v>186921</v>
      </c>
      <c r="O362" s="2"/>
    </row>
    <row r="363" spans="1:15" ht="30" customHeight="1">
      <c r="A363" s="2"/>
      <c r="B363" s="2"/>
      <c r="C363" s="2"/>
      <c r="D363" s="2"/>
      <c r="E363" s="2"/>
      <c r="F363" s="2"/>
      <c r="G363" s="12"/>
      <c r="H363" s="2"/>
      <c r="I363" s="2"/>
      <c r="J363" s="2"/>
      <c r="K363" s="2"/>
      <c r="L363" s="2"/>
      <c r="M363" s="2"/>
      <c r="N363" s="2"/>
      <c r="O363" s="2"/>
    </row>
    <row r="364" spans="1:15" ht="30" customHeight="1">
      <c r="A364" s="2"/>
      <c r="B364" s="2"/>
      <c r="C364" s="4" t="s">
        <v>792</v>
      </c>
      <c r="D364" s="2"/>
      <c r="E364" s="2"/>
      <c r="F364" s="2"/>
      <c r="G364" s="12"/>
      <c r="H364" s="2"/>
      <c r="I364" s="2"/>
      <c r="J364" s="2"/>
      <c r="K364" s="2"/>
      <c r="L364" s="2"/>
      <c r="M364" s="2"/>
      <c r="N364" s="2"/>
      <c r="O364" s="2"/>
    </row>
    <row r="365" spans="1:29" ht="30" customHeight="1">
      <c r="A365" s="4" t="s">
        <v>198</v>
      </c>
      <c r="B365" s="4" t="s">
        <v>793</v>
      </c>
      <c r="C365" s="4" t="s">
        <v>794</v>
      </c>
      <c r="D365" s="4" t="s">
        <v>795</v>
      </c>
      <c r="E365" s="4" t="s">
        <v>103</v>
      </c>
      <c r="F365" s="2">
        <v>1.05</v>
      </c>
      <c r="G365" s="12">
        <f>단가대비표!O32</f>
        <v>249</v>
      </c>
      <c r="H365" s="14">
        <f aca="true" t="shared" si="80" ref="H365:H370">TRUNC(F365*G365,1)</f>
        <v>261.4</v>
      </c>
      <c r="I365" s="13">
        <v>0</v>
      </c>
      <c r="J365" s="14">
        <f aca="true" t="shared" si="81" ref="J365:J370">TRUNC(F365*I365,1)</f>
        <v>0</v>
      </c>
      <c r="K365" s="13">
        <v>0</v>
      </c>
      <c r="L365" s="14">
        <f aca="true" t="shared" si="82" ref="L365:L370">TRUNC(F365*K365,1)</f>
        <v>0</v>
      </c>
      <c r="M365" s="13">
        <f aca="true" t="shared" si="83" ref="M365:N370">TRUNC(G365+I365+K365,1)</f>
        <v>249</v>
      </c>
      <c r="N365" s="14">
        <f t="shared" si="83"/>
        <v>261.4</v>
      </c>
      <c r="O365" s="4" t="s">
        <v>77</v>
      </c>
      <c r="R365">
        <v>0</v>
      </c>
      <c r="S365">
        <v>0</v>
      </c>
      <c r="T365">
        <v>0</v>
      </c>
      <c r="V365">
        <v>2</v>
      </c>
      <c r="AC365">
        <v>1</v>
      </c>
    </row>
    <row r="366" spans="1:29" ht="30" customHeight="1">
      <c r="A366" s="4" t="s">
        <v>198</v>
      </c>
      <c r="B366" s="4" t="s">
        <v>796</v>
      </c>
      <c r="C366" s="4" t="s">
        <v>107</v>
      </c>
      <c r="D366" s="4" t="s">
        <v>797</v>
      </c>
      <c r="E366" s="4" t="s">
        <v>98</v>
      </c>
      <c r="F366" s="2">
        <v>1</v>
      </c>
      <c r="G366" s="12">
        <f>ROUNDDOWN(SUMIF(V365:V370,RIGHTB(B366,1),H365:H370)*T366,2)</f>
        <v>7.84</v>
      </c>
      <c r="H366" s="14">
        <f t="shared" si="80"/>
        <v>7.8</v>
      </c>
      <c r="I366" s="13">
        <v>0</v>
      </c>
      <c r="J366" s="14">
        <f t="shared" si="81"/>
        <v>0</v>
      </c>
      <c r="K366" s="13">
        <v>0</v>
      </c>
      <c r="L366" s="14">
        <f t="shared" si="82"/>
        <v>0</v>
      </c>
      <c r="M366" s="13">
        <f t="shared" si="83"/>
        <v>7.8</v>
      </c>
      <c r="N366" s="14">
        <f t="shared" si="83"/>
        <v>7.8</v>
      </c>
      <c r="O366" s="4" t="s">
        <v>77</v>
      </c>
      <c r="P366">
        <v>366</v>
      </c>
      <c r="R366">
        <v>0</v>
      </c>
      <c r="S366">
        <v>0</v>
      </c>
      <c r="T366">
        <v>0.03</v>
      </c>
      <c r="AC366">
        <v>1</v>
      </c>
    </row>
    <row r="367" spans="1:29" ht="30" customHeight="1">
      <c r="A367" s="4" t="s">
        <v>198</v>
      </c>
      <c r="B367" s="4" t="s">
        <v>798</v>
      </c>
      <c r="C367" s="4" t="s">
        <v>799</v>
      </c>
      <c r="D367" s="4" t="s">
        <v>800</v>
      </c>
      <c r="E367" s="4" t="s">
        <v>103</v>
      </c>
      <c r="F367" s="2">
        <v>1.2</v>
      </c>
      <c r="G367" s="12">
        <f>단가대비표!O199</f>
        <v>30</v>
      </c>
      <c r="H367" s="14">
        <f t="shared" si="80"/>
        <v>36</v>
      </c>
      <c r="I367" s="13">
        <v>0</v>
      </c>
      <c r="J367" s="14">
        <f t="shared" si="81"/>
        <v>0</v>
      </c>
      <c r="K367" s="13">
        <v>0</v>
      </c>
      <c r="L367" s="14">
        <f t="shared" si="82"/>
        <v>0</v>
      </c>
      <c r="M367" s="13">
        <f t="shared" si="83"/>
        <v>30</v>
      </c>
      <c r="N367" s="14">
        <f t="shared" si="83"/>
        <v>36</v>
      </c>
      <c r="O367" s="4" t="s">
        <v>77</v>
      </c>
      <c r="R367">
        <v>0</v>
      </c>
      <c r="S367">
        <v>0</v>
      </c>
      <c r="T367">
        <v>0</v>
      </c>
      <c r="AC367">
        <v>1</v>
      </c>
    </row>
    <row r="368" spans="1:29" ht="30" customHeight="1">
      <c r="A368" s="4" t="s">
        <v>198</v>
      </c>
      <c r="B368" s="4" t="s">
        <v>570</v>
      </c>
      <c r="C368" s="4" t="s">
        <v>90</v>
      </c>
      <c r="D368" s="4" t="s">
        <v>571</v>
      </c>
      <c r="E368" s="4" t="s">
        <v>92</v>
      </c>
      <c r="F368" s="2">
        <v>0.0228</v>
      </c>
      <c r="G368" s="12">
        <v>0</v>
      </c>
      <c r="H368" s="14">
        <f t="shared" si="80"/>
        <v>0</v>
      </c>
      <c r="I368" s="13">
        <f>단가대비표!O225</f>
        <v>112777</v>
      </c>
      <c r="J368" s="14">
        <f t="shared" si="81"/>
        <v>2571.3</v>
      </c>
      <c r="K368" s="13">
        <v>0</v>
      </c>
      <c r="L368" s="14">
        <f t="shared" si="82"/>
        <v>0</v>
      </c>
      <c r="M368" s="13">
        <f t="shared" si="83"/>
        <v>112777</v>
      </c>
      <c r="N368" s="14">
        <f t="shared" si="83"/>
        <v>2571.3</v>
      </c>
      <c r="O368" s="4" t="s">
        <v>77</v>
      </c>
      <c r="R368">
        <v>0</v>
      </c>
      <c r="S368">
        <v>0</v>
      </c>
      <c r="T368">
        <v>0</v>
      </c>
      <c r="W368">
        <v>3</v>
      </c>
      <c r="AC368">
        <v>1</v>
      </c>
    </row>
    <row r="369" spans="1:29" ht="30" customHeight="1">
      <c r="A369" s="4" t="s">
        <v>198</v>
      </c>
      <c r="B369" s="4" t="s">
        <v>89</v>
      </c>
      <c r="C369" s="4" t="s">
        <v>90</v>
      </c>
      <c r="D369" s="4" t="s">
        <v>91</v>
      </c>
      <c r="E369" s="4" t="s">
        <v>92</v>
      </c>
      <c r="F369" s="2">
        <v>0.0019</v>
      </c>
      <c r="G369" s="12">
        <v>0</v>
      </c>
      <c r="H369" s="14">
        <f t="shared" si="80"/>
        <v>0</v>
      </c>
      <c r="I369" s="13">
        <f>단가대비표!O226</f>
        <v>94338</v>
      </c>
      <c r="J369" s="14">
        <f t="shared" si="81"/>
        <v>179.2</v>
      </c>
      <c r="K369" s="13">
        <v>0</v>
      </c>
      <c r="L369" s="14">
        <f t="shared" si="82"/>
        <v>0</v>
      </c>
      <c r="M369" s="13">
        <f t="shared" si="83"/>
        <v>94338</v>
      </c>
      <c r="N369" s="14">
        <f t="shared" si="83"/>
        <v>179.2</v>
      </c>
      <c r="O369" s="4" t="s">
        <v>77</v>
      </c>
      <c r="T369">
        <v>0</v>
      </c>
      <c r="W369">
        <v>3</v>
      </c>
      <c r="AC369">
        <v>1</v>
      </c>
    </row>
    <row r="370" spans="1:29" ht="30" customHeight="1">
      <c r="A370" s="4" t="s">
        <v>198</v>
      </c>
      <c r="B370" s="4" t="s">
        <v>95</v>
      </c>
      <c r="C370" s="4" t="s">
        <v>96</v>
      </c>
      <c r="D370" s="4" t="s">
        <v>97</v>
      </c>
      <c r="E370" s="4" t="s">
        <v>98</v>
      </c>
      <c r="F370" s="2">
        <v>1</v>
      </c>
      <c r="G370" s="12">
        <f>ROUNDDOWN(SUMIF(W365:W370,RIGHTB(B370,1),J365:J370)*T370,2)</f>
        <v>82.51</v>
      </c>
      <c r="H370" s="14">
        <f t="shared" si="80"/>
        <v>82.5</v>
      </c>
      <c r="I370" s="13">
        <v>0</v>
      </c>
      <c r="J370" s="14">
        <f t="shared" si="81"/>
        <v>0</v>
      </c>
      <c r="K370" s="13">
        <v>0</v>
      </c>
      <c r="L370" s="14">
        <f t="shared" si="82"/>
        <v>0</v>
      </c>
      <c r="M370" s="13">
        <f t="shared" si="83"/>
        <v>82.5</v>
      </c>
      <c r="N370" s="14">
        <f t="shared" si="83"/>
        <v>82.5</v>
      </c>
      <c r="O370" s="4" t="s">
        <v>77</v>
      </c>
      <c r="P370">
        <v>370</v>
      </c>
      <c r="R370">
        <v>1</v>
      </c>
      <c r="S370">
        <v>0</v>
      </c>
      <c r="T370">
        <v>0.03</v>
      </c>
      <c r="AC370">
        <v>1</v>
      </c>
    </row>
    <row r="371" spans="1:15" ht="30" customHeight="1">
      <c r="A371" s="2"/>
      <c r="B371" s="2"/>
      <c r="C371" s="2" t="s">
        <v>99</v>
      </c>
      <c r="D371" s="2"/>
      <c r="E371" s="2"/>
      <c r="F371" s="2"/>
      <c r="G371" s="12"/>
      <c r="H371" s="8">
        <f>ROUNDDOWN(SUMIF(AC365:AC370,1,H365:H370),0)</f>
        <v>387</v>
      </c>
      <c r="I371" s="2"/>
      <c r="J371" s="8">
        <f>ROUNDDOWN(SUMIF(AC365:AC370,1,J365:J370),0)</f>
        <v>2750</v>
      </c>
      <c r="K371" s="2"/>
      <c r="L371" s="8">
        <f>ROUNDDOWN(SUMIF(AC365:AC370,1,L365:L370),0)</f>
        <v>0</v>
      </c>
      <c r="M371" s="2"/>
      <c r="N371" s="8">
        <f>H371+J371+L371</f>
        <v>3137</v>
      </c>
      <c r="O371" s="2"/>
    </row>
    <row r="372" spans="1:15" ht="30" customHeight="1">
      <c r="A372" s="2"/>
      <c r="B372" s="2"/>
      <c r="C372" s="2"/>
      <c r="D372" s="2"/>
      <c r="E372" s="2"/>
      <c r="F372" s="2"/>
      <c r="G372" s="12"/>
      <c r="H372" s="2"/>
      <c r="I372" s="2"/>
      <c r="J372" s="2"/>
      <c r="K372" s="2"/>
      <c r="L372" s="2"/>
      <c r="M372" s="2"/>
      <c r="N372" s="2"/>
      <c r="O372" s="2"/>
    </row>
    <row r="373" spans="1:15" ht="30" customHeight="1">
      <c r="A373" s="2"/>
      <c r="B373" s="2"/>
      <c r="C373" s="4" t="s">
        <v>801</v>
      </c>
      <c r="D373" s="2"/>
      <c r="E373" s="2"/>
      <c r="F373" s="2"/>
      <c r="G373" s="12"/>
      <c r="H373" s="2"/>
      <c r="I373" s="2"/>
      <c r="J373" s="2"/>
      <c r="K373" s="2"/>
      <c r="L373" s="2"/>
      <c r="M373" s="2"/>
      <c r="N373" s="2"/>
      <c r="O373" s="2"/>
    </row>
    <row r="374" spans="1:29" ht="30" customHeight="1">
      <c r="A374" s="4" t="s">
        <v>201</v>
      </c>
      <c r="B374" s="4" t="s">
        <v>802</v>
      </c>
      <c r="C374" s="4" t="s">
        <v>794</v>
      </c>
      <c r="D374" s="4" t="s">
        <v>803</v>
      </c>
      <c r="E374" s="4" t="s">
        <v>103</v>
      </c>
      <c r="F374" s="2">
        <v>1.05</v>
      </c>
      <c r="G374" s="12">
        <f>단가대비표!O33</f>
        <v>296</v>
      </c>
      <c r="H374" s="14">
        <f aca="true" t="shared" si="84" ref="H374:H379">TRUNC(F374*G374,1)</f>
        <v>310.8</v>
      </c>
      <c r="I374" s="13">
        <v>0</v>
      </c>
      <c r="J374" s="14">
        <f aca="true" t="shared" si="85" ref="J374:J379">TRUNC(F374*I374,1)</f>
        <v>0</v>
      </c>
      <c r="K374" s="13">
        <v>0</v>
      </c>
      <c r="L374" s="14">
        <f aca="true" t="shared" si="86" ref="L374:L379">TRUNC(F374*K374,1)</f>
        <v>0</v>
      </c>
      <c r="M374" s="13">
        <f aca="true" t="shared" si="87" ref="M374:N379">TRUNC(G374+I374+K374,1)</f>
        <v>296</v>
      </c>
      <c r="N374" s="14">
        <f t="shared" si="87"/>
        <v>310.8</v>
      </c>
      <c r="O374" s="4" t="s">
        <v>77</v>
      </c>
      <c r="R374">
        <v>0</v>
      </c>
      <c r="S374">
        <v>0</v>
      </c>
      <c r="T374">
        <v>0</v>
      </c>
      <c r="V374">
        <v>2</v>
      </c>
      <c r="AC374">
        <v>1</v>
      </c>
    </row>
    <row r="375" spans="1:29" ht="30" customHeight="1">
      <c r="A375" s="4" t="s">
        <v>201</v>
      </c>
      <c r="B375" s="4" t="s">
        <v>796</v>
      </c>
      <c r="C375" s="4" t="s">
        <v>107</v>
      </c>
      <c r="D375" s="4" t="s">
        <v>797</v>
      </c>
      <c r="E375" s="4" t="s">
        <v>98</v>
      </c>
      <c r="F375" s="2">
        <v>1</v>
      </c>
      <c r="G375" s="12">
        <f>ROUNDDOWN(SUMIF(V374:V379,RIGHTB(B375,1),H374:H379)*T375,2)</f>
        <v>9.32</v>
      </c>
      <c r="H375" s="14">
        <f t="shared" si="84"/>
        <v>9.3</v>
      </c>
      <c r="I375" s="13">
        <v>0</v>
      </c>
      <c r="J375" s="14">
        <f t="shared" si="85"/>
        <v>0</v>
      </c>
      <c r="K375" s="13">
        <v>0</v>
      </c>
      <c r="L375" s="14">
        <f t="shared" si="86"/>
        <v>0</v>
      </c>
      <c r="M375" s="13">
        <f t="shared" si="87"/>
        <v>9.3</v>
      </c>
      <c r="N375" s="14">
        <f t="shared" si="87"/>
        <v>9.3</v>
      </c>
      <c r="O375" s="4" t="s">
        <v>77</v>
      </c>
      <c r="P375">
        <v>375</v>
      </c>
      <c r="R375">
        <v>0</v>
      </c>
      <c r="S375">
        <v>0</v>
      </c>
      <c r="T375">
        <v>0.03</v>
      </c>
      <c r="AC375">
        <v>1</v>
      </c>
    </row>
    <row r="376" spans="1:29" ht="30" customHeight="1">
      <c r="A376" s="4" t="s">
        <v>201</v>
      </c>
      <c r="B376" s="4" t="s">
        <v>798</v>
      </c>
      <c r="C376" s="4" t="s">
        <v>799</v>
      </c>
      <c r="D376" s="4" t="s">
        <v>800</v>
      </c>
      <c r="E376" s="4" t="s">
        <v>103</v>
      </c>
      <c r="F376" s="2">
        <v>1.2</v>
      </c>
      <c r="G376" s="12">
        <f>단가대비표!O199</f>
        <v>30</v>
      </c>
      <c r="H376" s="14">
        <f t="shared" si="84"/>
        <v>36</v>
      </c>
      <c r="I376" s="13">
        <v>0</v>
      </c>
      <c r="J376" s="14">
        <f t="shared" si="85"/>
        <v>0</v>
      </c>
      <c r="K376" s="13">
        <v>0</v>
      </c>
      <c r="L376" s="14">
        <f t="shared" si="86"/>
        <v>0</v>
      </c>
      <c r="M376" s="13">
        <f t="shared" si="87"/>
        <v>30</v>
      </c>
      <c r="N376" s="14">
        <f t="shared" si="87"/>
        <v>36</v>
      </c>
      <c r="O376" s="4" t="s">
        <v>77</v>
      </c>
      <c r="R376">
        <v>0</v>
      </c>
      <c r="S376">
        <v>0</v>
      </c>
      <c r="T376">
        <v>0</v>
      </c>
      <c r="AC376">
        <v>1</v>
      </c>
    </row>
    <row r="377" spans="1:29" ht="30" customHeight="1">
      <c r="A377" s="4" t="s">
        <v>201</v>
      </c>
      <c r="B377" s="4" t="s">
        <v>570</v>
      </c>
      <c r="C377" s="4" t="s">
        <v>90</v>
      </c>
      <c r="D377" s="4" t="s">
        <v>571</v>
      </c>
      <c r="E377" s="4" t="s">
        <v>92</v>
      </c>
      <c r="F377" s="2">
        <v>0.0266</v>
      </c>
      <c r="G377" s="12">
        <v>0</v>
      </c>
      <c r="H377" s="14">
        <f t="shared" si="84"/>
        <v>0</v>
      </c>
      <c r="I377" s="13">
        <f>단가대비표!O225</f>
        <v>112777</v>
      </c>
      <c r="J377" s="14">
        <f t="shared" si="85"/>
        <v>2999.8</v>
      </c>
      <c r="K377" s="13">
        <v>0</v>
      </c>
      <c r="L377" s="14">
        <f t="shared" si="86"/>
        <v>0</v>
      </c>
      <c r="M377" s="13">
        <f t="shared" si="87"/>
        <v>112777</v>
      </c>
      <c r="N377" s="14">
        <f t="shared" si="87"/>
        <v>2999.8</v>
      </c>
      <c r="O377" s="4" t="s">
        <v>77</v>
      </c>
      <c r="R377">
        <v>0</v>
      </c>
      <c r="S377">
        <v>0</v>
      </c>
      <c r="T377">
        <v>0</v>
      </c>
      <c r="W377">
        <v>3</v>
      </c>
      <c r="AC377">
        <v>1</v>
      </c>
    </row>
    <row r="378" spans="1:29" ht="30" customHeight="1">
      <c r="A378" s="4" t="s">
        <v>201</v>
      </c>
      <c r="B378" s="4" t="s">
        <v>89</v>
      </c>
      <c r="C378" s="4" t="s">
        <v>90</v>
      </c>
      <c r="D378" s="4" t="s">
        <v>91</v>
      </c>
      <c r="E378" s="4" t="s">
        <v>92</v>
      </c>
      <c r="F378" s="2">
        <v>0.0019</v>
      </c>
      <c r="G378" s="12">
        <v>0</v>
      </c>
      <c r="H378" s="14">
        <f t="shared" si="84"/>
        <v>0</v>
      </c>
      <c r="I378" s="13">
        <f>단가대비표!O226</f>
        <v>94338</v>
      </c>
      <c r="J378" s="14">
        <f t="shared" si="85"/>
        <v>179.2</v>
      </c>
      <c r="K378" s="13">
        <v>0</v>
      </c>
      <c r="L378" s="14">
        <f t="shared" si="86"/>
        <v>0</v>
      </c>
      <c r="M378" s="13">
        <f t="shared" si="87"/>
        <v>94338</v>
      </c>
      <c r="N378" s="14">
        <f t="shared" si="87"/>
        <v>179.2</v>
      </c>
      <c r="O378" s="4" t="s">
        <v>77</v>
      </c>
      <c r="T378">
        <v>0</v>
      </c>
      <c r="W378">
        <v>3</v>
      </c>
      <c r="AC378">
        <v>1</v>
      </c>
    </row>
    <row r="379" spans="1:29" ht="30" customHeight="1">
      <c r="A379" s="4" t="s">
        <v>201</v>
      </c>
      <c r="B379" s="4" t="s">
        <v>95</v>
      </c>
      <c r="C379" s="4" t="s">
        <v>96</v>
      </c>
      <c r="D379" s="4" t="s">
        <v>97</v>
      </c>
      <c r="E379" s="4" t="s">
        <v>98</v>
      </c>
      <c r="F379" s="2">
        <v>1</v>
      </c>
      <c r="G379" s="12">
        <f>ROUNDDOWN(SUMIF(W374:W379,RIGHTB(B379,1),J374:J379)*T379,2)</f>
        <v>95.37</v>
      </c>
      <c r="H379" s="14">
        <f t="shared" si="84"/>
        <v>95.3</v>
      </c>
      <c r="I379" s="13">
        <v>0</v>
      </c>
      <c r="J379" s="14">
        <f t="shared" si="85"/>
        <v>0</v>
      </c>
      <c r="K379" s="13">
        <v>0</v>
      </c>
      <c r="L379" s="14">
        <f t="shared" si="86"/>
        <v>0</v>
      </c>
      <c r="M379" s="13">
        <f t="shared" si="87"/>
        <v>95.3</v>
      </c>
      <c r="N379" s="14">
        <f t="shared" si="87"/>
        <v>95.3</v>
      </c>
      <c r="O379" s="4" t="s">
        <v>77</v>
      </c>
      <c r="P379">
        <v>379</v>
      </c>
      <c r="R379">
        <v>1</v>
      </c>
      <c r="S379">
        <v>0</v>
      </c>
      <c r="T379">
        <v>0.03</v>
      </c>
      <c r="AC379">
        <v>1</v>
      </c>
    </row>
    <row r="380" spans="1:15" ht="30" customHeight="1">
      <c r="A380" s="2"/>
      <c r="B380" s="2"/>
      <c r="C380" s="2" t="s">
        <v>99</v>
      </c>
      <c r="D380" s="2"/>
      <c r="E380" s="2"/>
      <c r="F380" s="2"/>
      <c r="G380" s="12"/>
      <c r="H380" s="8">
        <f>ROUNDDOWN(SUMIF(AC374:AC379,1,H374:H379),0)</f>
        <v>451</v>
      </c>
      <c r="I380" s="2"/>
      <c r="J380" s="8">
        <f>ROUNDDOWN(SUMIF(AC374:AC379,1,J374:J379),0)</f>
        <v>3179</v>
      </c>
      <c r="K380" s="2"/>
      <c r="L380" s="8">
        <f>ROUNDDOWN(SUMIF(AC374:AC379,1,L374:L379),0)</f>
        <v>0</v>
      </c>
      <c r="M380" s="2"/>
      <c r="N380" s="8">
        <f>H380+J380+L380</f>
        <v>3630</v>
      </c>
      <c r="O380" s="2"/>
    </row>
    <row r="381" spans="1:15" ht="30" customHeight="1">
      <c r="A381" s="2"/>
      <c r="B381" s="2"/>
      <c r="C381" s="2"/>
      <c r="D381" s="2"/>
      <c r="E381" s="2"/>
      <c r="F381" s="2"/>
      <c r="G381" s="12"/>
      <c r="H381" s="2"/>
      <c r="I381" s="2"/>
      <c r="J381" s="2"/>
      <c r="K381" s="2"/>
      <c r="L381" s="2"/>
      <c r="M381" s="2"/>
      <c r="N381" s="2"/>
      <c r="O381" s="2"/>
    </row>
    <row r="382" spans="1:15" ht="30" customHeight="1">
      <c r="A382" s="2"/>
      <c r="B382" s="2"/>
      <c r="C382" s="4" t="s">
        <v>804</v>
      </c>
      <c r="D382" s="2"/>
      <c r="E382" s="2"/>
      <c r="F382" s="2"/>
      <c r="G382" s="12"/>
      <c r="H382" s="2"/>
      <c r="I382" s="2"/>
      <c r="J382" s="2"/>
      <c r="K382" s="2"/>
      <c r="L382" s="2"/>
      <c r="M382" s="2"/>
      <c r="N382" s="2"/>
      <c r="O382" s="2"/>
    </row>
    <row r="383" spans="1:29" ht="30" customHeight="1">
      <c r="A383" s="4" t="s">
        <v>203</v>
      </c>
      <c r="B383" s="4" t="s">
        <v>805</v>
      </c>
      <c r="C383" s="4" t="s">
        <v>794</v>
      </c>
      <c r="D383" s="4" t="s">
        <v>806</v>
      </c>
      <c r="E383" s="4" t="s">
        <v>103</v>
      </c>
      <c r="F383" s="2">
        <v>1.05</v>
      </c>
      <c r="G383" s="12">
        <f>단가대비표!O34</f>
        <v>342</v>
      </c>
      <c r="H383" s="14">
        <f aca="true" t="shared" si="88" ref="H383:H388">TRUNC(F383*G383,1)</f>
        <v>359.1</v>
      </c>
      <c r="I383" s="13">
        <v>0</v>
      </c>
      <c r="J383" s="14">
        <f aca="true" t="shared" si="89" ref="J383:J388">TRUNC(F383*I383,1)</f>
        <v>0</v>
      </c>
      <c r="K383" s="13">
        <v>0</v>
      </c>
      <c r="L383" s="14">
        <f aca="true" t="shared" si="90" ref="L383:L388">TRUNC(F383*K383,1)</f>
        <v>0</v>
      </c>
      <c r="M383" s="13">
        <f aca="true" t="shared" si="91" ref="M383:N388">TRUNC(G383+I383+K383,1)</f>
        <v>342</v>
      </c>
      <c r="N383" s="14">
        <f t="shared" si="91"/>
        <v>359.1</v>
      </c>
      <c r="O383" s="4" t="s">
        <v>77</v>
      </c>
      <c r="R383">
        <v>0</v>
      </c>
      <c r="S383">
        <v>0</v>
      </c>
      <c r="T383">
        <v>0</v>
      </c>
      <c r="V383">
        <v>2</v>
      </c>
      <c r="AC383">
        <v>1</v>
      </c>
    </row>
    <row r="384" spans="1:29" ht="30" customHeight="1">
      <c r="A384" s="4" t="s">
        <v>203</v>
      </c>
      <c r="B384" s="4" t="s">
        <v>796</v>
      </c>
      <c r="C384" s="4" t="s">
        <v>107</v>
      </c>
      <c r="D384" s="4" t="s">
        <v>797</v>
      </c>
      <c r="E384" s="4" t="s">
        <v>98</v>
      </c>
      <c r="F384" s="2">
        <v>1</v>
      </c>
      <c r="G384" s="12">
        <f>ROUNDDOWN(SUMIF(V383:V388,RIGHTB(B384,1),H383:H388)*T384,2)</f>
        <v>10.77</v>
      </c>
      <c r="H384" s="14">
        <f t="shared" si="88"/>
        <v>10.7</v>
      </c>
      <c r="I384" s="13">
        <v>0</v>
      </c>
      <c r="J384" s="14">
        <f t="shared" si="89"/>
        <v>0</v>
      </c>
      <c r="K384" s="13">
        <v>0</v>
      </c>
      <c r="L384" s="14">
        <f t="shared" si="90"/>
        <v>0</v>
      </c>
      <c r="M384" s="13">
        <f t="shared" si="91"/>
        <v>10.7</v>
      </c>
      <c r="N384" s="14">
        <f t="shared" si="91"/>
        <v>10.7</v>
      </c>
      <c r="O384" s="4" t="s">
        <v>77</v>
      </c>
      <c r="P384">
        <v>384</v>
      </c>
      <c r="R384">
        <v>0</v>
      </c>
      <c r="S384">
        <v>0</v>
      </c>
      <c r="T384">
        <v>0.03</v>
      </c>
      <c r="AC384">
        <v>1</v>
      </c>
    </row>
    <row r="385" spans="1:29" ht="30" customHeight="1">
      <c r="A385" s="4" t="s">
        <v>203</v>
      </c>
      <c r="B385" s="4" t="s">
        <v>798</v>
      </c>
      <c r="C385" s="4" t="s">
        <v>799</v>
      </c>
      <c r="D385" s="4" t="s">
        <v>800</v>
      </c>
      <c r="E385" s="4" t="s">
        <v>103</v>
      </c>
      <c r="F385" s="2">
        <v>1.2</v>
      </c>
      <c r="G385" s="12">
        <f>단가대비표!O199</f>
        <v>30</v>
      </c>
      <c r="H385" s="14">
        <f t="shared" si="88"/>
        <v>36</v>
      </c>
      <c r="I385" s="13">
        <v>0</v>
      </c>
      <c r="J385" s="14">
        <f t="shared" si="89"/>
        <v>0</v>
      </c>
      <c r="K385" s="13">
        <v>0</v>
      </c>
      <c r="L385" s="14">
        <f t="shared" si="90"/>
        <v>0</v>
      </c>
      <c r="M385" s="13">
        <f t="shared" si="91"/>
        <v>30</v>
      </c>
      <c r="N385" s="14">
        <f t="shared" si="91"/>
        <v>36</v>
      </c>
      <c r="O385" s="4" t="s">
        <v>77</v>
      </c>
      <c r="R385">
        <v>0</v>
      </c>
      <c r="S385">
        <v>0</v>
      </c>
      <c r="T385">
        <v>0</v>
      </c>
      <c r="AC385">
        <v>1</v>
      </c>
    </row>
    <row r="386" spans="1:29" ht="30" customHeight="1">
      <c r="A386" s="4" t="s">
        <v>203</v>
      </c>
      <c r="B386" s="4" t="s">
        <v>570</v>
      </c>
      <c r="C386" s="4" t="s">
        <v>90</v>
      </c>
      <c r="D386" s="4" t="s">
        <v>571</v>
      </c>
      <c r="E386" s="4" t="s">
        <v>92</v>
      </c>
      <c r="F386" s="2">
        <v>0.0294</v>
      </c>
      <c r="G386" s="12">
        <v>0</v>
      </c>
      <c r="H386" s="14">
        <f t="shared" si="88"/>
        <v>0</v>
      </c>
      <c r="I386" s="13">
        <f>단가대비표!O225</f>
        <v>112777</v>
      </c>
      <c r="J386" s="14">
        <f t="shared" si="89"/>
        <v>3315.6</v>
      </c>
      <c r="K386" s="13">
        <v>0</v>
      </c>
      <c r="L386" s="14">
        <f t="shared" si="90"/>
        <v>0</v>
      </c>
      <c r="M386" s="13">
        <f t="shared" si="91"/>
        <v>112777</v>
      </c>
      <c r="N386" s="14">
        <f t="shared" si="91"/>
        <v>3315.6</v>
      </c>
      <c r="O386" s="4" t="s">
        <v>77</v>
      </c>
      <c r="R386">
        <v>0</v>
      </c>
      <c r="S386">
        <v>0</v>
      </c>
      <c r="T386">
        <v>0</v>
      </c>
      <c r="W386">
        <v>3</v>
      </c>
      <c r="AC386">
        <v>1</v>
      </c>
    </row>
    <row r="387" spans="1:29" ht="30" customHeight="1">
      <c r="A387" s="4" t="s">
        <v>203</v>
      </c>
      <c r="B387" s="4" t="s">
        <v>89</v>
      </c>
      <c r="C387" s="4" t="s">
        <v>90</v>
      </c>
      <c r="D387" s="4" t="s">
        <v>91</v>
      </c>
      <c r="E387" s="4" t="s">
        <v>92</v>
      </c>
      <c r="F387" s="2">
        <v>0.0019</v>
      </c>
      <c r="G387" s="12">
        <v>0</v>
      </c>
      <c r="H387" s="14">
        <f t="shared" si="88"/>
        <v>0</v>
      </c>
      <c r="I387" s="13">
        <f>단가대비표!O226</f>
        <v>94338</v>
      </c>
      <c r="J387" s="14">
        <f t="shared" si="89"/>
        <v>179.2</v>
      </c>
      <c r="K387" s="13">
        <v>0</v>
      </c>
      <c r="L387" s="14">
        <f t="shared" si="90"/>
        <v>0</v>
      </c>
      <c r="M387" s="13">
        <f t="shared" si="91"/>
        <v>94338</v>
      </c>
      <c r="N387" s="14">
        <f t="shared" si="91"/>
        <v>179.2</v>
      </c>
      <c r="O387" s="4" t="s">
        <v>77</v>
      </c>
      <c r="T387">
        <v>0</v>
      </c>
      <c r="W387">
        <v>3</v>
      </c>
      <c r="AC387">
        <v>1</v>
      </c>
    </row>
    <row r="388" spans="1:29" ht="30" customHeight="1">
      <c r="A388" s="4" t="s">
        <v>203</v>
      </c>
      <c r="B388" s="4" t="s">
        <v>95</v>
      </c>
      <c r="C388" s="4" t="s">
        <v>96</v>
      </c>
      <c r="D388" s="4" t="s">
        <v>97</v>
      </c>
      <c r="E388" s="4" t="s">
        <v>98</v>
      </c>
      <c r="F388" s="2">
        <v>1</v>
      </c>
      <c r="G388" s="12">
        <f>ROUNDDOWN(SUMIF(W383:W388,RIGHTB(B388,1),J383:J388)*T388,2)</f>
        <v>104.84</v>
      </c>
      <c r="H388" s="14">
        <f t="shared" si="88"/>
        <v>104.8</v>
      </c>
      <c r="I388" s="13">
        <v>0</v>
      </c>
      <c r="J388" s="14">
        <f t="shared" si="89"/>
        <v>0</v>
      </c>
      <c r="K388" s="13">
        <v>0</v>
      </c>
      <c r="L388" s="14">
        <f t="shared" si="90"/>
        <v>0</v>
      </c>
      <c r="M388" s="13">
        <f t="shared" si="91"/>
        <v>104.8</v>
      </c>
      <c r="N388" s="14">
        <f t="shared" si="91"/>
        <v>104.8</v>
      </c>
      <c r="O388" s="4" t="s">
        <v>77</v>
      </c>
      <c r="P388">
        <v>388</v>
      </c>
      <c r="R388">
        <v>1</v>
      </c>
      <c r="S388">
        <v>0</v>
      </c>
      <c r="T388">
        <v>0.03</v>
      </c>
      <c r="AC388">
        <v>1</v>
      </c>
    </row>
    <row r="389" spans="1:15" ht="30" customHeight="1">
      <c r="A389" s="2"/>
      <c r="B389" s="2"/>
      <c r="C389" s="2" t="s">
        <v>99</v>
      </c>
      <c r="D389" s="2"/>
      <c r="E389" s="2"/>
      <c r="F389" s="2"/>
      <c r="G389" s="12"/>
      <c r="H389" s="8">
        <f>ROUNDDOWN(SUMIF(AC383:AC388,1,H383:H388),0)</f>
        <v>510</v>
      </c>
      <c r="I389" s="2"/>
      <c r="J389" s="8">
        <f>ROUNDDOWN(SUMIF(AC383:AC388,1,J383:J388),0)</f>
        <v>3494</v>
      </c>
      <c r="K389" s="2"/>
      <c r="L389" s="8">
        <f>ROUNDDOWN(SUMIF(AC383:AC388,1,L383:L388),0)</f>
        <v>0</v>
      </c>
      <c r="M389" s="2"/>
      <c r="N389" s="8">
        <f>H389+J389+L389</f>
        <v>4004</v>
      </c>
      <c r="O389" s="2"/>
    </row>
    <row r="390" spans="1:15" ht="30" customHeight="1">
      <c r="A390" s="2"/>
      <c r="B390" s="2"/>
      <c r="C390" s="2"/>
      <c r="D390" s="2"/>
      <c r="E390" s="2"/>
      <c r="F390" s="2"/>
      <c r="G390" s="12"/>
      <c r="H390" s="2"/>
      <c r="I390" s="2"/>
      <c r="J390" s="2"/>
      <c r="K390" s="2"/>
      <c r="L390" s="2"/>
      <c r="M390" s="2"/>
      <c r="N390" s="2"/>
      <c r="O390" s="2"/>
    </row>
    <row r="391" spans="1:15" ht="30" customHeight="1">
      <c r="A391" s="2"/>
      <c r="B391" s="2"/>
      <c r="C391" s="4" t="s">
        <v>807</v>
      </c>
      <c r="D391" s="2"/>
      <c r="E391" s="2"/>
      <c r="F391" s="2"/>
      <c r="G391" s="12"/>
      <c r="H391" s="2"/>
      <c r="I391" s="2"/>
      <c r="J391" s="2"/>
      <c r="K391" s="2"/>
      <c r="L391" s="2"/>
      <c r="M391" s="2"/>
      <c r="N391" s="2"/>
      <c r="O391" s="2"/>
    </row>
    <row r="392" spans="1:29" ht="30" customHeight="1">
      <c r="A392" s="4" t="s">
        <v>183</v>
      </c>
      <c r="B392" s="4" t="s">
        <v>808</v>
      </c>
      <c r="C392" s="4" t="s">
        <v>794</v>
      </c>
      <c r="D392" s="4" t="s">
        <v>809</v>
      </c>
      <c r="E392" s="4" t="s">
        <v>103</v>
      </c>
      <c r="F392" s="2">
        <v>1.05</v>
      </c>
      <c r="G392" s="12">
        <f>단가대비표!O25</f>
        <v>1330</v>
      </c>
      <c r="H392" s="14">
        <f aca="true" t="shared" si="92" ref="H392:H398">TRUNC(F392*G392,1)</f>
        <v>1396.5</v>
      </c>
      <c r="I392" s="13">
        <v>0</v>
      </c>
      <c r="J392" s="14">
        <f aca="true" t="shared" si="93" ref="J392:J398">TRUNC(F392*I392,1)</f>
        <v>0</v>
      </c>
      <c r="K392" s="13">
        <v>0</v>
      </c>
      <c r="L392" s="14">
        <f aca="true" t="shared" si="94" ref="L392:L398">TRUNC(F392*K392,1)</f>
        <v>0</v>
      </c>
      <c r="M392" s="13">
        <f aca="true" t="shared" si="95" ref="M392:N398">TRUNC(G392+I392+K392,1)</f>
        <v>1330</v>
      </c>
      <c r="N392" s="14">
        <f t="shared" si="95"/>
        <v>1396.5</v>
      </c>
      <c r="O392" s="4" t="s">
        <v>77</v>
      </c>
      <c r="R392">
        <v>0</v>
      </c>
      <c r="S392">
        <v>0</v>
      </c>
      <c r="T392">
        <v>0</v>
      </c>
      <c r="V392">
        <v>2</v>
      </c>
      <c r="AC392">
        <v>1</v>
      </c>
    </row>
    <row r="393" spans="1:29" ht="30" customHeight="1">
      <c r="A393" s="4" t="s">
        <v>183</v>
      </c>
      <c r="B393" s="4" t="s">
        <v>796</v>
      </c>
      <c r="C393" s="4" t="s">
        <v>107</v>
      </c>
      <c r="D393" s="4" t="s">
        <v>797</v>
      </c>
      <c r="E393" s="4" t="s">
        <v>98</v>
      </c>
      <c r="F393" s="2">
        <v>1</v>
      </c>
      <c r="G393" s="12">
        <f>ROUNDDOWN(SUMIF(V392:V398,RIGHTB(B393,1),H392:H398)*T393,2)</f>
        <v>41.89</v>
      </c>
      <c r="H393" s="14">
        <f t="shared" si="92"/>
        <v>41.8</v>
      </c>
      <c r="I393" s="13">
        <v>0</v>
      </c>
      <c r="J393" s="14">
        <f t="shared" si="93"/>
        <v>0</v>
      </c>
      <c r="K393" s="13">
        <v>0</v>
      </c>
      <c r="L393" s="14">
        <f t="shared" si="94"/>
        <v>0</v>
      </c>
      <c r="M393" s="13">
        <f t="shared" si="95"/>
        <v>41.8</v>
      </c>
      <c r="N393" s="14">
        <f t="shared" si="95"/>
        <v>41.8</v>
      </c>
      <c r="O393" s="4" t="s">
        <v>77</v>
      </c>
      <c r="P393">
        <v>393</v>
      </c>
      <c r="R393">
        <v>0</v>
      </c>
      <c r="S393">
        <v>0</v>
      </c>
      <c r="T393">
        <v>0.03</v>
      </c>
      <c r="AC393">
        <v>1</v>
      </c>
    </row>
    <row r="394" spans="1:29" ht="30" customHeight="1">
      <c r="A394" s="4" t="s">
        <v>183</v>
      </c>
      <c r="B394" s="4" t="s">
        <v>810</v>
      </c>
      <c r="C394" s="4" t="s">
        <v>811</v>
      </c>
      <c r="D394" s="4" t="s">
        <v>812</v>
      </c>
      <c r="E394" s="4" t="s">
        <v>813</v>
      </c>
      <c r="F394" s="2">
        <v>0.31</v>
      </c>
      <c r="G394" s="12">
        <f>단가대비표!O196</f>
        <v>1100</v>
      </c>
      <c r="H394" s="14">
        <f t="shared" si="92"/>
        <v>341</v>
      </c>
      <c r="I394" s="13">
        <v>0</v>
      </c>
      <c r="J394" s="14">
        <f t="shared" si="93"/>
        <v>0</v>
      </c>
      <c r="K394" s="13">
        <v>0</v>
      </c>
      <c r="L394" s="14">
        <f t="shared" si="94"/>
        <v>0</v>
      </c>
      <c r="M394" s="13">
        <f t="shared" si="95"/>
        <v>1100</v>
      </c>
      <c r="N394" s="14">
        <f t="shared" si="95"/>
        <v>341</v>
      </c>
      <c r="O394" s="4" t="s">
        <v>77</v>
      </c>
      <c r="R394">
        <v>0</v>
      </c>
      <c r="S394">
        <v>0</v>
      </c>
      <c r="T394">
        <v>0</v>
      </c>
      <c r="AC394">
        <v>1</v>
      </c>
    </row>
    <row r="395" spans="1:29" ht="30" customHeight="1">
      <c r="A395" s="4" t="s">
        <v>183</v>
      </c>
      <c r="B395" s="4" t="s">
        <v>814</v>
      </c>
      <c r="C395" s="4" t="s">
        <v>815</v>
      </c>
      <c r="D395" s="4" t="s">
        <v>816</v>
      </c>
      <c r="E395" s="4" t="s">
        <v>103</v>
      </c>
      <c r="F395" s="2">
        <v>0.27</v>
      </c>
      <c r="G395" s="12">
        <f>단가대비표!O197</f>
        <v>300</v>
      </c>
      <c r="H395" s="14">
        <f t="shared" si="92"/>
        <v>81</v>
      </c>
      <c r="I395" s="13">
        <v>0</v>
      </c>
      <c r="J395" s="14">
        <f t="shared" si="93"/>
        <v>0</v>
      </c>
      <c r="K395" s="13">
        <v>0</v>
      </c>
      <c r="L395" s="14">
        <f t="shared" si="94"/>
        <v>0</v>
      </c>
      <c r="M395" s="13">
        <f t="shared" si="95"/>
        <v>300</v>
      </c>
      <c r="N395" s="14">
        <f t="shared" si="95"/>
        <v>81</v>
      </c>
      <c r="O395" s="4" t="s">
        <v>77</v>
      </c>
      <c r="R395">
        <v>0</v>
      </c>
      <c r="S395">
        <v>0</v>
      </c>
      <c r="T395">
        <v>0</v>
      </c>
      <c r="AC395">
        <v>1</v>
      </c>
    </row>
    <row r="396" spans="1:29" ht="30" customHeight="1">
      <c r="A396" s="4" t="s">
        <v>183</v>
      </c>
      <c r="B396" s="4" t="s">
        <v>570</v>
      </c>
      <c r="C396" s="4" t="s">
        <v>90</v>
      </c>
      <c r="D396" s="4" t="s">
        <v>571</v>
      </c>
      <c r="E396" s="4" t="s">
        <v>92</v>
      </c>
      <c r="F396" s="2">
        <v>0.024</v>
      </c>
      <c r="G396" s="12">
        <v>0</v>
      </c>
      <c r="H396" s="14">
        <f t="shared" si="92"/>
        <v>0</v>
      </c>
      <c r="I396" s="13">
        <f>단가대비표!O225</f>
        <v>112777</v>
      </c>
      <c r="J396" s="14">
        <f t="shared" si="93"/>
        <v>2706.6</v>
      </c>
      <c r="K396" s="13">
        <v>0</v>
      </c>
      <c r="L396" s="14">
        <f t="shared" si="94"/>
        <v>0</v>
      </c>
      <c r="M396" s="13">
        <f t="shared" si="95"/>
        <v>112777</v>
      </c>
      <c r="N396" s="14">
        <f t="shared" si="95"/>
        <v>2706.6</v>
      </c>
      <c r="O396" s="4" t="s">
        <v>77</v>
      </c>
      <c r="R396">
        <v>0</v>
      </c>
      <c r="S396">
        <v>0</v>
      </c>
      <c r="T396">
        <v>0</v>
      </c>
      <c r="W396">
        <v>3</v>
      </c>
      <c r="AC396">
        <v>1</v>
      </c>
    </row>
    <row r="397" spans="1:29" ht="30" customHeight="1">
      <c r="A397" s="4" t="s">
        <v>183</v>
      </c>
      <c r="B397" s="4" t="s">
        <v>89</v>
      </c>
      <c r="C397" s="4" t="s">
        <v>90</v>
      </c>
      <c r="D397" s="4" t="s">
        <v>91</v>
      </c>
      <c r="E397" s="4" t="s">
        <v>92</v>
      </c>
      <c r="F397" s="2">
        <v>0.002</v>
      </c>
      <c r="G397" s="12">
        <v>0</v>
      </c>
      <c r="H397" s="14">
        <f t="shared" si="92"/>
        <v>0</v>
      </c>
      <c r="I397" s="13">
        <f>단가대비표!O226</f>
        <v>94338</v>
      </c>
      <c r="J397" s="14">
        <f t="shared" si="93"/>
        <v>188.6</v>
      </c>
      <c r="K397" s="13">
        <v>0</v>
      </c>
      <c r="L397" s="14">
        <f t="shared" si="94"/>
        <v>0</v>
      </c>
      <c r="M397" s="13">
        <f t="shared" si="95"/>
        <v>94338</v>
      </c>
      <c r="N397" s="14">
        <f t="shared" si="95"/>
        <v>188.6</v>
      </c>
      <c r="O397" s="4" t="s">
        <v>77</v>
      </c>
      <c r="T397">
        <v>0</v>
      </c>
      <c r="W397">
        <v>3</v>
      </c>
      <c r="AC397">
        <v>1</v>
      </c>
    </row>
    <row r="398" spans="1:29" ht="30" customHeight="1">
      <c r="A398" s="4" t="s">
        <v>183</v>
      </c>
      <c r="B398" s="4" t="s">
        <v>95</v>
      </c>
      <c r="C398" s="4" t="s">
        <v>96</v>
      </c>
      <c r="D398" s="4" t="s">
        <v>97</v>
      </c>
      <c r="E398" s="4" t="s">
        <v>98</v>
      </c>
      <c r="F398" s="2">
        <v>1</v>
      </c>
      <c r="G398" s="12">
        <f>ROUNDDOWN(SUMIF(W392:W398,RIGHTB(B398,1),J392:J398)*T398,2)</f>
        <v>86.85</v>
      </c>
      <c r="H398" s="14">
        <f t="shared" si="92"/>
        <v>86.8</v>
      </c>
      <c r="I398" s="13">
        <v>0</v>
      </c>
      <c r="J398" s="14">
        <f t="shared" si="93"/>
        <v>0</v>
      </c>
      <c r="K398" s="13">
        <v>0</v>
      </c>
      <c r="L398" s="14">
        <f t="shared" si="94"/>
        <v>0</v>
      </c>
      <c r="M398" s="13">
        <f t="shared" si="95"/>
        <v>86.8</v>
      </c>
      <c r="N398" s="14">
        <f t="shared" si="95"/>
        <v>86.8</v>
      </c>
      <c r="O398" s="4" t="s">
        <v>77</v>
      </c>
      <c r="P398">
        <v>398</v>
      </c>
      <c r="R398">
        <v>1</v>
      </c>
      <c r="S398">
        <v>0</v>
      </c>
      <c r="T398">
        <v>0.03</v>
      </c>
      <c r="AC398">
        <v>1</v>
      </c>
    </row>
    <row r="399" spans="1:15" ht="30" customHeight="1">
      <c r="A399" s="2"/>
      <c r="B399" s="2"/>
      <c r="C399" s="2" t="s">
        <v>99</v>
      </c>
      <c r="D399" s="2"/>
      <c r="E399" s="2"/>
      <c r="F399" s="2"/>
      <c r="G399" s="12"/>
      <c r="H399" s="8">
        <f>ROUNDDOWN(SUMIF(AC392:AC398,1,H392:H398),0)</f>
        <v>1947</v>
      </c>
      <c r="I399" s="2"/>
      <c r="J399" s="8">
        <f>ROUNDDOWN(SUMIF(AC392:AC398,1,J392:J398),0)</f>
        <v>2895</v>
      </c>
      <c r="K399" s="2"/>
      <c r="L399" s="8">
        <f>ROUNDDOWN(SUMIF(AC392:AC398,1,L392:L398),0)</f>
        <v>0</v>
      </c>
      <c r="M399" s="2"/>
      <c r="N399" s="8">
        <f>H399+J399+L399</f>
        <v>4842</v>
      </c>
      <c r="O399" s="2"/>
    </row>
    <row r="400" spans="1:15" ht="30" customHeight="1">
      <c r="A400" s="2"/>
      <c r="B400" s="2"/>
      <c r="C400" s="2"/>
      <c r="D400" s="2"/>
      <c r="E400" s="2"/>
      <c r="F400" s="2"/>
      <c r="G400" s="12"/>
      <c r="H400" s="2"/>
      <c r="I400" s="2"/>
      <c r="J400" s="2"/>
      <c r="K400" s="2"/>
      <c r="L400" s="2"/>
      <c r="M400" s="2"/>
      <c r="N400" s="2"/>
      <c r="O400" s="2"/>
    </row>
    <row r="401" spans="1:15" ht="30" customHeight="1">
      <c r="A401" s="2"/>
      <c r="B401" s="2"/>
      <c r="C401" s="4" t="s">
        <v>817</v>
      </c>
      <c r="D401" s="2"/>
      <c r="E401" s="2"/>
      <c r="F401" s="2"/>
      <c r="G401" s="12"/>
      <c r="H401" s="2"/>
      <c r="I401" s="2"/>
      <c r="J401" s="2"/>
      <c r="K401" s="2"/>
      <c r="L401" s="2"/>
      <c r="M401" s="2"/>
      <c r="N401" s="2"/>
      <c r="O401" s="2"/>
    </row>
    <row r="402" spans="1:29" ht="30" customHeight="1">
      <c r="A402" s="4" t="s">
        <v>186</v>
      </c>
      <c r="B402" s="4" t="s">
        <v>818</v>
      </c>
      <c r="C402" s="4" t="s">
        <v>794</v>
      </c>
      <c r="D402" s="4" t="s">
        <v>819</v>
      </c>
      <c r="E402" s="4" t="s">
        <v>103</v>
      </c>
      <c r="F402" s="2">
        <v>1.05</v>
      </c>
      <c r="G402" s="12">
        <f>단가대비표!O26</f>
        <v>1380</v>
      </c>
      <c r="H402" s="14">
        <f aca="true" t="shared" si="96" ref="H402:H408">TRUNC(F402*G402,1)</f>
        <v>1449</v>
      </c>
      <c r="I402" s="13">
        <v>0</v>
      </c>
      <c r="J402" s="14">
        <f aca="true" t="shared" si="97" ref="J402:J408">TRUNC(F402*I402,1)</f>
        <v>0</v>
      </c>
      <c r="K402" s="13">
        <v>0</v>
      </c>
      <c r="L402" s="14">
        <f aca="true" t="shared" si="98" ref="L402:L408">TRUNC(F402*K402,1)</f>
        <v>0</v>
      </c>
      <c r="M402" s="13">
        <f aca="true" t="shared" si="99" ref="M402:N408">TRUNC(G402+I402+K402,1)</f>
        <v>1380</v>
      </c>
      <c r="N402" s="14">
        <f t="shared" si="99"/>
        <v>1449</v>
      </c>
      <c r="O402" s="4" t="s">
        <v>77</v>
      </c>
      <c r="R402">
        <v>0</v>
      </c>
      <c r="S402">
        <v>0</v>
      </c>
      <c r="T402">
        <v>0</v>
      </c>
      <c r="V402">
        <v>2</v>
      </c>
      <c r="AC402">
        <v>1</v>
      </c>
    </row>
    <row r="403" spans="1:29" ht="30" customHeight="1">
      <c r="A403" s="4" t="s">
        <v>186</v>
      </c>
      <c r="B403" s="4" t="s">
        <v>796</v>
      </c>
      <c r="C403" s="4" t="s">
        <v>107</v>
      </c>
      <c r="D403" s="4" t="s">
        <v>797</v>
      </c>
      <c r="E403" s="4" t="s">
        <v>98</v>
      </c>
      <c r="F403" s="2">
        <v>1</v>
      </c>
      <c r="G403" s="12">
        <f>ROUNDDOWN(SUMIF(V402:V408,RIGHTB(B403,1),H402:H408)*T403,2)</f>
        <v>43.47</v>
      </c>
      <c r="H403" s="14">
        <f t="shared" si="96"/>
        <v>43.4</v>
      </c>
      <c r="I403" s="13">
        <v>0</v>
      </c>
      <c r="J403" s="14">
        <f t="shared" si="97"/>
        <v>0</v>
      </c>
      <c r="K403" s="13">
        <v>0</v>
      </c>
      <c r="L403" s="14">
        <f t="shared" si="98"/>
        <v>0</v>
      </c>
      <c r="M403" s="13">
        <f t="shared" si="99"/>
        <v>43.4</v>
      </c>
      <c r="N403" s="14">
        <f t="shared" si="99"/>
        <v>43.4</v>
      </c>
      <c r="O403" s="4" t="s">
        <v>77</v>
      </c>
      <c r="P403">
        <v>403</v>
      </c>
      <c r="R403">
        <v>0</v>
      </c>
      <c r="S403">
        <v>0</v>
      </c>
      <c r="T403">
        <v>0.03</v>
      </c>
      <c r="AC403">
        <v>1</v>
      </c>
    </row>
    <row r="404" spans="1:29" ht="30" customHeight="1">
      <c r="A404" s="4" t="s">
        <v>186</v>
      </c>
      <c r="B404" s="4" t="s">
        <v>810</v>
      </c>
      <c r="C404" s="4" t="s">
        <v>811</v>
      </c>
      <c r="D404" s="4" t="s">
        <v>812</v>
      </c>
      <c r="E404" s="4" t="s">
        <v>813</v>
      </c>
      <c r="F404" s="2">
        <v>0.33</v>
      </c>
      <c r="G404" s="12">
        <f>단가대비표!O196</f>
        <v>1100</v>
      </c>
      <c r="H404" s="14">
        <f t="shared" si="96"/>
        <v>363</v>
      </c>
      <c r="I404" s="13">
        <v>0</v>
      </c>
      <c r="J404" s="14">
        <f t="shared" si="97"/>
        <v>0</v>
      </c>
      <c r="K404" s="13">
        <v>0</v>
      </c>
      <c r="L404" s="14">
        <f t="shared" si="98"/>
        <v>0</v>
      </c>
      <c r="M404" s="13">
        <f t="shared" si="99"/>
        <v>1100</v>
      </c>
      <c r="N404" s="14">
        <f t="shared" si="99"/>
        <v>363</v>
      </c>
      <c r="O404" s="4" t="s">
        <v>77</v>
      </c>
      <c r="R404">
        <v>0</v>
      </c>
      <c r="S404">
        <v>0</v>
      </c>
      <c r="T404">
        <v>0</v>
      </c>
      <c r="AC404">
        <v>1</v>
      </c>
    </row>
    <row r="405" spans="1:29" ht="30" customHeight="1">
      <c r="A405" s="4" t="s">
        <v>186</v>
      </c>
      <c r="B405" s="4" t="s">
        <v>814</v>
      </c>
      <c r="C405" s="4" t="s">
        <v>815</v>
      </c>
      <c r="D405" s="4" t="s">
        <v>816</v>
      </c>
      <c r="E405" s="4" t="s">
        <v>103</v>
      </c>
      <c r="F405" s="2">
        <v>0.29</v>
      </c>
      <c r="G405" s="12">
        <f>단가대비표!O197</f>
        <v>300</v>
      </c>
      <c r="H405" s="14">
        <f t="shared" si="96"/>
        <v>87</v>
      </c>
      <c r="I405" s="13">
        <v>0</v>
      </c>
      <c r="J405" s="14">
        <f t="shared" si="97"/>
        <v>0</v>
      </c>
      <c r="K405" s="13">
        <v>0</v>
      </c>
      <c r="L405" s="14">
        <f t="shared" si="98"/>
        <v>0</v>
      </c>
      <c r="M405" s="13">
        <f t="shared" si="99"/>
        <v>300</v>
      </c>
      <c r="N405" s="14">
        <f t="shared" si="99"/>
        <v>87</v>
      </c>
      <c r="O405" s="4" t="s">
        <v>77</v>
      </c>
      <c r="R405">
        <v>0</v>
      </c>
      <c r="S405">
        <v>0</v>
      </c>
      <c r="T405">
        <v>0</v>
      </c>
      <c r="AC405">
        <v>1</v>
      </c>
    </row>
    <row r="406" spans="1:29" ht="30" customHeight="1">
      <c r="A406" s="4" t="s">
        <v>186</v>
      </c>
      <c r="B406" s="4" t="s">
        <v>570</v>
      </c>
      <c r="C406" s="4" t="s">
        <v>90</v>
      </c>
      <c r="D406" s="4" t="s">
        <v>571</v>
      </c>
      <c r="E406" s="4" t="s">
        <v>92</v>
      </c>
      <c r="F406" s="2">
        <v>0.028</v>
      </c>
      <c r="G406" s="12">
        <v>0</v>
      </c>
      <c r="H406" s="14">
        <f t="shared" si="96"/>
        <v>0</v>
      </c>
      <c r="I406" s="13">
        <f>단가대비표!O225</f>
        <v>112777</v>
      </c>
      <c r="J406" s="14">
        <f t="shared" si="97"/>
        <v>3157.7</v>
      </c>
      <c r="K406" s="13">
        <v>0</v>
      </c>
      <c r="L406" s="14">
        <f t="shared" si="98"/>
        <v>0</v>
      </c>
      <c r="M406" s="13">
        <f t="shared" si="99"/>
        <v>112777</v>
      </c>
      <c r="N406" s="14">
        <f t="shared" si="99"/>
        <v>3157.7</v>
      </c>
      <c r="O406" s="4" t="s">
        <v>77</v>
      </c>
      <c r="R406">
        <v>0</v>
      </c>
      <c r="S406">
        <v>0</v>
      </c>
      <c r="T406">
        <v>0</v>
      </c>
      <c r="W406">
        <v>3</v>
      </c>
      <c r="AC406">
        <v>1</v>
      </c>
    </row>
    <row r="407" spans="1:29" ht="30" customHeight="1">
      <c r="A407" s="4" t="s">
        <v>186</v>
      </c>
      <c r="B407" s="4" t="s">
        <v>89</v>
      </c>
      <c r="C407" s="4" t="s">
        <v>90</v>
      </c>
      <c r="D407" s="4" t="s">
        <v>91</v>
      </c>
      <c r="E407" s="4" t="s">
        <v>92</v>
      </c>
      <c r="F407" s="2">
        <v>0.002</v>
      </c>
      <c r="G407" s="12">
        <v>0</v>
      </c>
      <c r="H407" s="14">
        <f t="shared" si="96"/>
        <v>0</v>
      </c>
      <c r="I407" s="13">
        <f>단가대비표!O226</f>
        <v>94338</v>
      </c>
      <c r="J407" s="14">
        <f t="shared" si="97"/>
        <v>188.6</v>
      </c>
      <c r="K407" s="13">
        <v>0</v>
      </c>
      <c r="L407" s="14">
        <f t="shared" si="98"/>
        <v>0</v>
      </c>
      <c r="M407" s="13">
        <f t="shared" si="99"/>
        <v>94338</v>
      </c>
      <c r="N407" s="14">
        <f t="shared" si="99"/>
        <v>188.6</v>
      </c>
      <c r="O407" s="4" t="s">
        <v>77</v>
      </c>
      <c r="T407">
        <v>0</v>
      </c>
      <c r="W407">
        <v>3</v>
      </c>
      <c r="AC407">
        <v>1</v>
      </c>
    </row>
    <row r="408" spans="1:29" ht="30" customHeight="1">
      <c r="A408" s="4" t="s">
        <v>186</v>
      </c>
      <c r="B408" s="4" t="s">
        <v>95</v>
      </c>
      <c r="C408" s="4" t="s">
        <v>96</v>
      </c>
      <c r="D408" s="4" t="s">
        <v>97</v>
      </c>
      <c r="E408" s="4" t="s">
        <v>98</v>
      </c>
      <c r="F408" s="2">
        <v>1</v>
      </c>
      <c r="G408" s="12">
        <f>ROUNDDOWN(SUMIF(W402:W408,RIGHTB(B408,1),J402:J408)*T408,2)</f>
        <v>100.38</v>
      </c>
      <c r="H408" s="14">
        <f t="shared" si="96"/>
        <v>100.3</v>
      </c>
      <c r="I408" s="13">
        <v>0</v>
      </c>
      <c r="J408" s="14">
        <f t="shared" si="97"/>
        <v>0</v>
      </c>
      <c r="K408" s="13">
        <v>0</v>
      </c>
      <c r="L408" s="14">
        <f t="shared" si="98"/>
        <v>0</v>
      </c>
      <c r="M408" s="13">
        <f t="shared" si="99"/>
        <v>100.3</v>
      </c>
      <c r="N408" s="14">
        <f t="shared" si="99"/>
        <v>100.3</v>
      </c>
      <c r="O408" s="4" t="s">
        <v>77</v>
      </c>
      <c r="P408">
        <v>408</v>
      </c>
      <c r="R408">
        <v>1</v>
      </c>
      <c r="S408">
        <v>0</v>
      </c>
      <c r="T408">
        <v>0.03</v>
      </c>
      <c r="AC408">
        <v>1</v>
      </c>
    </row>
    <row r="409" spans="1:15" ht="30" customHeight="1">
      <c r="A409" s="2"/>
      <c r="B409" s="2"/>
      <c r="C409" s="2" t="s">
        <v>99</v>
      </c>
      <c r="D409" s="2"/>
      <c r="E409" s="2"/>
      <c r="F409" s="2"/>
      <c r="G409" s="12"/>
      <c r="H409" s="8">
        <f>ROUNDDOWN(SUMIF(AC402:AC408,1,H402:H408),0)</f>
        <v>2042</v>
      </c>
      <c r="I409" s="2"/>
      <c r="J409" s="8">
        <f>ROUNDDOWN(SUMIF(AC402:AC408,1,J402:J408),0)</f>
        <v>3346</v>
      </c>
      <c r="K409" s="2"/>
      <c r="L409" s="8">
        <f>ROUNDDOWN(SUMIF(AC402:AC408,1,L402:L408),0)</f>
        <v>0</v>
      </c>
      <c r="M409" s="2"/>
      <c r="N409" s="8">
        <f>H409+J409+L409</f>
        <v>5388</v>
      </c>
      <c r="O409" s="2"/>
    </row>
    <row r="410" spans="1:15" ht="30" customHeight="1">
      <c r="A410" s="2"/>
      <c r="B410" s="2"/>
      <c r="C410" s="2"/>
      <c r="D410" s="2"/>
      <c r="E410" s="2"/>
      <c r="F410" s="2"/>
      <c r="G410" s="12"/>
      <c r="H410" s="2"/>
      <c r="I410" s="2"/>
      <c r="J410" s="2"/>
      <c r="K410" s="2"/>
      <c r="L410" s="2"/>
      <c r="M410" s="2"/>
      <c r="N410" s="2"/>
      <c r="O410" s="2"/>
    </row>
    <row r="411" spans="1:15" ht="30" customHeight="1">
      <c r="A411" s="2"/>
      <c r="B411" s="2"/>
      <c r="C411" s="4" t="s">
        <v>820</v>
      </c>
      <c r="D411" s="2"/>
      <c r="E411" s="2"/>
      <c r="F411" s="2"/>
      <c r="G411" s="12"/>
      <c r="H411" s="2"/>
      <c r="I411" s="2"/>
      <c r="J411" s="2"/>
      <c r="K411" s="2"/>
      <c r="L411" s="2"/>
      <c r="M411" s="2"/>
      <c r="N411" s="2"/>
      <c r="O411" s="2"/>
    </row>
    <row r="412" spans="1:29" ht="30" customHeight="1">
      <c r="A412" s="4" t="s">
        <v>188</v>
      </c>
      <c r="B412" s="4" t="s">
        <v>821</v>
      </c>
      <c r="C412" s="4" t="s">
        <v>794</v>
      </c>
      <c r="D412" s="4" t="s">
        <v>822</v>
      </c>
      <c r="E412" s="4" t="s">
        <v>103</v>
      </c>
      <c r="F412" s="2">
        <v>1.05</v>
      </c>
      <c r="G412" s="12">
        <f>단가대비표!O27</f>
        <v>1470</v>
      </c>
      <c r="H412" s="14">
        <f aca="true" t="shared" si="100" ref="H412:H418">TRUNC(F412*G412,1)</f>
        <v>1543.5</v>
      </c>
      <c r="I412" s="13">
        <v>0</v>
      </c>
      <c r="J412" s="14">
        <f aca="true" t="shared" si="101" ref="J412:J418">TRUNC(F412*I412,1)</f>
        <v>0</v>
      </c>
      <c r="K412" s="13">
        <v>0</v>
      </c>
      <c r="L412" s="14">
        <f aca="true" t="shared" si="102" ref="L412:L418">TRUNC(F412*K412,1)</f>
        <v>0</v>
      </c>
      <c r="M412" s="13">
        <f aca="true" t="shared" si="103" ref="M412:N418">TRUNC(G412+I412+K412,1)</f>
        <v>1470</v>
      </c>
      <c r="N412" s="14">
        <f t="shared" si="103"/>
        <v>1543.5</v>
      </c>
      <c r="O412" s="4" t="s">
        <v>77</v>
      </c>
      <c r="R412">
        <v>0</v>
      </c>
      <c r="S412">
        <v>0</v>
      </c>
      <c r="T412">
        <v>0</v>
      </c>
      <c r="V412">
        <v>2</v>
      </c>
      <c r="AC412">
        <v>1</v>
      </c>
    </row>
    <row r="413" spans="1:29" ht="30" customHeight="1">
      <c r="A413" s="4" t="s">
        <v>188</v>
      </c>
      <c r="B413" s="4" t="s">
        <v>796</v>
      </c>
      <c r="C413" s="4" t="s">
        <v>107</v>
      </c>
      <c r="D413" s="4" t="s">
        <v>797</v>
      </c>
      <c r="E413" s="4" t="s">
        <v>98</v>
      </c>
      <c r="F413" s="2">
        <v>1</v>
      </c>
      <c r="G413" s="12">
        <f>ROUNDDOWN(SUMIF(V412:V418,RIGHTB(B413,1),H412:H418)*T413,2)</f>
        <v>46.3</v>
      </c>
      <c r="H413" s="14">
        <f t="shared" si="100"/>
        <v>46.3</v>
      </c>
      <c r="I413" s="13">
        <v>0</v>
      </c>
      <c r="J413" s="14">
        <f t="shared" si="101"/>
        <v>0</v>
      </c>
      <c r="K413" s="13">
        <v>0</v>
      </c>
      <c r="L413" s="14">
        <f t="shared" si="102"/>
        <v>0</v>
      </c>
      <c r="M413" s="13">
        <f t="shared" si="103"/>
        <v>46.3</v>
      </c>
      <c r="N413" s="14">
        <f t="shared" si="103"/>
        <v>46.3</v>
      </c>
      <c r="O413" s="4" t="s">
        <v>77</v>
      </c>
      <c r="P413">
        <v>413</v>
      </c>
      <c r="R413">
        <v>0</v>
      </c>
      <c r="S413">
        <v>0</v>
      </c>
      <c r="T413">
        <v>0.03</v>
      </c>
      <c r="AC413">
        <v>1</v>
      </c>
    </row>
    <row r="414" spans="1:29" ht="30" customHeight="1">
      <c r="A414" s="4" t="s">
        <v>188</v>
      </c>
      <c r="B414" s="4" t="s">
        <v>810</v>
      </c>
      <c r="C414" s="4" t="s">
        <v>811</v>
      </c>
      <c r="D414" s="4" t="s">
        <v>812</v>
      </c>
      <c r="E414" s="4" t="s">
        <v>813</v>
      </c>
      <c r="F414" s="2">
        <v>0.36</v>
      </c>
      <c r="G414" s="12">
        <f>단가대비표!O196</f>
        <v>1100</v>
      </c>
      <c r="H414" s="14">
        <f t="shared" si="100"/>
        <v>396</v>
      </c>
      <c r="I414" s="13">
        <v>0</v>
      </c>
      <c r="J414" s="14">
        <f t="shared" si="101"/>
        <v>0</v>
      </c>
      <c r="K414" s="13">
        <v>0</v>
      </c>
      <c r="L414" s="14">
        <f t="shared" si="102"/>
        <v>0</v>
      </c>
      <c r="M414" s="13">
        <f t="shared" si="103"/>
        <v>1100</v>
      </c>
      <c r="N414" s="14">
        <f t="shared" si="103"/>
        <v>396</v>
      </c>
      <c r="O414" s="4" t="s">
        <v>77</v>
      </c>
      <c r="R414">
        <v>0</v>
      </c>
      <c r="S414">
        <v>0</v>
      </c>
      <c r="T414">
        <v>0</v>
      </c>
      <c r="AC414">
        <v>1</v>
      </c>
    </row>
    <row r="415" spans="1:29" ht="30" customHeight="1">
      <c r="A415" s="4" t="s">
        <v>188</v>
      </c>
      <c r="B415" s="4" t="s">
        <v>814</v>
      </c>
      <c r="C415" s="4" t="s">
        <v>815</v>
      </c>
      <c r="D415" s="4" t="s">
        <v>816</v>
      </c>
      <c r="E415" s="4" t="s">
        <v>103</v>
      </c>
      <c r="F415" s="2">
        <v>0.32</v>
      </c>
      <c r="G415" s="12">
        <f>단가대비표!O197</f>
        <v>300</v>
      </c>
      <c r="H415" s="14">
        <f t="shared" si="100"/>
        <v>96</v>
      </c>
      <c r="I415" s="13">
        <v>0</v>
      </c>
      <c r="J415" s="14">
        <f t="shared" si="101"/>
        <v>0</v>
      </c>
      <c r="K415" s="13">
        <v>0</v>
      </c>
      <c r="L415" s="14">
        <f t="shared" si="102"/>
        <v>0</v>
      </c>
      <c r="M415" s="13">
        <f t="shared" si="103"/>
        <v>300</v>
      </c>
      <c r="N415" s="14">
        <f t="shared" si="103"/>
        <v>96</v>
      </c>
      <c r="O415" s="4" t="s">
        <v>77</v>
      </c>
      <c r="R415">
        <v>0</v>
      </c>
      <c r="S415">
        <v>0</v>
      </c>
      <c r="T415">
        <v>0</v>
      </c>
      <c r="AC415">
        <v>1</v>
      </c>
    </row>
    <row r="416" spans="1:29" ht="30" customHeight="1">
      <c r="A416" s="4" t="s">
        <v>188</v>
      </c>
      <c r="B416" s="4" t="s">
        <v>570</v>
      </c>
      <c r="C416" s="4" t="s">
        <v>90</v>
      </c>
      <c r="D416" s="4" t="s">
        <v>571</v>
      </c>
      <c r="E416" s="4" t="s">
        <v>92</v>
      </c>
      <c r="F416" s="2">
        <v>0.031</v>
      </c>
      <c r="G416" s="12">
        <v>0</v>
      </c>
      <c r="H416" s="14">
        <f t="shared" si="100"/>
        <v>0</v>
      </c>
      <c r="I416" s="13">
        <f>단가대비표!O225</f>
        <v>112777</v>
      </c>
      <c r="J416" s="14">
        <f t="shared" si="101"/>
        <v>3496</v>
      </c>
      <c r="K416" s="13">
        <v>0</v>
      </c>
      <c r="L416" s="14">
        <f t="shared" si="102"/>
        <v>0</v>
      </c>
      <c r="M416" s="13">
        <f t="shared" si="103"/>
        <v>112777</v>
      </c>
      <c r="N416" s="14">
        <f t="shared" si="103"/>
        <v>3496</v>
      </c>
      <c r="O416" s="4" t="s">
        <v>77</v>
      </c>
      <c r="R416">
        <v>0</v>
      </c>
      <c r="S416">
        <v>0</v>
      </c>
      <c r="T416">
        <v>0</v>
      </c>
      <c r="W416">
        <v>3</v>
      </c>
      <c r="AC416">
        <v>1</v>
      </c>
    </row>
    <row r="417" spans="1:29" ht="30" customHeight="1">
      <c r="A417" s="4" t="s">
        <v>188</v>
      </c>
      <c r="B417" s="4" t="s">
        <v>89</v>
      </c>
      <c r="C417" s="4" t="s">
        <v>90</v>
      </c>
      <c r="D417" s="4" t="s">
        <v>91</v>
      </c>
      <c r="E417" s="4" t="s">
        <v>92</v>
      </c>
      <c r="F417" s="2">
        <v>0.002</v>
      </c>
      <c r="G417" s="12">
        <v>0</v>
      </c>
      <c r="H417" s="14">
        <f t="shared" si="100"/>
        <v>0</v>
      </c>
      <c r="I417" s="13">
        <f>단가대비표!O226</f>
        <v>94338</v>
      </c>
      <c r="J417" s="14">
        <f t="shared" si="101"/>
        <v>188.6</v>
      </c>
      <c r="K417" s="13">
        <v>0</v>
      </c>
      <c r="L417" s="14">
        <f t="shared" si="102"/>
        <v>0</v>
      </c>
      <c r="M417" s="13">
        <f t="shared" si="103"/>
        <v>94338</v>
      </c>
      <c r="N417" s="14">
        <f t="shared" si="103"/>
        <v>188.6</v>
      </c>
      <c r="O417" s="4" t="s">
        <v>77</v>
      </c>
      <c r="T417">
        <v>0</v>
      </c>
      <c r="W417">
        <v>3</v>
      </c>
      <c r="AC417">
        <v>1</v>
      </c>
    </row>
    <row r="418" spans="1:29" ht="30" customHeight="1">
      <c r="A418" s="4" t="s">
        <v>188</v>
      </c>
      <c r="B418" s="4" t="s">
        <v>95</v>
      </c>
      <c r="C418" s="4" t="s">
        <v>96</v>
      </c>
      <c r="D418" s="4" t="s">
        <v>97</v>
      </c>
      <c r="E418" s="4" t="s">
        <v>98</v>
      </c>
      <c r="F418" s="2">
        <v>1</v>
      </c>
      <c r="G418" s="12">
        <f>ROUNDDOWN(SUMIF(W412:W418,RIGHTB(B418,1),J412:J418)*T418,2)</f>
        <v>110.53</v>
      </c>
      <c r="H418" s="14">
        <f t="shared" si="100"/>
        <v>110.5</v>
      </c>
      <c r="I418" s="13">
        <v>0</v>
      </c>
      <c r="J418" s="14">
        <f t="shared" si="101"/>
        <v>0</v>
      </c>
      <c r="K418" s="13">
        <v>0</v>
      </c>
      <c r="L418" s="14">
        <f t="shared" si="102"/>
        <v>0</v>
      </c>
      <c r="M418" s="13">
        <f t="shared" si="103"/>
        <v>110.5</v>
      </c>
      <c r="N418" s="14">
        <f t="shared" si="103"/>
        <v>110.5</v>
      </c>
      <c r="O418" s="4" t="s">
        <v>77</v>
      </c>
      <c r="P418">
        <v>418</v>
      </c>
      <c r="R418">
        <v>1</v>
      </c>
      <c r="S418">
        <v>0</v>
      </c>
      <c r="T418">
        <v>0.03</v>
      </c>
      <c r="AC418">
        <v>1</v>
      </c>
    </row>
    <row r="419" spans="1:15" ht="30" customHeight="1">
      <c r="A419" s="2"/>
      <c r="B419" s="2"/>
      <c r="C419" s="2" t="s">
        <v>99</v>
      </c>
      <c r="D419" s="2"/>
      <c r="E419" s="2"/>
      <c r="F419" s="2"/>
      <c r="G419" s="12"/>
      <c r="H419" s="8">
        <f>ROUNDDOWN(SUMIF(AC412:AC418,1,H412:H418),0)</f>
        <v>2192</v>
      </c>
      <c r="I419" s="2"/>
      <c r="J419" s="8">
        <f>ROUNDDOWN(SUMIF(AC412:AC418,1,J412:J418),0)</f>
        <v>3684</v>
      </c>
      <c r="K419" s="2"/>
      <c r="L419" s="8">
        <f>ROUNDDOWN(SUMIF(AC412:AC418,1,L412:L418),0)</f>
        <v>0</v>
      </c>
      <c r="M419" s="2"/>
      <c r="N419" s="8">
        <f>H419+J419+L419</f>
        <v>5876</v>
      </c>
      <c r="O419" s="2"/>
    </row>
    <row r="420" spans="1:15" ht="30" customHeight="1">
      <c r="A420" s="2"/>
      <c r="B420" s="2"/>
      <c r="C420" s="2"/>
      <c r="D420" s="2"/>
      <c r="E420" s="2"/>
      <c r="F420" s="2"/>
      <c r="G420" s="12"/>
      <c r="H420" s="2"/>
      <c r="I420" s="2"/>
      <c r="J420" s="2"/>
      <c r="K420" s="2"/>
      <c r="L420" s="2"/>
      <c r="M420" s="2"/>
      <c r="N420" s="2"/>
      <c r="O420" s="2"/>
    </row>
    <row r="421" spans="1:15" ht="30" customHeight="1">
      <c r="A421" s="2"/>
      <c r="B421" s="2"/>
      <c r="C421" s="4" t="s">
        <v>823</v>
      </c>
      <c r="D421" s="2"/>
      <c r="E421" s="2"/>
      <c r="F421" s="2"/>
      <c r="G421" s="12"/>
      <c r="H421" s="2"/>
      <c r="I421" s="2"/>
      <c r="J421" s="2"/>
      <c r="K421" s="2"/>
      <c r="L421" s="2"/>
      <c r="M421" s="2"/>
      <c r="N421" s="2"/>
      <c r="O421" s="2"/>
    </row>
    <row r="422" spans="1:29" ht="30" customHeight="1">
      <c r="A422" s="4" t="s">
        <v>190</v>
      </c>
      <c r="B422" s="4" t="s">
        <v>824</v>
      </c>
      <c r="C422" s="4" t="s">
        <v>794</v>
      </c>
      <c r="D422" s="4" t="s">
        <v>825</v>
      </c>
      <c r="E422" s="4" t="s">
        <v>103</v>
      </c>
      <c r="F422" s="2">
        <v>1.05</v>
      </c>
      <c r="G422" s="12">
        <f>단가대비표!O28</f>
        <v>1640</v>
      </c>
      <c r="H422" s="14">
        <f aca="true" t="shared" si="104" ref="H422:H428">TRUNC(F422*G422,1)</f>
        <v>1722</v>
      </c>
      <c r="I422" s="13">
        <v>0</v>
      </c>
      <c r="J422" s="14">
        <f aca="true" t="shared" si="105" ref="J422:J428">TRUNC(F422*I422,1)</f>
        <v>0</v>
      </c>
      <c r="K422" s="13">
        <v>0</v>
      </c>
      <c r="L422" s="14">
        <f aca="true" t="shared" si="106" ref="L422:L428">TRUNC(F422*K422,1)</f>
        <v>0</v>
      </c>
      <c r="M422" s="13">
        <f aca="true" t="shared" si="107" ref="M422:N428">TRUNC(G422+I422+K422,1)</f>
        <v>1640</v>
      </c>
      <c r="N422" s="14">
        <f t="shared" si="107"/>
        <v>1722</v>
      </c>
      <c r="O422" s="4" t="s">
        <v>77</v>
      </c>
      <c r="R422">
        <v>0</v>
      </c>
      <c r="S422">
        <v>0</v>
      </c>
      <c r="T422">
        <v>0</v>
      </c>
      <c r="V422">
        <v>2</v>
      </c>
      <c r="AC422">
        <v>1</v>
      </c>
    </row>
    <row r="423" spans="1:29" ht="30" customHeight="1">
      <c r="A423" s="4" t="s">
        <v>190</v>
      </c>
      <c r="B423" s="4" t="s">
        <v>796</v>
      </c>
      <c r="C423" s="4" t="s">
        <v>107</v>
      </c>
      <c r="D423" s="4" t="s">
        <v>797</v>
      </c>
      <c r="E423" s="4" t="s">
        <v>98</v>
      </c>
      <c r="F423" s="2">
        <v>1</v>
      </c>
      <c r="G423" s="12">
        <f>ROUNDDOWN(SUMIF(V422:V428,RIGHTB(B423,1),H422:H428)*T423,2)</f>
        <v>51.66</v>
      </c>
      <c r="H423" s="14">
        <f t="shared" si="104"/>
        <v>51.6</v>
      </c>
      <c r="I423" s="13">
        <v>0</v>
      </c>
      <c r="J423" s="14">
        <f t="shared" si="105"/>
        <v>0</v>
      </c>
      <c r="K423" s="13">
        <v>0</v>
      </c>
      <c r="L423" s="14">
        <f t="shared" si="106"/>
        <v>0</v>
      </c>
      <c r="M423" s="13">
        <f t="shared" si="107"/>
        <v>51.6</v>
      </c>
      <c r="N423" s="14">
        <f t="shared" si="107"/>
        <v>51.6</v>
      </c>
      <c r="O423" s="4" t="s">
        <v>77</v>
      </c>
      <c r="P423">
        <v>423</v>
      </c>
      <c r="R423">
        <v>0</v>
      </c>
      <c r="S423">
        <v>0</v>
      </c>
      <c r="T423">
        <v>0.03</v>
      </c>
      <c r="AC423">
        <v>1</v>
      </c>
    </row>
    <row r="424" spans="1:29" ht="30" customHeight="1">
      <c r="A424" s="4" t="s">
        <v>190</v>
      </c>
      <c r="B424" s="4" t="s">
        <v>810</v>
      </c>
      <c r="C424" s="4" t="s">
        <v>811</v>
      </c>
      <c r="D424" s="4" t="s">
        <v>812</v>
      </c>
      <c r="E424" s="4" t="s">
        <v>813</v>
      </c>
      <c r="F424" s="2">
        <v>0.4</v>
      </c>
      <c r="G424" s="12">
        <f>단가대비표!O196</f>
        <v>1100</v>
      </c>
      <c r="H424" s="14">
        <f t="shared" si="104"/>
        <v>440</v>
      </c>
      <c r="I424" s="13">
        <v>0</v>
      </c>
      <c r="J424" s="14">
        <f t="shared" si="105"/>
        <v>0</v>
      </c>
      <c r="K424" s="13">
        <v>0</v>
      </c>
      <c r="L424" s="14">
        <f t="shared" si="106"/>
        <v>0</v>
      </c>
      <c r="M424" s="13">
        <f t="shared" si="107"/>
        <v>1100</v>
      </c>
      <c r="N424" s="14">
        <f t="shared" si="107"/>
        <v>440</v>
      </c>
      <c r="O424" s="4" t="s">
        <v>77</v>
      </c>
      <c r="R424">
        <v>0</v>
      </c>
      <c r="S424">
        <v>0</v>
      </c>
      <c r="T424">
        <v>0</v>
      </c>
      <c r="AC424">
        <v>1</v>
      </c>
    </row>
    <row r="425" spans="1:29" ht="30" customHeight="1">
      <c r="A425" s="4" t="s">
        <v>190</v>
      </c>
      <c r="B425" s="4" t="s">
        <v>814</v>
      </c>
      <c r="C425" s="4" t="s">
        <v>815</v>
      </c>
      <c r="D425" s="4" t="s">
        <v>816</v>
      </c>
      <c r="E425" s="4" t="s">
        <v>103</v>
      </c>
      <c r="F425" s="2">
        <v>0.35</v>
      </c>
      <c r="G425" s="12">
        <f>단가대비표!O197</f>
        <v>300</v>
      </c>
      <c r="H425" s="14">
        <f t="shared" si="104"/>
        <v>105</v>
      </c>
      <c r="I425" s="13">
        <v>0</v>
      </c>
      <c r="J425" s="14">
        <f t="shared" si="105"/>
        <v>0</v>
      </c>
      <c r="K425" s="13">
        <v>0</v>
      </c>
      <c r="L425" s="14">
        <f t="shared" si="106"/>
        <v>0</v>
      </c>
      <c r="M425" s="13">
        <f t="shared" si="107"/>
        <v>300</v>
      </c>
      <c r="N425" s="14">
        <f t="shared" si="107"/>
        <v>105</v>
      </c>
      <c r="O425" s="4" t="s">
        <v>77</v>
      </c>
      <c r="R425">
        <v>0</v>
      </c>
      <c r="S425">
        <v>0</v>
      </c>
      <c r="T425">
        <v>0</v>
      </c>
      <c r="AC425">
        <v>1</v>
      </c>
    </row>
    <row r="426" spans="1:29" ht="30" customHeight="1">
      <c r="A426" s="4" t="s">
        <v>190</v>
      </c>
      <c r="B426" s="4" t="s">
        <v>570</v>
      </c>
      <c r="C426" s="4" t="s">
        <v>90</v>
      </c>
      <c r="D426" s="4" t="s">
        <v>571</v>
      </c>
      <c r="E426" s="4" t="s">
        <v>92</v>
      </c>
      <c r="F426" s="2">
        <v>0.036</v>
      </c>
      <c r="G426" s="12">
        <v>0</v>
      </c>
      <c r="H426" s="14">
        <f t="shared" si="104"/>
        <v>0</v>
      </c>
      <c r="I426" s="13">
        <f>단가대비표!O225</f>
        <v>112777</v>
      </c>
      <c r="J426" s="14">
        <f t="shared" si="105"/>
        <v>4059.9</v>
      </c>
      <c r="K426" s="13">
        <v>0</v>
      </c>
      <c r="L426" s="14">
        <f t="shared" si="106"/>
        <v>0</v>
      </c>
      <c r="M426" s="13">
        <f t="shared" si="107"/>
        <v>112777</v>
      </c>
      <c r="N426" s="14">
        <f t="shared" si="107"/>
        <v>4059.9</v>
      </c>
      <c r="O426" s="4" t="s">
        <v>77</v>
      </c>
      <c r="R426">
        <v>0</v>
      </c>
      <c r="S426">
        <v>0</v>
      </c>
      <c r="T426">
        <v>0</v>
      </c>
      <c r="W426">
        <v>3</v>
      </c>
      <c r="AC426">
        <v>1</v>
      </c>
    </row>
    <row r="427" spans="1:29" ht="30" customHeight="1">
      <c r="A427" s="4" t="s">
        <v>190</v>
      </c>
      <c r="B427" s="4" t="s">
        <v>89</v>
      </c>
      <c r="C427" s="4" t="s">
        <v>90</v>
      </c>
      <c r="D427" s="4" t="s">
        <v>91</v>
      </c>
      <c r="E427" s="4" t="s">
        <v>92</v>
      </c>
      <c r="F427" s="2">
        <v>0.003</v>
      </c>
      <c r="G427" s="12">
        <v>0</v>
      </c>
      <c r="H427" s="14">
        <f t="shared" si="104"/>
        <v>0</v>
      </c>
      <c r="I427" s="13">
        <f>단가대비표!O226</f>
        <v>94338</v>
      </c>
      <c r="J427" s="14">
        <f t="shared" si="105"/>
        <v>283</v>
      </c>
      <c r="K427" s="13">
        <v>0</v>
      </c>
      <c r="L427" s="14">
        <f t="shared" si="106"/>
        <v>0</v>
      </c>
      <c r="M427" s="13">
        <f t="shared" si="107"/>
        <v>94338</v>
      </c>
      <c r="N427" s="14">
        <f t="shared" si="107"/>
        <v>283</v>
      </c>
      <c r="O427" s="4" t="s">
        <v>77</v>
      </c>
      <c r="T427">
        <v>0</v>
      </c>
      <c r="W427">
        <v>3</v>
      </c>
      <c r="AC427">
        <v>1</v>
      </c>
    </row>
    <row r="428" spans="1:29" ht="30" customHeight="1">
      <c r="A428" s="4" t="s">
        <v>190</v>
      </c>
      <c r="B428" s="4" t="s">
        <v>95</v>
      </c>
      <c r="C428" s="4" t="s">
        <v>96</v>
      </c>
      <c r="D428" s="4" t="s">
        <v>97</v>
      </c>
      <c r="E428" s="4" t="s">
        <v>98</v>
      </c>
      <c r="F428" s="2">
        <v>1</v>
      </c>
      <c r="G428" s="12">
        <f>ROUNDDOWN(SUMIF(W422:W428,RIGHTB(B428,1),J422:J428)*T428,2)</f>
        <v>130.28</v>
      </c>
      <c r="H428" s="14">
        <f t="shared" si="104"/>
        <v>130.2</v>
      </c>
      <c r="I428" s="13">
        <v>0</v>
      </c>
      <c r="J428" s="14">
        <f t="shared" si="105"/>
        <v>0</v>
      </c>
      <c r="K428" s="13">
        <v>0</v>
      </c>
      <c r="L428" s="14">
        <f t="shared" si="106"/>
        <v>0</v>
      </c>
      <c r="M428" s="13">
        <f t="shared" si="107"/>
        <v>130.2</v>
      </c>
      <c r="N428" s="14">
        <f t="shared" si="107"/>
        <v>130.2</v>
      </c>
      <c r="O428" s="4" t="s">
        <v>77</v>
      </c>
      <c r="P428">
        <v>428</v>
      </c>
      <c r="R428">
        <v>1</v>
      </c>
      <c r="S428">
        <v>0</v>
      </c>
      <c r="T428">
        <v>0.03</v>
      </c>
      <c r="AC428">
        <v>1</v>
      </c>
    </row>
    <row r="429" spans="1:15" ht="30" customHeight="1">
      <c r="A429" s="2"/>
      <c r="B429" s="2"/>
      <c r="C429" s="2" t="s">
        <v>99</v>
      </c>
      <c r="D429" s="2"/>
      <c r="E429" s="2"/>
      <c r="F429" s="2"/>
      <c r="G429" s="12"/>
      <c r="H429" s="8">
        <f>ROUNDDOWN(SUMIF(AC422:AC428,1,H422:H428),0)</f>
        <v>2448</v>
      </c>
      <c r="I429" s="2"/>
      <c r="J429" s="8">
        <f>ROUNDDOWN(SUMIF(AC422:AC428,1,J422:J428),0)</f>
        <v>4342</v>
      </c>
      <c r="K429" s="2"/>
      <c r="L429" s="8">
        <f>ROUNDDOWN(SUMIF(AC422:AC428,1,L422:L428),0)</f>
        <v>0</v>
      </c>
      <c r="M429" s="2"/>
      <c r="N429" s="8">
        <f>H429+J429+L429</f>
        <v>6790</v>
      </c>
      <c r="O429" s="2"/>
    </row>
    <row r="430" spans="1:15" ht="30" customHeight="1">
      <c r="A430" s="2"/>
      <c r="B430" s="2"/>
      <c r="C430" s="2"/>
      <c r="D430" s="2"/>
      <c r="E430" s="2"/>
      <c r="F430" s="2"/>
      <c r="G430" s="12"/>
      <c r="H430" s="2"/>
      <c r="I430" s="2"/>
      <c r="J430" s="2"/>
      <c r="K430" s="2"/>
      <c r="L430" s="2"/>
      <c r="M430" s="2"/>
      <c r="N430" s="2"/>
      <c r="O430" s="2"/>
    </row>
    <row r="431" spans="1:15" ht="30" customHeight="1">
      <c r="A431" s="2"/>
      <c r="B431" s="2"/>
      <c r="C431" s="4" t="s">
        <v>826</v>
      </c>
      <c r="D431" s="2"/>
      <c r="E431" s="2"/>
      <c r="F431" s="2"/>
      <c r="G431" s="12"/>
      <c r="H431" s="2"/>
      <c r="I431" s="2"/>
      <c r="J431" s="2"/>
      <c r="K431" s="2"/>
      <c r="L431" s="2"/>
      <c r="M431" s="2"/>
      <c r="N431" s="2"/>
      <c r="O431" s="2"/>
    </row>
    <row r="432" spans="1:29" ht="30" customHeight="1">
      <c r="A432" s="4" t="s">
        <v>192</v>
      </c>
      <c r="B432" s="4" t="s">
        <v>827</v>
      </c>
      <c r="C432" s="4" t="s">
        <v>794</v>
      </c>
      <c r="D432" s="4" t="s">
        <v>828</v>
      </c>
      <c r="E432" s="4" t="s">
        <v>103</v>
      </c>
      <c r="F432" s="2">
        <v>1.05</v>
      </c>
      <c r="G432" s="12">
        <f>단가대비표!O29</f>
        <v>1790</v>
      </c>
      <c r="H432" s="14">
        <f aca="true" t="shared" si="108" ref="H432:H438">TRUNC(F432*G432,1)</f>
        <v>1879.5</v>
      </c>
      <c r="I432" s="13">
        <v>0</v>
      </c>
      <c r="J432" s="14">
        <f aca="true" t="shared" si="109" ref="J432:J438">TRUNC(F432*I432,1)</f>
        <v>0</v>
      </c>
      <c r="K432" s="13">
        <v>0</v>
      </c>
      <c r="L432" s="14">
        <f aca="true" t="shared" si="110" ref="L432:L438">TRUNC(F432*K432,1)</f>
        <v>0</v>
      </c>
      <c r="M432" s="13">
        <f aca="true" t="shared" si="111" ref="M432:N438">TRUNC(G432+I432+K432,1)</f>
        <v>1790</v>
      </c>
      <c r="N432" s="14">
        <f t="shared" si="111"/>
        <v>1879.5</v>
      </c>
      <c r="O432" s="4" t="s">
        <v>77</v>
      </c>
      <c r="R432">
        <v>0</v>
      </c>
      <c r="S432">
        <v>0</v>
      </c>
      <c r="T432">
        <v>0</v>
      </c>
      <c r="V432">
        <v>2</v>
      </c>
      <c r="AC432">
        <v>1</v>
      </c>
    </row>
    <row r="433" spans="1:29" ht="30" customHeight="1">
      <c r="A433" s="4" t="s">
        <v>192</v>
      </c>
      <c r="B433" s="4" t="s">
        <v>796</v>
      </c>
      <c r="C433" s="4" t="s">
        <v>107</v>
      </c>
      <c r="D433" s="4" t="s">
        <v>797</v>
      </c>
      <c r="E433" s="4" t="s">
        <v>98</v>
      </c>
      <c r="F433" s="2">
        <v>1</v>
      </c>
      <c r="G433" s="12">
        <f>ROUNDDOWN(SUMIF(V432:V438,RIGHTB(B433,1),H432:H438)*T433,2)</f>
        <v>56.38</v>
      </c>
      <c r="H433" s="14">
        <f t="shared" si="108"/>
        <v>56.3</v>
      </c>
      <c r="I433" s="13">
        <v>0</v>
      </c>
      <c r="J433" s="14">
        <f t="shared" si="109"/>
        <v>0</v>
      </c>
      <c r="K433" s="13">
        <v>0</v>
      </c>
      <c r="L433" s="14">
        <f t="shared" si="110"/>
        <v>0</v>
      </c>
      <c r="M433" s="13">
        <f t="shared" si="111"/>
        <v>56.3</v>
      </c>
      <c r="N433" s="14">
        <f t="shared" si="111"/>
        <v>56.3</v>
      </c>
      <c r="O433" s="4" t="s">
        <v>77</v>
      </c>
      <c r="P433">
        <v>433</v>
      </c>
      <c r="R433">
        <v>0</v>
      </c>
      <c r="S433">
        <v>0</v>
      </c>
      <c r="T433">
        <v>0.03</v>
      </c>
      <c r="AC433">
        <v>1</v>
      </c>
    </row>
    <row r="434" spans="1:29" ht="30" customHeight="1">
      <c r="A434" s="4" t="s">
        <v>192</v>
      </c>
      <c r="B434" s="4" t="s">
        <v>810</v>
      </c>
      <c r="C434" s="4" t="s">
        <v>811</v>
      </c>
      <c r="D434" s="4" t="s">
        <v>812</v>
      </c>
      <c r="E434" s="4" t="s">
        <v>813</v>
      </c>
      <c r="F434" s="2">
        <v>0.43</v>
      </c>
      <c r="G434" s="12">
        <f>단가대비표!O196</f>
        <v>1100</v>
      </c>
      <c r="H434" s="14">
        <f t="shared" si="108"/>
        <v>473</v>
      </c>
      <c r="I434" s="13">
        <v>0</v>
      </c>
      <c r="J434" s="14">
        <f t="shared" si="109"/>
        <v>0</v>
      </c>
      <c r="K434" s="13">
        <v>0</v>
      </c>
      <c r="L434" s="14">
        <f t="shared" si="110"/>
        <v>0</v>
      </c>
      <c r="M434" s="13">
        <f t="shared" si="111"/>
        <v>1100</v>
      </c>
      <c r="N434" s="14">
        <f t="shared" si="111"/>
        <v>473</v>
      </c>
      <c r="O434" s="4" t="s">
        <v>77</v>
      </c>
      <c r="R434">
        <v>0</v>
      </c>
      <c r="S434">
        <v>0</v>
      </c>
      <c r="T434">
        <v>0</v>
      </c>
      <c r="AC434">
        <v>1</v>
      </c>
    </row>
    <row r="435" spans="1:29" ht="30" customHeight="1">
      <c r="A435" s="4" t="s">
        <v>192</v>
      </c>
      <c r="B435" s="4" t="s">
        <v>814</v>
      </c>
      <c r="C435" s="4" t="s">
        <v>815</v>
      </c>
      <c r="D435" s="4" t="s">
        <v>816</v>
      </c>
      <c r="E435" s="4" t="s">
        <v>103</v>
      </c>
      <c r="F435" s="2">
        <v>0.37</v>
      </c>
      <c r="G435" s="12">
        <f>단가대비표!O197</f>
        <v>300</v>
      </c>
      <c r="H435" s="14">
        <f t="shared" si="108"/>
        <v>111</v>
      </c>
      <c r="I435" s="13">
        <v>0</v>
      </c>
      <c r="J435" s="14">
        <f t="shared" si="109"/>
        <v>0</v>
      </c>
      <c r="K435" s="13">
        <v>0</v>
      </c>
      <c r="L435" s="14">
        <f t="shared" si="110"/>
        <v>0</v>
      </c>
      <c r="M435" s="13">
        <f t="shared" si="111"/>
        <v>300</v>
      </c>
      <c r="N435" s="14">
        <f t="shared" si="111"/>
        <v>111</v>
      </c>
      <c r="O435" s="4" t="s">
        <v>77</v>
      </c>
      <c r="R435">
        <v>0</v>
      </c>
      <c r="S435">
        <v>0</v>
      </c>
      <c r="T435">
        <v>0</v>
      </c>
      <c r="AC435">
        <v>1</v>
      </c>
    </row>
    <row r="436" spans="1:29" ht="30" customHeight="1">
      <c r="A436" s="4" t="s">
        <v>192</v>
      </c>
      <c r="B436" s="4" t="s">
        <v>570</v>
      </c>
      <c r="C436" s="4" t="s">
        <v>90</v>
      </c>
      <c r="D436" s="4" t="s">
        <v>571</v>
      </c>
      <c r="E436" s="4" t="s">
        <v>92</v>
      </c>
      <c r="F436" s="2">
        <v>0.042</v>
      </c>
      <c r="G436" s="12">
        <v>0</v>
      </c>
      <c r="H436" s="14">
        <f t="shared" si="108"/>
        <v>0</v>
      </c>
      <c r="I436" s="13">
        <f>단가대비표!O225</f>
        <v>112777</v>
      </c>
      <c r="J436" s="14">
        <f t="shared" si="109"/>
        <v>4736.6</v>
      </c>
      <c r="K436" s="13">
        <v>0</v>
      </c>
      <c r="L436" s="14">
        <f t="shared" si="110"/>
        <v>0</v>
      </c>
      <c r="M436" s="13">
        <f t="shared" si="111"/>
        <v>112777</v>
      </c>
      <c r="N436" s="14">
        <f t="shared" si="111"/>
        <v>4736.6</v>
      </c>
      <c r="O436" s="4" t="s">
        <v>77</v>
      </c>
      <c r="R436">
        <v>0</v>
      </c>
      <c r="S436">
        <v>0</v>
      </c>
      <c r="T436">
        <v>0</v>
      </c>
      <c r="W436">
        <v>3</v>
      </c>
      <c r="AC436">
        <v>1</v>
      </c>
    </row>
    <row r="437" spans="1:29" ht="30" customHeight="1">
      <c r="A437" s="4" t="s">
        <v>192</v>
      </c>
      <c r="B437" s="4" t="s">
        <v>89</v>
      </c>
      <c r="C437" s="4" t="s">
        <v>90</v>
      </c>
      <c r="D437" s="4" t="s">
        <v>91</v>
      </c>
      <c r="E437" s="4" t="s">
        <v>92</v>
      </c>
      <c r="F437" s="2">
        <v>0.003</v>
      </c>
      <c r="G437" s="12">
        <v>0</v>
      </c>
      <c r="H437" s="14">
        <f t="shared" si="108"/>
        <v>0</v>
      </c>
      <c r="I437" s="13">
        <f>단가대비표!O226</f>
        <v>94338</v>
      </c>
      <c r="J437" s="14">
        <f t="shared" si="109"/>
        <v>283</v>
      </c>
      <c r="K437" s="13">
        <v>0</v>
      </c>
      <c r="L437" s="14">
        <f t="shared" si="110"/>
        <v>0</v>
      </c>
      <c r="M437" s="13">
        <f t="shared" si="111"/>
        <v>94338</v>
      </c>
      <c r="N437" s="14">
        <f t="shared" si="111"/>
        <v>283</v>
      </c>
      <c r="O437" s="4" t="s">
        <v>77</v>
      </c>
      <c r="T437">
        <v>0</v>
      </c>
      <c r="W437">
        <v>3</v>
      </c>
      <c r="AC437">
        <v>1</v>
      </c>
    </row>
    <row r="438" spans="1:29" ht="30" customHeight="1">
      <c r="A438" s="4" t="s">
        <v>192</v>
      </c>
      <c r="B438" s="4" t="s">
        <v>95</v>
      </c>
      <c r="C438" s="4" t="s">
        <v>96</v>
      </c>
      <c r="D438" s="4" t="s">
        <v>97</v>
      </c>
      <c r="E438" s="4" t="s">
        <v>98</v>
      </c>
      <c r="F438" s="2">
        <v>1</v>
      </c>
      <c r="G438" s="12">
        <f>ROUNDDOWN(SUMIF(W432:W438,RIGHTB(B438,1),J432:J438)*T438,2)</f>
        <v>150.58</v>
      </c>
      <c r="H438" s="14">
        <f t="shared" si="108"/>
        <v>150.5</v>
      </c>
      <c r="I438" s="13">
        <v>0</v>
      </c>
      <c r="J438" s="14">
        <f t="shared" si="109"/>
        <v>0</v>
      </c>
      <c r="K438" s="13">
        <v>0</v>
      </c>
      <c r="L438" s="14">
        <f t="shared" si="110"/>
        <v>0</v>
      </c>
      <c r="M438" s="13">
        <f t="shared" si="111"/>
        <v>150.5</v>
      </c>
      <c r="N438" s="14">
        <f t="shared" si="111"/>
        <v>150.5</v>
      </c>
      <c r="O438" s="4" t="s">
        <v>77</v>
      </c>
      <c r="P438">
        <v>438</v>
      </c>
      <c r="R438">
        <v>1</v>
      </c>
      <c r="S438">
        <v>0</v>
      </c>
      <c r="T438">
        <v>0.03</v>
      </c>
      <c r="AC438">
        <v>1</v>
      </c>
    </row>
    <row r="439" spans="1:15" ht="30" customHeight="1">
      <c r="A439" s="2"/>
      <c r="B439" s="2"/>
      <c r="C439" s="2" t="s">
        <v>99</v>
      </c>
      <c r="D439" s="2"/>
      <c r="E439" s="2"/>
      <c r="F439" s="2"/>
      <c r="G439" s="12"/>
      <c r="H439" s="8">
        <f>ROUNDDOWN(SUMIF(AC432:AC438,1,H432:H438),0)</f>
        <v>2670</v>
      </c>
      <c r="I439" s="2"/>
      <c r="J439" s="8">
        <f>ROUNDDOWN(SUMIF(AC432:AC438,1,J432:J438),0)</f>
        <v>5019</v>
      </c>
      <c r="K439" s="2"/>
      <c r="L439" s="8">
        <f>ROUNDDOWN(SUMIF(AC432:AC438,1,L432:L438),0)</f>
        <v>0</v>
      </c>
      <c r="M439" s="2"/>
      <c r="N439" s="8">
        <f>H439+J439+L439</f>
        <v>7689</v>
      </c>
      <c r="O439" s="2"/>
    </row>
    <row r="440" spans="1:15" ht="30" customHeight="1">
      <c r="A440" s="2"/>
      <c r="B440" s="2"/>
      <c r="C440" s="2"/>
      <c r="D440" s="2"/>
      <c r="E440" s="2"/>
      <c r="F440" s="2"/>
      <c r="G440" s="12"/>
      <c r="H440" s="2"/>
      <c r="I440" s="2"/>
      <c r="J440" s="2"/>
      <c r="K440" s="2"/>
      <c r="L440" s="2"/>
      <c r="M440" s="2"/>
      <c r="N440" s="2"/>
      <c r="O440" s="2"/>
    </row>
    <row r="441" spans="1:15" ht="30" customHeight="1">
      <c r="A441" s="2"/>
      <c r="B441" s="2"/>
      <c r="C441" s="4" t="s">
        <v>829</v>
      </c>
      <c r="D441" s="2"/>
      <c r="E441" s="2"/>
      <c r="F441" s="2"/>
      <c r="G441" s="12"/>
      <c r="H441" s="2"/>
      <c r="I441" s="2"/>
      <c r="J441" s="2"/>
      <c r="K441" s="2"/>
      <c r="L441" s="2"/>
      <c r="M441" s="2"/>
      <c r="N441" s="2"/>
      <c r="O441" s="2"/>
    </row>
    <row r="442" spans="1:29" ht="30" customHeight="1">
      <c r="A442" s="4" t="s">
        <v>194</v>
      </c>
      <c r="B442" s="4" t="s">
        <v>830</v>
      </c>
      <c r="C442" s="4" t="s">
        <v>794</v>
      </c>
      <c r="D442" s="4" t="s">
        <v>831</v>
      </c>
      <c r="E442" s="4" t="s">
        <v>103</v>
      </c>
      <c r="F442" s="2">
        <v>1.05</v>
      </c>
      <c r="G442" s="12">
        <f>단가대비표!O30</f>
        <v>1980</v>
      </c>
      <c r="H442" s="14">
        <f aca="true" t="shared" si="112" ref="H442:H448">TRUNC(F442*G442,1)</f>
        <v>2079</v>
      </c>
      <c r="I442" s="13">
        <v>0</v>
      </c>
      <c r="J442" s="14">
        <f aca="true" t="shared" si="113" ref="J442:J448">TRUNC(F442*I442,1)</f>
        <v>0</v>
      </c>
      <c r="K442" s="13">
        <v>0</v>
      </c>
      <c r="L442" s="14">
        <f aca="true" t="shared" si="114" ref="L442:L448">TRUNC(F442*K442,1)</f>
        <v>0</v>
      </c>
      <c r="M442" s="13">
        <f aca="true" t="shared" si="115" ref="M442:N448">TRUNC(G442+I442+K442,1)</f>
        <v>1980</v>
      </c>
      <c r="N442" s="14">
        <f t="shared" si="115"/>
        <v>2079</v>
      </c>
      <c r="O442" s="4" t="s">
        <v>77</v>
      </c>
      <c r="R442">
        <v>0</v>
      </c>
      <c r="S442">
        <v>0</v>
      </c>
      <c r="T442">
        <v>0</v>
      </c>
      <c r="V442">
        <v>2</v>
      </c>
      <c r="AC442">
        <v>1</v>
      </c>
    </row>
    <row r="443" spans="1:29" ht="30" customHeight="1">
      <c r="A443" s="4" t="s">
        <v>194</v>
      </c>
      <c r="B443" s="4" t="s">
        <v>796</v>
      </c>
      <c r="C443" s="4" t="s">
        <v>107</v>
      </c>
      <c r="D443" s="4" t="s">
        <v>797</v>
      </c>
      <c r="E443" s="4" t="s">
        <v>98</v>
      </c>
      <c r="F443" s="2">
        <v>1</v>
      </c>
      <c r="G443" s="12">
        <f>ROUNDDOWN(SUMIF(V442:V448,RIGHTB(B443,1),H442:H448)*T443,2)</f>
        <v>62.37</v>
      </c>
      <c r="H443" s="14">
        <f t="shared" si="112"/>
        <v>62.3</v>
      </c>
      <c r="I443" s="13">
        <v>0</v>
      </c>
      <c r="J443" s="14">
        <f t="shared" si="113"/>
        <v>0</v>
      </c>
      <c r="K443" s="13">
        <v>0</v>
      </c>
      <c r="L443" s="14">
        <f t="shared" si="114"/>
        <v>0</v>
      </c>
      <c r="M443" s="13">
        <f t="shared" si="115"/>
        <v>62.3</v>
      </c>
      <c r="N443" s="14">
        <f t="shared" si="115"/>
        <v>62.3</v>
      </c>
      <c r="O443" s="4" t="s">
        <v>77</v>
      </c>
      <c r="P443">
        <v>443</v>
      </c>
      <c r="R443">
        <v>0</v>
      </c>
      <c r="S443">
        <v>0</v>
      </c>
      <c r="T443">
        <v>0.03</v>
      </c>
      <c r="AC443">
        <v>1</v>
      </c>
    </row>
    <row r="444" spans="1:29" ht="30" customHeight="1">
      <c r="A444" s="4" t="s">
        <v>194</v>
      </c>
      <c r="B444" s="4" t="s">
        <v>810</v>
      </c>
      <c r="C444" s="4" t="s">
        <v>811</v>
      </c>
      <c r="D444" s="4" t="s">
        <v>812</v>
      </c>
      <c r="E444" s="4" t="s">
        <v>813</v>
      </c>
      <c r="F444" s="2">
        <v>0.48</v>
      </c>
      <c r="G444" s="12">
        <f>단가대비표!O196</f>
        <v>1100</v>
      </c>
      <c r="H444" s="14">
        <f t="shared" si="112"/>
        <v>528</v>
      </c>
      <c r="I444" s="13">
        <v>0</v>
      </c>
      <c r="J444" s="14">
        <f t="shared" si="113"/>
        <v>0</v>
      </c>
      <c r="K444" s="13">
        <v>0</v>
      </c>
      <c r="L444" s="14">
        <f t="shared" si="114"/>
        <v>0</v>
      </c>
      <c r="M444" s="13">
        <f t="shared" si="115"/>
        <v>1100</v>
      </c>
      <c r="N444" s="14">
        <f t="shared" si="115"/>
        <v>528</v>
      </c>
      <c r="O444" s="4" t="s">
        <v>77</v>
      </c>
      <c r="R444">
        <v>0</v>
      </c>
      <c r="S444">
        <v>0</v>
      </c>
      <c r="T444">
        <v>0</v>
      </c>
      <c r="AC444">
        <v>1</v>
      </c>
    </row>
    <row r="445" spans="1:29" ht="30" customHeight="1">
      <c r="A445" s="4" t="s">
        <v>194</v>
      </c>
      <c r="B445" s="4" t="s">
        <v>814</v>
      </c>
      <c r="C445" s="4" t="s">
        <v>815</v>
      </c>
      <c r="D445" s="4" t="s">
        <v>816</v>
      </c>
      <c r="E445" s="4" t="s">
        <v>103</v>
      </c>
      <c r="F445" s="2">
        <v>0.42</v>
      </c>
      <c r="G445" s="12">
        <f>단가대비표!O197</f>
        <v>300</v>
      </c>
      <c r="H445" s="14">
        <f t="shared" si="112"/>
        <v>126</v>
      </c>
      <c r="I445" s="13">
        <v>0</v>
      </c>
      <c r="J445" s="14">
        <f t="shared" si="113"/>
        <v>0</v>
      </c>
      <c r="K445" s="13">
        <v>0</v>
      </c>
      <c r="L445" s="14">
        <f t="shared" si="114"/>
        <v>0</v>
      </c>
      <c r="M445" s="13">
        <f t="shared" si="115"/>
        <v>300</v>
      </c>
      <c r="N445" s="14">
        <f t="shared" si="115"/>
        <v>126</v>
      </c>
      <c r="O445" s="4" t="s">
        <v>77</v>
      </c>
      <c r="R445">
        <v>0</v>
      </c>
      <c r="S445">
        <v>0</v>
      </c>
      <c r="T445">
        <v>0</v>
      </c>
      <c r="AC445">
        <v>1</v>
      </c>
    </row>
    <row r="446" spans="1:29" ht="30" customHeight="1">
      <c r="A446" s="4" t="s">
        <v>194</v>
      </c>
      <c r="B446" s="4" t="s">
        <v>570</v>
      </c>
      <c r="C446" s="4" t="s">
        <v>90</v>
      </c>
      <c r="D446" s="4" t="s">
        <v>571</v>
      </c>
      <c r="E446" s="4" t="s">
        <v>92</v>
      </c>
      <c r="F446" s="2">
        <v>0.049</v>
      </c>
      <c r="G446" s="12">
        <v>0</v>
      </c>
      <c r="H446" s="14">
        <f t="shared" si="112"/>
        <v>0</v>
      </c>
      <c r="I446" s="13">
        <f>단가대비표!O225</f>
        <v>112777</v>
      </c>
      <c r="J446" s="14">
        <f t="shared" si="113"/>
        <v>5526</v>
      </c>
      <c r="K446" s="13">
        <v>0</v>
      </c>
      <c r="L446" s="14">
        <f t="shared" si="114"/>
        <v>0</v>
      </c>
      <c r="M446" s="13">
        <f t="shared" si="115"/>
        <v>112777</v>
      </c>
      <c r="N446" s="14">
        <f t="shared" si="115"/>
        <v>5526</v>
      </c>
      <c r="O446" s="4" t="s">
        <v>77</v>
      </c>
      <c r="R446">
        <v>0</v>
      </c>
      <c r="S446">
        <v>0</v>
      </c>
      <c r="T446">
        <v>0</v>
      </c>
      <c r="W446">
        <v>3</v>
      </c>
      <c r="AC446">
        <v>1</v>
      </c>
    </row>
    <row r="447" spans="1:29" ht="30" customHeight="1">
      <c r="A447" s="4" t="s">
        <v>194</v>
      </c>
      <c r="B447" s="4" t="s">
        <v>89</v>
      </c>
      <c r="C447" s="4" t="s">
        <v>90</v>
      </c>
      <c r="D447" s="4" t="s">
        <v>91</v>
      </c>
      <c r="E447" s="4" t="s">
        <v>92</v>
      </c>
      <c r="F447" s="2">
        <v>0.004</v>
      </c>
      <c r="G447" s="12">
        <v>0</v>
      </c>
      <c r="H447" s="14">
        <f t="shared" si="112"/>
        <v>0</v>
      </c>
      <c r="I447" s="13">
        <f>단가대비표!O226</f>
        <v>94338</v>
      </c>
      <c r="J447" s="14">
        <f t="shared" si="113"/>
        <v>377.3</v>
      </c>
      <c r="K447" s="13">
        <v>0</v>
      </c>
      <c r="L447" s="14">
        <f t="shared" si="114"/>
        <v>0</v>
      </c>
      <c r="M447" s="13">
        <f t="shared" si="115"/>
        <v>94338</v>
      </c>
      <c r="N447" s="14">
        <f t="shared" si="115"/>
        <v>377.3</v>
      </c>
      <c r="O447" s="4" t="s">
        <v>77</v>
      </c>
      <c r="T447">
        <v>0</v>
      </c>
      <c r="W447">
        <v>3</v>
      </c>
      <c r="AC447">
        <v>1</v>
      </c>
    </row>
    <row r="448" spans="1:29" ht="30" customHeight="1">
      <c r="A448" s="4" t="s">
        <v>194</v>
      </c>
      <c r="B448" s="4" t="s">
        <v>95</v>
      </c>
      <c r="C448" s="4" t="s">
        <v>96</v>
      </c>
      <c r="D448" s="4" t="s">
        <v>97</v>
      </c>
      <c r="E448" s="4" t="s">
        <v>98</v>
      </c>
      <c r="F448" s="2">
        <v>1</v>
      </c>
      <c r="G448" s="12">
        <f>ROUNDDOWN(SUMIF(W442:W448,RIGHTB(B448,1),J442:J448)*T448,2)</f>
        <v>177.09</v>
      </c>
      <c r="H448" s="14">
        <f t="shared" si="112"/>
        <v>177</v>
      </c>
      <c r="I448" s="13">
        <v>0</v>
      </c>
      <c r="J448" s="14">
        <f t="shared" si="113"/>
        <v>0</v>
      </c>
      <c r="K448" s="13">
        <v>0</v>
      </c>
      <c r="L448" s="14">
        <f t="shared" si="114"/>
        <v>0</v>
      </c>
      <c r="M448" s="13">
        <f t="shared" si="115"/>
        <v>177</v>
      </c>
      <c r="N448" s="14">
        <f t="shared" si="115"/>
        <v>177</v>
      </c>
      <c r="O448" s="4" t="s">
        <v>77</v>
      </c>
      <c r="P448">
        <v>448</v>
      </c>
      <c r="R448">
        <v>1</v>
      </c>
      <c r="S448">
        <v>0</v>
      </c>
      <c r="T448">
        <v>0.03</v>
      </c>
      <c r="AC448">
        <v>1</v>
      </c>
    </row>
    <row r="449" spans="1:15" ht="30" customHeight="1">
      <c r="A449" s="2"/>
      <c r="B449" s="2"/>
      <c r="C449" s="2" t="s">
        <v>99</v>
      </c>
      <c r="D449" s="2"/>
      <c r="E449" s="2"/>
      <c r="F449" s="2"/>
      <c r="G449" s="12"/>
      <c r="H449" s="8">
        <f>ROUNDDOWN(SUMIF(AC442:AC448,1,H442:H448),0)</f>
        <v>2972</v>
      </c>
      <c r="I449" s="2"/>
      <c r="J449" s="8">
        <f>ROUNDDOWN(SUMIF(AC442:AC448,1,J442:J448),0)</f>
        <v>5903</v>
      </c>
      <c r="K449" s="2"/>
      <c r="L449" s="8">
        <f>ROUNDDOWN(SUMIF(AC442:AC448,1,L442:L448),0)</f>
        <v>0</v>
      </c>
      <c r="M449" s="2"/>
      <c r="N449" s="8">
        <f>H449+J449+L449</f>
        <v>8875</v>
      </c>
      <c r="O449" s="2"/>
    </row>
    <row r="450" spans="1:15" ht="30" customHeight="1">
      <c r="A450" s="2"/>
      <c r="B450" s="2"/>
      <c r="C450" s="2"/>
      <c r="D450" s="2"/>
      <c r="E450" s="2"/>
      <c r="F450" s="2"/>
      <c r="G450" s="12"/>
      <c r="H450" s="2"/>
      <c r="I450" s="2"/>
      <c r="J450" s="2"/>
      <c r="K450" s="2"/>
      <c r="L450" s="2"/>
      <c r="M450" s="2"/>
      <c r="N450" s="2"/>
      <c r="O450" s="2"/>
    </row>
    <row r="451" spans="1:15" ht="30" customHeight="1">
      <c r="A451" s="2"/>
      <c r="B451" s="2"/>
      <c r="C451" s="4" t="s">
        <v>832</v>
      </c>
      <c r="D451" s="2"/>
      <c r="E451" s="2"/>
      <c r="F451" s="2"/>
      <c r="G451" s="12"/>
      <c r="H451" s="2"/>
      <c r="I451" s="2"/>
      <c r="J451" s="2"/>
      <c r="K451" s="2"/>
      <c r="L451" s="2"/>
      <c r="M451" s="2"/>
      <c r="N451" s="2"/>
      <c r="O451" s="2"/>
    </row>
    <row r="452" spans="1:29" ht="30" customHeight="1">
      <c r="A452" s="4" t="s">
        <v>196</v>
      </c>
      <c r="B452" s="4" t="s">
        <v>833</v>
      </c>
      <c r="C452" s="4" t="s">
        <v>794</v>
      </c>
      <c r="D452" s="4" t="s">
        <v>834</v>
      </c>
      <c r="E452" s="4" t="s">
        <v>103</v>
      </c>
      <c r="F452" s="2">
        <v>1.05</v>
      </c>
      <c r="G452" s="12">
        <f>단가대비표!O31</f>
        <v>2530</v>
      </c>
      <c r="H452" s="14">
        <f aca="true" t="shared" si="116" ref="H452:H458">TRUNC(F452*G452,1)</f>
        <v>2656.5</v>
      </c>
      <c r="I452" s="13">
        <v>0</v>
      </c>
      <c r="J452" s="14">
        <f aca="true" t="shared" si="117" ref="J452:J458">TRUNC(F452*I452,1)</f>
        <v>0</v>
      </c>
      <c r="K452" s="13">
        <v>0</v>
      </c>
      <c r="L452" s="14">
        <f aca="true" t="shared" si="118" ref="L452:L458">TRUNC(F452*K452,1)</f>
        <v>0</v>
      </c>
      <c r="M452" s="13">
        <f aca="true" t="shared" si="119" ref="M452:N458">TRUNC(G452+I452+K452,1)</f>
        <v>2530</v>
      </c>
      <c r="N452" s="14">
        <f t="shared" si="119"/>
        <v>2656.5</v>
      </c>
      <c r="O452" s="4" t="s">
        <v>77</v>
      </c>
      <c r="R452">
        <v>0</v>
      </c>
      <c r="S452">
        <v>0</v>
      </c>
      <c r="T452">
        <v>0</v>
      </c>
      <c r="V452">
        <v>2</v>
      </c>
      <c r="AC452">
        <v>1</v>
      </c>
    </row>
    <row r="453" spans="1:29" ht="30" customHeight="1">
      <c r="A453" s="4" t="s">
        <v>196</v>
      </c>
      <c r="B453" s="4" t="s">
        <v>796</v>
      </c>
      <c r="C453" s="4" t="s">
        <v>107</v>
      </c>
      <c r="D453" s="4" t="s">
        <v>797</v>
      </c>
      <c r="E453" s="4" t="s">
        <v>98</v>
      </c>
      <c r="F453" s="2">
        <v>1</v>
      </c>
      <c r="G453" s="12">
        <f>ROUNDDOWN(SUMIF(V452:V458,RIGHTB(B453,1),H452:H458)*T453,2)</f>
        <v>79.69</v>
      </c>
      <c r="H453" s="14">
        <f t="shared" si="116"/>
        <v>79.6</v>
      </c>
      <c r="I453" s="13">
        <v>0</v>
      </c>
      <c r="J453" s="14">
        <f t="shared" si="117"/>
        <v>0</v>
      </c>
      <c r="K453" s="13">
        <v>0</v>
      </c>
      <c r="L453" s="14">
        <f t="shared" si="118"/>
        <v>0</v>
      </c>
      <c r="M453" s="13">
        <f t="shared" si="119"/>
        <v>79.6</v>
      </c>
      <c r="N453" s="14">
        <f t="shared" si="119"/>
        <v>79.6</v>
      </c>
      <c r="O453" s="4" t="s">
        <v>77</v>
      </c>
      <c r="P453">
        <v>453</v>
      </c>
      <c r="R453">
        <v>0</v>
      </c>
      <c r="S453">
        <v>0</v>
      </c>
      <c r="T453">
        <v>0.03</v>
      </c>
      <c r="AC453">
        <v>1</v>
      </c>
    </row>
    <row r="454" spans="1:29" ht="30" customHeight="1">
      <c r="A454" s="4" t="s">
        <v>196</v>
      </c>
      <c r="B454" s="4" t="s">
        <v>810</v>
      </c>
      <c r="C454" s="4" t="s">
        <v>811</v>
      </c>
      <c r="D454" s="4" t="s">
        <v>812</v>
      </c>
      <c r="E454" s="4" t="s">
        <v>813</v>
      </c>
      <c r="F454" s="2">
        <v>0.55</v>
      </c>
      <c r="G454" s="12">
        <f>단가대비표!O196</f>
        <v>1100</v>
      </c>
      <c r="H454" s="14">
        <f t="shared" si="116"/>
        <v>605</v>
      </c>
      <c r="I454" s="13">
        <v>0</v>
      </c>
      <c r="J454" s="14">
        <f t="shared" si="117"/>
        <v>0</v>
      </c>
      <c r="K454" s="13">
        <v>0</v>
      </c>
      <c r="L454" s="14">
        <f t="shared" si="118"/>
        <v>0</v>
      </c>
      <c r="M454" s="13">
        <f t="shared" si="119"/>
        <v>1100</v>
      </c>
      <c r="N454" s="14">
        <f t="shared" si="119"/>
        <v>605</v>
      </c>
      <c r="O454" s="4" t="s">
        <v>77</v>
      </c>
      <c r="R454">
        <v>0</v>
      </c>
      <c r="S454">
        <v>0</v>
      </c>
      <c r="T454">
        <v>0</v>
      </c>
      <c r="AC454">
        <v>1</v>
      </c>
    </row>
    <row r="455" spans="1:29" ht="30" customHeight="1">
      <c r="A455" s="4" t="s">
        <v>196</v>
      </c>
      <c r="B455" s="4" t="s">
        <v>814</v>
      </c>
      <c r="C455" s="4" t="s">
        <v>815</v>
      </c>
      <c r="D455" s="4" t="s">
        <v>816</v>
      </c>
      <c r="E455" s="4" t="s">
        <v>103</v>
      </c>
      <c r="F455" s="2">
        <v>0.48</v>
      </c>
      <c r="G455" s="12">
        <f>단가대비표!O197</f>
        <v>300</v>
      </c>
      <c r="H455" s="14">
        <f t="shared" si="116"/>
        <v>144</v>
      </c>
      <c r="I455" s="13">
        <v>0</v>
      </c>
      <c r="J455" s="14">
        <f t="shared" si="117"/>
        <v>0</v>
      </c>
      <c r="K455" s="13">
        <v>0</v>
      </c>
      <c r="L455" s="14">
        <f t="shared" si="118"/>
        <v>0</v>
      </c>
      <c r="M455" s="13">
        <f t="shared" si="119"/>
        <v>300</v>
      </c>
      <c r="N455" s="14">
        <f t="shared" si="119"/>
        <v>144</v>
      </c>
      <c r="O455" s="4" t="s">
        <v>77</v>
      </c>
      <c r="R455">
        <v>0</v>
      </c>
      <c r="S455">
        <v>0</v>
      </c>
      <c r="T455">
        <v>0</v>
      </c>
      <c r="AC455">
        <v>1</v>
      </c>
    </row>
    <row r="456" spans="1:29" ht="30" customHeight="1">
      <c r="A456" s="4" t="s">
        <v>196</v>
      </c>
      <c r="B456" s="4" t="s">
        <v>570</v>
      </c>
      <c r="C456" s="4" t="s">
        <v>90</v>
      </c>
      <c r="D456" s="4" t="s">
        <v>571</v>
      </c>
      <c r="E456" s="4" t="s">
        <v>92</v>
      </c>
      <c r="F456" s="2">
        <v>0.059</v>
      </c>
      <c r="G456" s="12">
        <v>0</v>
      </c>
      <c r="H456" s="14">
        <f t="shared" si="116"/>
        <v>0</v>
      </c>
      <c r="I456" s="13">
        <f>단가대비표!O225</f>
        <v>112777</v>
      </c>
      <c r="J456" s="14">
        <f t="shared" si="117"/>
        <v>6653.8</v>
      </c>
      <c r="K456" s="13">
        <v>0</v>
      </c>
      <c r="L456" s="14">
        <f t="shared" si="118"/>
        <v>0</v>
      </c>
      <c r="M456" s="13">
        <f t="shared" si="119"/>
        <v>112777</v>
      </c>
      <c r="N456" s="14">
        <f t="shared" si="119"/>
        <v>6653.8</v>
      </c>
      <c r="O456" s="4" t="s">
        <v>77</v>
      </c>
      <c r="R456">
        <v>0</v>
      </c>
      <c r="S456">
        <v>0</v>
      </c>
      <c r="T456">
        <v>0</v>
      </c>
      <c r="W456">
        <v>3</v>
      </c>
      <c r="AC456">
        <v>1</v>
      </c>
    </row>
    <row r="457" spans="1:29" ht="30" customHeight="1">
      <c r="A457" s="4" t="s">
        <v>196</v>
      </c>
      <c r="B457" s="4" t="s">
        <v>89</v>
      </c>
      <c r="C457" s="4" t="s">
        <v>90</v>
      </c>
      <c r="D457" s="4" t="s">
        <v>91</v>
      </c>
      <c r="E457" s="4" t="s">
        <v>92</v>
      </c>
      <c r="F457" s="2">
        <v>0.005</v>
      </c>
      <c r="G457" s="12">
        <v>0</v>
      </c>
      <c r="H457" s="14">
        <f t="shared" si="116"/>
        <v>0</v>
      </c>
      <c r="I457" s="13">
        <f>단가대비표!O226</f>
        <v>94338</v>
      </c>
      <c r="J457" s="14">
        <f t="shared" si="117"/>
        <v>471.6</v>
      </c>
      <c r="K457" s="13">
        <v>0</v>
      </c>
      <c r="L457" s="14">
        <f t="shared" si="118"/>
        <v>0</v>
      </c>
      <c r="M457" s="13">
        <f t="shared" si="119"/>
        <v>94338</v>
      </c>
      <c r="N457" s="14">
        <f t="shared" si="119"/>
        <v>471.6</v>
      </c>
      <c r="O457" s="4" t="s">
        <v>77</v>
      </c>
      <c r="T457">
        <v>0</v>
      </c>
      <c r="W457">
        <v>3</v>
      </c>
      <c r="AC457">
        <v>1</v>
      </c>
    </row>
    <row r="458" spans="1:29" ht="30" customHeight="1">
      <c r="A458" s="4" t="s">
        <v>196</v>
      </c>
      <c r="B458" s="4" t="s">
        <v>95</v>
      </c>
      <c r="C458" s="4" t="s">
        <v>96</v>
      </c>
      <c r="D458" s="4" t="s">
        <v>97</v>
      </c>
      <c r="E458" s="4" t="s">
        <v>98</v>
      </c>
      <c r="F458" s="2">
        <v>1</v>
      </c>
      <c r="G458" s="12">
        <f>ROUNDDOWN(SUMIF(W452:W458,RIGHTB(B458,1),J452:J458)*T458,2)</f>
        <v>213.76</v>
      </c>
      <c r="H458" s="14">
        <f t="shared" si="116"/>
        <v>213.7</v>
      </c>
      <c r="I458" s="13">
        <v>0</v>
      </c>
      <c r="J458" s="14">
        <f t="shared" si="117"/>
        <v>0</v>
      </c>
      <c r="K458" s="13">
        <v>0</v>
      </c>
      <c r="L458" s="14">
        <f t="shared" si="118"/>
        <v>0</v>
      </c>
      <c r="M458" s="13">
        <f t="shared" si="119"/>
        <v>213.7</v>
      </c>
      <c r="N458" s="14">
        <f t="shared" si="119"/>
        <v>213.7</v>
      </c>
      <c r="O458" s="4" t="s">
        <v>77</v>
      </c>
      <c r="P458">
        <v>458</v>
      </c>
      <c r="R458">
        <v>1</v>
      </c>
      <c r="S458">
        <v>0</v>
      </c>
      <c r="T458">
        <v>0.03</v>
      </c>
      <c r="AC458">
        <v>1</v>
      </c>
    </row>
    <row r="459" spans="1:15" ht="30" customHeight="1">
      <c r="A459" s="2"/>
      <c r="B459" s="2"/>
      <c r="C459" s="2" t="s">
        <v>99</v>
      </c>
      <c r="D459" s="2"/>
      <c r="E459" s="2"/>
      <c r="F459" s="2"/>
      <c r="G459" s="12"/>
      <c r="H459" s="8">
        <f>ROUNDDOWN(SUMIF(AC452:AC458,1,H452:H458),0)</f>
        <v>3698</v>
      </c>
      <c r="I459" s="2"/>
      <c r="J459" s="8">
        <f>ROUNDDOWN(SUMIF(AC452:AC458,1,J452:J458),0)</f>
        <v>7125</v>
      </c>
      <c r="K459" s="2"/>
      <c r="L459" s="8">
        <f>ROUNDDOWN(SUMIF(AC452:AC458,1,L452:L458),0)</f>
        <v>0</v>
      </c>
      <c r="M459" s="2"/>
      <c r="N459" s="8">
        <f>H459+J459+L459</f>
        <v>10823</v>
      </c>
      <c r="O459" s="2"/>
    </row>
    <row r="460" spans="1:15" ht="30" customHeight="1">
      <c r="A460" s="2"/>
      <c r="B460" s="2"/>
      <c r="C460" s="2"/>
      <c r="D460" s="2"/>
      <c r="E460" s="2"/>
      <c r="F460" s="2"/>
      <c r="G460" s="12"/>
      <c r="H460" s="2"/>
      <c r="I460" s="2"/>
      <c r="J460" s="2"/>
      <c r="K460" s="2"/>
      <c r="L460" s="2"/>
      <c r="M460" s="2"/>
      <c r="N460" s="2"/>
      <c r="O460" s="2"/>
    </row>
    <row r="461" spans="1:15" ht="30" customHeight="1">
      <c r="A461" s="2"/>
      <c r="B461" s="2"/>
      <c r="C461" s="4" t="s">
        <v>835</v>
      </c>
      <c r="D461" s="2"/>
      <c r="E461" s="2"/>
      <c r="F461" s="2"/>
      <c r="G461" s="12"/>
      <c r="H461" s="2"/>
      <c r="I461" s="2"/>
      <c r="J461" s="2"/>
      <c r="K461" s="2"/>
      <c r="L461" s="2"/>
      <c r="M461" s="2"/>
      <c r="N461" s="2"/>
      <c r="O461" s="2"/>
    </row>
    <row r="462" spans="1:29" ht="30" customHeight="1">
      <c r="A462" s="4" t="s">
        <v>335</v>
      </c>
      <c r="B462" s="4" t="s">
        <v>168</v>
      </c>
      <c r="C462" s="4" t="s">
        <v>169</v>
      </c>
      <c r="D462" s="4" t="s">
        <v>170</v>
      </c>
      <c r="E462" s="4" t="s">
        <v>103</v>
      </c>
      <c r="F462" s="2">
        <v>1.2</v>
      </c>
      <c r="G462" s="12">
        <f>단가대비표!O35</f>
        <v>5105</v>
      </c>
      <c r="H462" s="14">
        <f aca="true" t="shared" si="120" ref="H462:H472">TRUNC(F462*G462,1)</f>
        <v>6126</v>
      </c>
      <c r="I462" s="13">
        <v>0</v>
      </c>
      <c r="J462" s="14">
        <f aca="true" t="shared" si="121" ref="J462:J472">TRUNC(F462*I462,1)</f>
        <v>0</v>
      </c>
      <c r="K462" s="13">
        <v>0</v>
      </c>
      <c r="L462" s="14">
        <f aca="true" t="shared" si="122" ref="L462:L472">TRUNC(F462*K462,1)</f>
        <v>0</v>
      </c>
      <c r="M462" s="13">
        <f aca="true" t="shared" si="123" ref="M462:M472">TRUNC(G462+I462+K462,1)</f>
        <v>5105</v>
      </c>
      <c r="N462" s="14">
        <f aca="true" t="shared" si="124" ref="N462:N472">TRUNC(H462+J462+L462,1)</f>
        <v>6126</v>
      </c>
      <c r="O462" s="4" t="s">
        <v>77</v>
      </c>
      <c r="R462">
        <v>0</v>
      </c>
      <c r="S462">
        <v>0</v>
      </c>
      <c r="T462">
        <v>0</v>
      </c>
      <c r="U462">
        <v>1</v>
      </c>
      <c r="AC462">
        <v>1</v>
      </c>
    </row>
    <row r="463" spans="1:29" ht="30" customHeight="1">
      <c r="A463" s="4" t="s">
        <v>335</v>
      </c>
      <c r="B463" s="4" t="s">
        <v>106</v>
      </c>
      <c r="C463" s="4" t="s">
        <v>107</v>
      </c>
      <c r="D463" s="4" t="s">
        <v>108</v>
      </c>
      <c r="E463" s="4" t="s">
        <v>98</v>
      </c>
      <c r="F463" s="2">
        <v>1</v>
      </c>
      <c r="G463" s="12">
        <f>ROUNDDOWN(SUMIF(U462:U472,RIGHTB(B463,1),H462:H472)*T463,2)</f>
        <v>183.78</v>
      </c>
      <c r="H463" s="14">
        <f t="shared" si="120"/>
        <v>183.7</v>
      </c>
      <c r="I463" s="13">
        <v>0</v>
      </c>
      <c r="J463" s="14">
        <f t="shared" si="121"/>
        <v>0</v>
      </c>
      <c r="K463" s="13">
        <v>0</v>
      </c>
      <c r="L463" s="14">
        <f t="shared" si="122"/>
        <v>0</v>
      </c>
      <c r="M463" s="13">
        <f t="shared" si="123"/>
        <v>183.7</v>
      </c>
      <c r="N463" s="14">
        <f t="shared" si="124"/>
        <v>183.7</v>
      </c>
      <c r="O463" s="4" t="s">
        <v>77</v>
      </c>
      <c r="P463">
        <v>463</v>
      </c>
      <c r="R463">
        <v>0</v>
      </c>
      <c r="S463">
        <v>0</v>
      </c>
      <c r="T463">
        <v>0.03</v>
      </c>
      <c r="AC463">
        <v>1</v>
      </c>
    </row>
    <row r="464" spans="1:29" ht="30" customHeight="1">
      <c r="A464" s="4" t="s">
        <v>335</v>
      </c>
      <c r="B464" s="4" t="s">
        <v>236</v>
      </c>
      <c r="C464" s="4" t="s">
        <v>206</v>
      </c>
      <c r="D464" s="4" t="s">
        <v>237</v>
      </c>
      <c r="E464" s="4" t="s">
        <v>112</v>
      </c>
      <c r="F464" s="2">
        <v>1</v>
      </c>
      <c r="G464" s="12">
        <f>단가대비표!O65</f>
        <v>1050</v>
      </c>
      <c r="H464" s="14">
        <f t="shared" si="120"/>
        <v>1050</v>
      </c>
      <c r="I464" s="13">
        <v>0</v>
      </c>
      <c r="J464" s="14">
        <f t="shared" si="121"/>
        <v>0</v>
      </c>
      <c r="K464" s="13">
        <v>0</v>
      </c>
      <c r="L464" s="14">
        <f t="shared" si="122"/>
        <v>0</v>
      </c>
      <c r="M464" s="13">
        <f t="shared" si="123"/>
        <v>1050</v>
      </c>
      <c r="N464" s="14">
        <f t="shared" si="124"/>
        <v>1050</v>
      </c>
      <c r="O464" s="4" t="s">
        <v>77</v>
      </c>
      <c r="R464">
        <v>0</v>
      </c>
      <c r="S464">
        <v>0</v>
      </c>
      <c r="T464">
        <v>0</v>
      </c>
      <c r="AC464">
        <v>1</v>
      </c>
    </row>
    <row r="465" spans="1:29" ht="30" customHeight="1">
      <c r="A465" s="4" t="s">
        <v>335</v>
      </c>
      <c r="B465" s="4" t="s">
        <v>250</v>
      </c>
      <c r="C465" s="4" t="s">
        <v>206</v>
      </c>
      <c r="D465" s="4" t="s">
        <v>251</v>
      </c>
      <c r="E465" s="4" t="s">
        <v>112</v>
      </c>
      <c r="F465" s="2">
        <v>1</v>
      </c>
      <c r="G465" s="12">
        <f>단가대비표!O73</f>
        <v>1980</v>
      </c>
      <c r="H465" s="14">
        <f t="shared" si="120"/>
        <v>1980</v>
      </c>
      <c r="I465" s="13">
        <v>0</v>
      </c>
      <c r="J465" s="14">
        <f t="shared" si="121"/>
        <v>0</v>
      </c>
      <c r="K465" s="13">
        <v>0</v>
      </c>
      <c r="L465" s="14">
        <f t="shared" si="122"/>
        <v>0</v>
      </c>
      <c r="M465" s="13">
        <f t="shared" si="123"/>
        <v>1980</v>
      </c>
      <c r="N465" s="14">
        <f t="shared" si="124"/>
        <v>1980</v>
      </c>
      <c r="O465" s="4" t="s">
        <v>77</v>
      </c>
      <c r="R465">
        <v>0</v>
      </c>
      <c r="S465">
        <v>0</v>
      </c>
      <c r="T465">
        <v>0</v>
      </c>
      <c r="AC465">
        <v>1</v>
      </c>
    </row>
    <row r="466" spans="1:29" ht="30" customHeight="1">
      <c r="A466" s="4" t="s">
        <v>335</v>
      </c>
      <c r="B466" s="4" t="s">
        <v>286</v>
      </c>
      <c r="C466" s="4" t="s">
        <v>287</v>
      </c>
      <c r="D466" s="4" t="s">
        <v>288</v>
      </c>
      <c r="E466" s="4" t="s">
        <v>289</v>
      </c>
      <c r="F466" s="2">
        <v>5</v>
      </c>
      <c r="G466" s="12">
        <v>546</v>
      </c>
      <c r="H466" s="14">
        <f t="shared" si="120"/>
        <v>2730</v>
      </c>
      <c r="I466" s="13">
        <v>7175</v>
      </c>
      <c r="J466" s="14">
        <f t="shared" si="121"/>
        <v>35875</v>
      </c>
      <c r="K466" s="13">
        <v>0</v>
      </c>
      <c r="L466" s="14">
        <f t="shared" si="122"/>
        <v>0</v>
      </c>
      <c r="M466" s="13">
        <f t="shared" si="123"/>
        <v>7721</v>
      </c>
      <c r="N466" s="14">
        <f t="shared" si="124"/>
        <v>38605</v>
      </c>
      <c r="O466" s="4" t="s">
        <v>286</v>
      </c>
      <c r="R466">
        <v>0</v>
      </c>
      <c r="S466">
        <v>0</v>
      </c>
      <c r="T466">
        <v>0</v>
      </c>
      <c r="AC466">
        <v>1</v>
      </c>
    </row>
    <row r="467" spans="1:29" ht="30" customHeight="1">
      <c r="A467" s="4" t="s">
        <v>335</v>
      </c>
      <c r="B467" s="4" t="s">
        <v>836</v>
      </c>
      <c r="C467" s="4" t="s">
        <v>837</v>
      </c>
      <c r="D467" s="4" t="s">
        <v>838</v>
      </c>
      <c r="E467" s="4" t="s">
        <v>112</v>
      </c>
      <c r="F467" s="2">
        <v>1</v>
      </c>
      <c r="G467" s="12">
        <f>단가대비표!O172</f>
        <v>40900</v>
      </c>
      <c r="H467" s="14">
        <f t="shared" si="120"/>
        <v>40900</v>
      </c>
      <c r="I467" s="13">
        <v>0</v>
      </c>
      <c r="J467" s="14">
        <f t="shared" si="121"/>
        <v>0</v>
      </c>
      <c r="K467" s="13">
        <v>0</v>
      </c>
      <c r="L467" s="14">
        <f t="shared" si="122"/>
        <v>0</v>
      </c>
      <c r="M467" s="13">
        <f t="shared" si="123"/>
        <v>40900</v>
      </c>
      <c r="N467" s="14">
        <f t="shared" si="124"/>
        <v>40900</v>
      </c>
      <c r="O467" s="4" t="s">
        <v>77</v>
      </c>
      <c r="R467">
        <v>0</v>
      </c>
      <c r="S467">
        <v>0</v>
      </c>
      <c r="T467">
        <v>0</v>
      </c>
      <c r="AC467">
        <v>1</v>
      </c>
    </row>
    <row r="468" spans="1:29" ht="30" customHeight="1">
      <c r="A468" s="4" t="s">
        <v>335</v>
      </c>
      <c r="B468" s="4" t="s">
        <v>310</v>
      </c>
      <c r="C468" s="4" t="s">
        <v>311</v>
      </c>
      <c r="D468" s="4" t="s">
        <v>312</v>
      </c>
      <c r="E468" s="4" t="s">
        <v>112</v>
      </c>
      <c r="F468" s="2">
        <v>2</v>
      </c>
      <c r="G468" s="12">
        <f>단가대비표!O166</f>
        <v>8800</v>
      </c>
      <c r="H468" s="14">
        <f t="shared" si="120"/>
        <v>17600</v>
      </c>
      <c r="I468" s="13">
        <v>0</v>
      </c>
      <c r="J468" s="14">
        <f t="shared" si="121"/>
        <v>0</v>
      </c>
      <c r="K468" s="13">
        <v>0</v>
      </c>
      <c r="L468" s="14">
        <f t="shared" si="122"/>
        <v>0</v>
      </c>
      <c r="M468" s="13">
        <f t="shared" si="123"/>
        <v>8800</v>
      </c>
      <c r="N468" s="14">
        <f t="shared" si="124"/>
        <v>17600</v>
      </c>
      <c r="O468" s="4" t="s">
        <v>77</v>
      </c>
      <c r="R468">
        <v>0</v>
      </c>
      <c r="S468">
        <v>0</v>
      </c>
      <c r="T468">
        <v>0</v>
      </c>
      <c r="AC468">
        <v>1</v>
      </c>
    </row>
    <row r="469" spans="1:29" ht="30" customHeight="1">
      <c r="A469" s="4" t="s">
        <v>335</v>
      </c>
      <c r="B469" s="4" t="s">
        <v>839</v>
      </c>
      <c r="C469" s="4" t="s">
        <v>327</v>
      </c>
      <c r="D469" s="4" t="s">
        <v>840</v>
      </c>
      <c r="E469" s="4" t="s">
        <v>112</v>
      </c>
      <c r="F469" s="2">
        <v>1</v>
      </c>
      <c r="G469" s="12">
        <f>단가대비표!O61</f>
        <v>6020</v>
      </c>
      <c r="H469" s="14">
        <f t="shared" si="120"/>
        <v>6020</v>
      </c>
      <c r="I469" s="13">
        <v>0</v>
      </c>
      <c r="J469" s="14">
        <f t="shared" si="121"/>
        <v>0</v>
      </c>
      <c r="K469" s="13">
        <v>0</v>
      </c>
      <c r="L469" s="14">
        <f t="shared" si="122"/>
        <v>0</v>
      </c>
      <c r="M469" s="13">
        <f t="shared" si="123"/>
        <v>6020</v>
      </c>
      <c r="N469" s="14">
        <f t="shared" si="124"/>
        <v>6020</v>
      </c>
      <c r="O469" s="4" t="s">
        <v>77</v>
      </c>
      <c r="R469">
        <v>0</v>
      </c>
      <c r="S469">
        <v>0</v>
      </c>
      <c r="T469">
        <v>0</v>
      </c>
      <c r="AC469">
        <v>1</v>
      </c>
    </row>
    <row r="470" spans="1:29" ht="30" customHeight="1">
      <c r="A470" s="4" t="s">
        <v>335</v>
      </c>
      <c r="B470" s="4" t="s">
        <v>124</v>
      </c>
      <c r="C470" s="4" t="s">
        <v>90</v>
      </c>
      <c r="D470" s="4" t="s">
        <v>125</v>
      </c>
      <c r="E470" s="4" t="s">
        <v>92</v>
      </c>
      <c r="F470" s="2">
        <v>0.2336</v>
      </c>
      <c r="G470" s="12">
        <v>0</v>
      </c>
      <c r="H470" s="14">
        <f t="shared" si="120"/>
        <v>0</v>
      </c>
      <c r="I470" s="13">
        <f>단가대비표!O224</f>
        <v>125901</v>
      </c>
      <c r="J470" s="14">
        <f t="shared" si="121"/>
        <v>29410.4</v>
      </c>
      <c r="K470" s="13">
        <v>0</v>
      </c>
      <c r="L470" s="14">
        <f t="shared" si="122"/>
        <v>0</v>
      </c>
      <c r="M470" s="13">
        <f t="shared" si="123"/>
        <v>125901</v>
      </c>
      <c r="N470" s="14">
        <f t="shared" si="124"/>
        <v>29410.4</v>
      </c>
      <c r="O470" s="4" t="s">
        <v>77</v>
      </c>
      <c r="R470">
        <v>0</v>
      </c>
      <c r="S470">
        <v>0</v>
      </c>
      <c r="T470">
        <v>0</v>
      </c>
      <c r="W470">
        <v>3</v>
      </c>
      <c r="AC470">
        <v>1</v>
      </c>
    </row>
    <row r="471" spans="1:29" ht="30" customHeight="1">
      <c r="A471" s="4" t="s">
        <v>335</v>
      </c>
      <c r="B471" s="4" t="s">
        <v>89</v>
      </c>
      <c r="C471" s="4" t="s">
        <v>90</v>
      </c>
      <c r="D471" s="4" t="s">
        <v>91</v>
      </c>
      <c r="E471" s="4" t="s">
        <v>92</v>
      </c>
      <c r="F471" s="2">
        <v>0.018</v>
      </c>
      <c r="G471" s="12">
        <v>0</v>
      </c>
      <c r="H471" s="14">
        <f t="shared" si="120"/>
        <v>0</v>
      </c>
      <c r="I471" s="13">
        <f>단가대비표!O226</f>
        <v>94338</v>
      </c>
      <c r="J471" s="14">
        <f t="shared" si="121"/>
        <v>1698</v>
      </c>
      <c r="K471" s="13">
        <v>0</v>
      </c>
      <c r="L471" s="14">
        <f t="shared" si="122"/>
        <v>0</v>
      </c>
      <c r="M471" s="13">
        <f t="shared" si="123"/>
        <v>94338</v>
      </c>
      <c r="N471" s="14">
        <f t="shared" si="124"/>
        <v>1698</v>
      </c>
      <c r="O471" s="4" t="s">
        <v>77</v>
      </c>
      <c r="R471">
        <v>0</v>
      </c>
      <c r="S471">
        <v>0</v>
      </c>
      <c r="T471">
        <v>0</v>
      </c>
      <c r="W471">
        <v>3</v>
      </c>
      <c r="AC471">
        <v>1</v>
      </c>
    </row>
    <row r="472" spans="1:29" ht="30" customHeight="1">
      <c r="A472" s="4" t="s">
        <v>335</v>
      </c>
      <c r="B472" s="4" t="s">
        <v>95</v>
      </c>
      <c r="C472" s="4" t="s">
        <v>96</v>
      </c>
      <c r="D472" s="4" t="s">
        <v>97</v>
      </c>
      <c r="E472" s="4" t="s">
        <v>98</v>
      </c>
      <c r="F472" s="2">
        <v>1</v>
      </c>
      <c r="G472" s="12">
        <f>ROUNDDOWN(SUMIF(W462:W472,RIGHTB(B472,1),J462:J472)*T472,2)</f>
        <v>933.25</v>
      </c>
      <c r="H472" s="14">
        <f t="shared" si="120"/>
        <v>933.2</v>
      </c>
      <c r="I472" s="13">
        <v>0</v>
      </c>
      <c r="J472" s="14">
        <f t="shared" si="121"/>
        <v>0</v>
      </c>
      <c r="K472" s="13">
        <v>0</v>
      </c>
      <c r="L472" s="14">
        <f t="shared" si="122"/>
        <v>0</v>
      </c>
      <c r="M472" s="13">
        <f t="shared" si="123"/>
        <v>933.2</v>
      </c>
      <c r="N472" s="14">
        <f t="shared" si="124"/>
        <v>933.2</v>
      </c>
      <c r="O472" s="4" t="s">
        <v>77</v>
      </c>
      <c r="P472">
        <v>472</v>
      </c>
      <c r="R472">
        <v>1</v>
      </c>
      <c r="S472">
        <v>0</v>
      </c>
      <c r="T472">
        <v>0.03</v>
      </c>
      <c r="AC472">
        <v>1</v>
      </c>
    </row>
    <row r="473" spans="1:15" ht="30" customHeight="1">
      <c r="A473" s="2"/>
      <c r="B473" s="2"/>
      <c r="C473" s="2" t="s">
        <v>99</v>
      </c>
      <c r="D473" s="2"/>
      <c r="E473" s="2"/>
      <c r="F473" s="2"/>
      <c r="G473" s="12"/>
      <c r="H473" s="8">
        <f>ROUNDDOWN(SUMIF(AC462:AC472,1,H462:H472),0)</f>
        <v>77522</v>
      </c>
      <c r="I473" s="2"/>
      <c r="J473" s="8">
        <f>ROUNDDOWN(SUMIF(AC462:AC472,1,J462:J472),0)</f>
        <v>66983</v>
      </c>
      <c r="K473" s="2"/>
      <c r="L473" s="8">
        <f>ROUNDDOWN(SUMIF(AC462:AC472,1,L462:L472),0)</f>
        <v>0</v>
      </c>
      <c r="M473" s="2"/>
      <c r="N473" s="8">
        <f>H473+J473+L473</f>
        <v>144505</v>
      </c>
      <c r="O473" s="2"/>
    </row>
    <row r="474" spans="1:15" ht="30" customHeight="1">
      <c r="A474" s="2"/>
      <c r="B474" s="2"/>
      <c r="C474" s="2"/>
      <c r="D474" s="2"/>
      <c r="E474" s="2"/>
      <c r="F474" s="2"/>
      <c r="G474" s="12"/>
      <c r="H474" s="2"/>
      <c r="I474" s="2"/>
      <c r="J474" s="2"/>
      <c r="K474" s="2"/>
      <c r="L474" s="2"/>
      <c r="M474" s="2"/>
      <c r="N474" s="2"/>
      <c r="O474" s="2"/>
    </row>
    <row r="475" spans="1:15" ht="30" customHeight="1">
      <c r="A475" s="2"/>
      <c r="B475" s="2"/>
      <c r="C475" s="4" t="s">
        <v>841</v>
      </c>
      <c r="D475" s="2"/>
      <c r="E475" s="2"/>
      <c r="F475" s="2"/>
      <c r="G475" s="12"/>
      <c r="H475" s="2"/>
      <c r="I475" s="2"/>
      <c r="J475" s="2"/>
      <c r="K475" s="2"/>
      <c r="L475" s="2"/>
      <c r="M475" s="2"/>
      <c r="N475" s="2"/>
      <c r="O475" s="2"/>
    </row>
    <row r="476" spans="1:29" ht="30" customHeight="1">
      <c r="A476" s="4" t="s">
        <v>458</v>
      </c>
      <c r="B476" s="4" t="s">
        <v>842</v>
      </c>
      <c r="C476" s="4" t="s">
        <v>90</v>
      </c>
      <c r="D476" s="4" t="s">
        <v>843</v>
      </c>
      <c r="E476" s="4" t="s">
        <v>92</v>
      </c>
      <c r="F476" s="2">
        <v>0.08</v>
      </c>
      <c r="G476" s="12">
        <v>0</v>
      </c>
      <c r="H476" s="14">
        <f>TRUNC(F476*G476,1)</f>
        <v>0</v>
      </c>
      <c r="I476" s="13">
        <f>단가대비표!O222</f>
        <v>116121</v>
      </c>
      <c r="J476" s="14">
        <f>TRUNC(F476*I476,1)</f>
        <v>9289.6</v>
      </c>
      <c r="K476" s="13">
        <v>0</v>
      </c>
      <c r="L476" s="14">
        <f>TRUNC(F476*K476,1)</f>
        <v>0</v>
      </c>
      <c r="M476" s="13">
        <f>TRUNC(G476+I476+K476,1)</f>
        <v>116121</v>
      </c>
      <c r="N476" s="14">
        <f>TRUNC(H476+J476+L476,1)</f>
        <v>9289.6</v>
      </c>
      <c r="O476" s="4" t="s">
        <v>617</v>
      </c>
      <c r="R476">
        <v>0</v>
      </c>
      <c r="S476">
        <v>0</v>
      </c>
      <c r="T476">
        <v>0</v>
      </c>
      <c r="AC476">
        <v>1</v>
      </c>
    </row>
    <row r="477" spans="1:15" ht="30" customHeight="1">
      <c r="A477" s="2"/>
      <c r="B477" s="2"/>
      <c r="C477" s="2" t="s">
        <v>99</v>
      </c>
      <c r="D477" s="2"/>
      <c r="E477" s="2"/>
      <c r="F477" s="2"/>
      <c r="G477" s="12"/>
      <c r="H477" s="8">
        <f>ROUNDDOWN(SUMIF(AC476:AC476,1,H476:H476),0)</f>
        <v>0</v>
      </c>
      <c r="I477" s="2"/>
      <c r="J477" s="8">
        <f>ROUNDDOWN(SUMIF(AC476:AC476,1,J476:J476),0)</f>
        <v>9289</v>
      </c>
      <c r="K477" s="2"/>
      <c r="L477" s="8">
        <f>ROUNDDOWN(SUMIF(AC476:AC476,1,L476:L476),0)</f>
        <v>0</v>
      </c>
      <c r="M477" s="2"/>
      <c r="N477" s="8">
        <f>H477+J477+L477</f>
        <v>9289</v>
      </c>
      <c r="O477" s="2"/>
    </row>
    <row r="478" spans="1:15" ht="30" customHeight="1">
      <c r="A478" s="2"/>
      <c r="B478" s="2"/>
      <c r="C478" s="2"/>
      <c r="D478" s="2"/>
      <c r="E478" s="2"/>
      <c r="F478" s="2"/>
      <c r="G478" s="12"/>
      <c r="H478" s="2"/>
      <c r="I478" s="2"/>
      <c r="J478" s="2"/>
      <c r="K478" s="2"/>
      <c r="L478" s="2"/>
      <c r="M478" s="2"/>
      <c r="N478" s="2"/>
      <c r="O478" s="2"/>
    </row>
    <row r="479" spans="1:15" ht="30" customHeight="1">
      <c r="A479" s="2"/>
      <c r="B479" s="2"/>
      <c r="C479" s="4" t="s">
        <v>844</v>
      </c>
      <c r="D479" s="2"/>
      <c r="E479" s="2"/>
      <c r="F479" s="2"/>
      <c r="G479" s="12"/>
      <c r="H479" s="2"/>
      <c r="I479" s="2"/>
      <c r="J479" s="2"/>
      <c r="K479" s="2"/>
      <c r="L479" s="2"/>
      <c r="M479" s="2"/>
      <c r="N479" s="2"/>
      <c r="O479" s="2"/>
    </row>
    <row r="480" spans="1:29" ht="30" customHeight="1">
      <c r="A480" s="4" t="s">
        <v>332</v>
      </c>
      <c r="B480" s="4" t="s">
        <v>845</v>
      </c>
      <c r="C480" s="4" t="s">
        <v>846</v>
      </c>
      <c r="D480" s="4" t="s">
        <v>847</v>
      </c>
      <c r="E480" s="4" t="s">
        <v>112</v>
      </c>
      <c r="F480" s="2">
        <v>1</v>
      </c>
      <c r="G480" s="12">
        <f>단가대비표!O233</f>
        <v>8000</v>
      </c>
      <c r="H480" s="14">
        <f aca="true" t="shared" si="125" ref="H480:H486">TRUNC(F480*G480,1)</f>
        <v>8000</v>
      </c>
      <c r="I480" s="13">
        <v>0</v>
      </c>
      <c r="J480" s="14">
        <f aca="true" t="shared" si="126" ref="J480:J486">TRUNC(F480*I480,1)</f>
        <v>0</v>
      </c>
      <c r="K480" s="13">
        <v>0</v>
      </c>
      <c r="L480" s="14">
        <f aca="true" t="shared" si="127" ref="L480:L486">TRUNC(F480*K480,1)</f>
        <v>0</v>
      </c>
      <c r="M480" s="13">
        <f aca="true" t="shared" si="128" ref="M480:N486">TRUNC(G480+I480+K480,1)</f>
        <v>8000</v>
      </c>
      <c r="N480" s="14">
        <f t="shared" si="128"/>
        <v>8000</v>
      </c>
      <c r="O480" s="4" t="s">
        <v>77</v>
      </c>
      <c r="R480">
        <v>0</v>
      </c>
      <c r="S480">
        <v>0</v>
      </c>
      <c r="T480">
        <v>0</v>
      </c>
      <c r="AC480">
        <v>1</v>
      </c>
    </row>
    <row r="481" spans="1:29" ht="30" customHeight="1">
      <c r="A481" s="4" t="s">
        <v>332</v>
      </c>
      <c r="B481" s="4" t="s">
        <v>848</v>
      </c>
      <c r="C481" s="4" t="s">
        <v>849</v>
      </c>
      <c r="D481" s="4" t="s">
        <v>288</v>
      </c>
      <c r="E481" s="4" t="s">
        <v>112</v>
      </c>
      <c r="F481" s="2">
        <v>1</v>
      </c>
      <c r="G481" s="12">
        <f>단가대비표!O231</f>
        <v>2210</v>
      </c>
      <c r="H481" s="14">
        <f t="shared" si="125"/>
        <v>2210</v>
      </c>
      <c r="I481" s="13">
        <v>0</v>
      </c>
      <c r="J481" s="14">
        <f t="shared" si="126"/>
        <v>0</v>
      </c>
      <c r="K481" s="13">
        <v>0</v>
      </c>
      <c r="L481" s="14">
        <f t="shared" si="127"/>
        <v>0</v>
      </c>
      <c r="M481" s="13">
        <f t="shared" si="128"/>
        <v>2210</v>
      </c>
      <c r="N481" s="14">
        <f t="shared" si="128"/>
        <v>2210</v>
      </c>
      <c r="O481" s="4" t="s">
        <v>77</v>
      </c>
      <c r="R481">
        <v>0</v>
      </c>
      <c r="S481">
        <v>0</v>
      </c>
      <c r="T481">
        <v>0</v>
      </c>
      <c r="AC481">
        <v>1</v>
      </c>
    </row>
    <row r="482" spans="1:29" ht="30" customHeight="1">
      <c r="A482" s="4" t="s">
        <v>332</v>
      </c>
      <c r="B482" s="4" t="s">
        <v>850</v>
      </c>
      <c r="C482" s="4" t="s">
        <v>851</v>
      </c>
      <c r="D482" s="4" t="s">
        <v>77</v>
      </c>
      <c r="E482" s="4" t="s">
        <v>112</v>
      </c>
      <c r="F482" s="2">
        <v>1</v>
      </c>
      <c r="G482" s="12">
        <f>단가대비표!O12</f>
        <v>2870</v>
      </c>
      <c r="H482" s="14">
        <f t="shared" si="125"/>
        <v>2870</v>
      </c>
      <c r="I482" s="13">
        <v>0</v>
      </c>
      <c r="J482" s="14">
        <f t="shared" si="126"/>
        <v>0</v>
      </c>
      <c r="K482" s="13">
        <v>0</v>
      </c>
      <c r="L482" s="14">
        <f t="shared" si="127"/>
        <v>0</v>
      </c>
      <c r="M482" s="13">
        <f t="shared" si="128"/>
        <v>2870</v>
      </c>
      <c r="N482" s="14">
        <f t="shared" si="128"/>
        <v>2870</v>
      </c>
      <c r="O482" s="4" t="s">
        <v>77</v>
      </c>
      <c r="R482">
        <v>0</v>
      </c>
      <c r="S482">
        <v>0</v>
      </c>
      <c r="T482">
        <v>0</v>
      </c>
      <c r="AC482">
        <v>1</v>
      </c>
    </row>
    <row r="483" spans="1:29" ht="30" customHeight="1">
      <c r="A483" s="4" t="s">
        <v>332</v>
      </c>
      <c r="B483" s="4" t="s">
        <v>205</v>
      </c>
      <c r="C483" s="4" t="s">
        <v>206</v>
      </c>
      <c r="D483" s="4" t="s">
        <v>207</v>
      </c>
      <c r="E483" s="4" t="s">
        <v>112</v>
      </c>
      <c r="F483" s="2">
        <v>1</v>
      </c>
      <c r="G483" s="12">
        <f>단가대비표!O63</f>
        <v>790</v>
      </c>
      <c r="H483" s="14">
        <f t="shared" si="125"/>
        <v>790</v>
      </c>
      <c r="I483" s="13">
        <v>0</v>
      </c>
      <c r="J483" s="14">
        <f t="shared" si="126"/>
        <v>0</v>
      </c>
      <c r="K483" s="13">
        <v>0</v>
      </c>
      <c r="L483" s="14">
        <f t="shared" si="127"/>
        <v>0</v>
      </c>
      <c r="M483" s="13">
        <f t="shared" si="128"/>
        <v>790</v>
      </c>
      <c r="N483" s="14">
        <f t="shared" si="128"/>
        <v>790</v>
      </c>
      <c r="O483" s="4" t="s">
        <v>77</v>
      </c>
      <c r="R483">
        <v>0</v>
      </c>
      <c r="S483">
        <v>0</v>
      </c>
      <c r="T483">
        <v>0</v>
      </c>
      <c r="AC483">
        <v>1</v>
      </c>
    </row>
    <row r="484" spans="1:29" ht="30" customHeight="1">
      <c r="A484" s="4" t="s">
        <v>332</v>
      </c>
      <c r="B484" s="4" t="s">
        <v>852</v>
      </c>
      <c r="C484" s="4" t="s">
        <v>206</v>
      </c>
      <c r="D484" s="4" t="s">
        <v>853</v>
      </c>
      <c r="E484" s="4" t="s">
        <v>112</v>
      </c>
      <c r="F484" s="2">
        <v>1</v>
      </c>
      <c r="G484" s="12">
        <f>단가대비표!O103</f>
        <v>1360</v>
      </c>
      <c r="H484" s="14">
        <f t="shared" si="125"/>
        <v>1360</v>
      </c>
      <c r="I484" s="13">
        <v>0</v>
      </c>
      <c r="J484" s="14">
        <f t="shared" si="126"/>
        <v>0</v>
      </c>
      <c r="K484" s="13">
        <v>0</v>
      </c>
      <c r="L484" s="14">
        <f t="shared" si="127"/>
        <v>0</v>
      </c>
      <c r="M484" s="13">
        <f t="shared" si="128"/>
        <v>1360</v>
      </c>
      <c r="N484" s="14">
        <f t="shared" si="128"/>
        <v>1360</v>
      </c>
      <c r="O484" s="4" t="s">
        <v>77</v>
      </c>
      <c r="R484">
        <v>0</v>
      </c>
      <c r="S484">
        <v>0</v>
      </c>
      <c r="T484">
        <v>0</v>
      </c>
      <c r="AC484">
        <v>1</v>
      </c>
    </row>
    <row r="485" spans="1:29" ht="30" customHeight="1">
      <c r="A485" s="4" t="s">
        <v>332</v>
      </c>
      <c r="B485" s="4" t="s">
        <v>124</v>
      </c>
      <c r="C485" s="4" t="s">
        <v>90</v>
      </c>
      <c r="D485" s="4" t="s">
        <v>125</v>
      </c>
      <c r="E485" s="4" t="s">
        <v>92</v>
      </c>
      <c r="F485" s="2">
        <v>0.05</v>
      </c>
      <c r="G485" s="12">
        <v>0</v>
      </c>
      <c r="H485" s="14">
        <f t="shared" si="125"/>
        <v>0</v>
      </c>
      <c r="I485" s="13">
        <f>단가대비표!O224</f>
        <v>125901</v>
      </c>
      <c r="J485" s="14">
        <f t="shared" si="126"/>
        <v>6295</v>
      </c>
      <c r="K485" s="13">
        <v>0</v>
      </c>
      <c r="L485" s="14">
        <f t="shared" si="127"/>
        <v>0</v>
      </c>
      <c r="M485" s="13">
        <f t="shared" si="128"/>
        <v>125901</v>
      </c>
      <c r="N485" s="14">
        <f t="shared" si="128"/>
        <v>6295</v>
      </c>
      <c r="O485" s="4" t="s">
        <v>77</v>
      </c>
      <c r="R485">
        <v>0</v>
      </c>
      <c r="S485">
        <v>0</v>
      </c>
      <c r="T485">
        <v>0</v>
      </c>
      <c r="W485">
        <v>3</v>
      </c>
      <c r="AC485">
        <v>1</v>
      </c>
    </row>
    <row r="486" spans="1:29" ht="30" customHeight="1">
      <c r="A486" s="4" t="s">
        <v>332</v>
      </c>
      <c r="B486" s="4" t="s">
        <v>95</v>
      </c>
      <c r="C486" s="4" t="s">
        <v>96</v>
      </c>
      <c r="D486" s="4" t="s">
        <v>97</v>
      </c>
      <c r="E486" s="4" t="s">
        <v>98</v>
      </c>
      <c r="F486" s="2">
        <v>1</v>
      </c>
      <c r="G486" s="12">
        <f>ROUNDDOWN(SUMIF(W480:W486,RIGHTB(B486,1),J480:J486)*T486,2)</f>
        <v>188.85</v>
      </c>
      <c r="H486" s="14">
        <f t="shared" si="125"/>
        <v>188.8</v>
      </c>
      <c r="I486" s="13">
        <v>0</v>
      </c>
      <c r="J486" s="14">
        <f t="shared" si="126"/>
        <v>0</v>
      </c>
      <c r="K486" s="13">
        <v>0</v>
      </c>
      <c r="L486" s="14">
        <f t="shared" si="127"/>
        <v>0</v>
      </c>
      <c r="M486" s="13">
        <f t="shared" si="128"/>
        <v>188.8</v>
      </c>
      <c r="N486" s="14">
        <f t="shared" si="128"/>
        <v>188.8</v>
      </c>
      <c r="O486" s="4" t="s">
        <v>77</v>
      </c>
      <c r="P486">
        <v>486</v>
      </c>
      <c r="R486">
        <v>1</v>
      </c>
      <c r="S486">
        <v>0</v>
      </c>
      <c r="T486">
        <v>0.03</v>
      </c>
      <c r="AC486">
        <v>1</v>
      </c>
    </row>
    <row r="487" spans="1:15" ht="30" customHeight="1">
      <c r="A487" s="2"/>
      <c r="B487" s="2"/>
      <c r="C487" s="2" t="s">
        <v>99</v>
      </c>
      <c r="D487" s="2"/>
      <c r="E487" s="2"/>
      <c r="F487" s="2"/>
      <c r="G487" s="12"/>
      <c r="H487" s="8">
        <f>ROUNDDOWN(SUMIF(AC480:AC486,1,H480:H486),0)</f>
        <v>15418</v>
      </c>
      <c r="I487" s="2"/>
      <c r="J487" s="8">
        <f>ROUNDDOWN(SUMIF(AC480:AC486,1,J480:J486),0)</f>
        <v>6295</v>
      </c>
      <c r="K487" s="2"/>
      <c r="L487" s="8">
        <f>ROUNDDOWN(SUMIF(AC480:AC486,1,L480:L486),0)</f>
        <v>0</v>
      </c>
      <c r="M487" s="2"/>
      <c r="N487" s="8">
        <f>H487+J487+L487</f>
        <v>21713</v>
      </c>
      <c r="O487" s="2"/>
    </row>
    <row r="488" spans="1:15" ht="30" customHeight="1">
      <c r="A488" s="2"/>
      <c r="B488" s="2"/>
      <c r="C488" s="2"/>
      <c r="D488" s="2"/>
      <c r="E488" s="2"/>
      <c r="F488" s="2"/>
      <c r="G488" s="12"/>
      <c r="H488" s="2"/>
      <c r="I488" s="2"/>
      <c r="J488" s="2"/>
      <c r="K488" s="2"/>
      <c r="L488" s="2"/>
      <c r="M488" s="2"/>
      <c r="N488" s="2"/>
      <c r="O488" s="2"/>
    </row>
    <row r="489" spans="1:15" ht="30" customHeight="1">
      <c r="A489" s="2"/>
      <c r="B489" s="2"/>
      <c r="C489" s="4" t="s">
        <v>854</v>
      </c>
      <c r="D489" s="2"/>
      <c r="E489" s="2"/>
      <c r="F489" s="2"/>
      <c r="G489" s="12"/>
      <c r="H489" s="2"/>
      <c r="I489" s="2"/>
      <c r="J489" s="2"/>
      <c r="K489" s="2"/>
      <c r="L489" s="2"/>
      <c r="M489" s="2"/>
      <c r="N489" s="2"/>
      <c r="O489" s="2"/>
    </row>
    <row r="490" spans="1:29" ht="30" customHeight="1">
      <c r="A490" s="4" t="s">
        <v>547</v>
      </c>
      <c r="B490" s="4" t="s">
        <v>855</v>
      </c>
      <c r="C490" s="4" t="s">
        <v>856</v>
      </c>
      <c r="D490" s="4" t="s">
        <v>857</v>
      </c>
      <c r="E490" s="4" t="s">
        <v>858</v>
      </c>
      <c r="F490" s="2">
        <v>0.08</v>
      </c>
      <c r="G490" s="12">
        <f>단가대비표!O147</f>
        <v>6010</v>
      </c>
      <c r="H490" s="14">
        <f>TRUNC(F490*G490,1)</f>
        <v>480.8</v>
      </c>
      <c r="I490" s="13">
        <v>0</v>
      </c>
      <c r="J490" s="14">
        <f>TRUNC(F490*I490,1)</f>
        <v>0</v>
      </c>
      <c r="K490" s="13">
        <v>0</v>
      </c>
      <c r="L490" s="14">
        <f>TRUNC(F490*K490,1)</f>
        <v>0</v>
      </c>
      <c r="M490" s="13">
        <f aca="true" t="shared" si="129" ref="M490:N492">TRUNC(G490+I490+K490,1)</f>
        <v>6010</v>
      </c>
      <c r="N490" s="14">
        <f t="shared" si="129"/>
        <v>480.8</v>
      </c>
      <c r="O490" s="4" t="s">
        <v>77</v>
      </c>
      <c r="R490">
        <v>0</v>
      </c>
      <c r="S490">
        <v>0</v>
      </c>
      <c r="T490">
        <v>0</v>
      </c>
      <c r="U490">
        <v>1</v>
      </c>
      <c r="AC490">
        <v>1</v>
      </c>
    </row>
    <row r="491" spans="1:29" ht="30" customHeight="1">
      <c r="A491" s="4" t="s">
        <v>547</v>
      </c>
      <c r="B491" s="4" t="s">
        <v>859</v>
      </c>
      <c r="C491" s="4" t="s">
        <v>860</v>
      </c>
      <c r="D491" s="4" t="s">
        <v>861</v>
      </c>
      <c r="E491" s="4" t="s">
        <v>858</v>
      </c>
      <c r="F491" s="2">
        <v>0.004</v>
      </c>
      <c r="G491" s="12">
        <f>단가대비표!O149</f>
        <v>1780</v>
      </c>
      <c r="H491" s="14">
        <f>TRUNC(F491*G491,1)</f>
        <v>7.1</v>
      </c>
      <c r="I491" s="13">
        <v>0</v>
      </c>
      <c r="J491" s="14">
        <f>TRUNC(F491*I491,1)</f>
        <v>0</v>
      </c>
      <c r="K491" s="13">
        <v>0</v>
      </c>
      <c r="L491" s="14">
        <f>TRUNC(F491*K491,1)</f>
        <v>0</v>
      </c>
      <c r="M491" s="13">
        <f t="shared" si="129"/>
        <v>1780</v>
      </c>
      <c r="N491" s="14">
        <f t="shared" si="129"/>
        <v>7.1</v>
      </c>
      <c r="O491" s="4" t="s">
        <v>77</v>
      </c>
      <c r="R491">
        <v>0</v>
      </c>
      <c r="S491">
        <v>0</v>
      </c>
      <c r="T491">
        <v>0</v>
      </c>
      <c r="U491">
        <v>1</v>
      </c>
      <c r="AC491">
        <v>1</v>
      </c>
    </row>
    <row r="492" spans="1:29" ht="30" customHeight="1">
      <c r="A492" s="4" t="s">
        <v>547</v>
      </c>
      <c r="B492" s="4" t="s">
        <v>106</v>
      </c>
      <c r="C492" s="4" t="s">
        <v>862</v>
      </c>
      <c r="D492" s="4" t="s">
        <v>863</v>
      </c>
      <c r="E492" s="4" t="s">
        <v>98</v>
      </c>
      <c r="F492" s="2">
        <v>1</v>
      </c>
      <c r="G492" s="12">
        <f>ROUNDDOWN(SUMIF(U490:U492,RIGHTB(B492,1),H490:H492)*T492,2)</f>
        <v>14.63</v>
      </c>
      <c r="H492" s="14">
        <f>TRUNC(F492*G492,1)</f>
        <v>14.6</v>
      </c>
      <c r="I492" s="13">
        <v>0</v>
      </c>
      <c r="J492" s="14">
        <f>TRUNC(F492*I492,1)</f>
        <v>0</v>
      </c>
      <c r="K492" s="13">
        <v>0</v>
      </c>
      <c r="L492" s="14">
        <f>TRUNC(F492*K492,1)</f>
        <v>0</v>
      </c>
      <c r="M492" s="13">
        <f t="shared" si="129"/>
        <v>14.6</v>
      </c>
      <c r="N492" s="14">
        <f t="shared" si="129"/>
        <v>14.6</v>
      </c>
      <c r="O492" s="4" t="s">
        <v>77</v>
      </c>
      <c r="P492">
        <v>492</v>
      </c>
      <c r="R492">
        <v>0</v>
      </c>
      <c r="S492">
        <v>0</v>
      </c>
      <c r="T492">
        <v>0.03</v>
      </c>
      <c r="AC492">
        <v>1</v>
      </c>
    </row>
    <row r="493" spans="1:15" ht="30" customHeight="1">
      <c r="A493" s="2"/>
      <c r="B493" s="2"/>
      <c r="C493" s="2" t="s">
        <v>99</v>
      </c>
      <c r="D493" s="2"/>
      <c r="E493" s="2"/>
      <c r="F493" s="2"/>
      <c r="G493" s="12"/>
      <c r="H493" s="8">
        <f>ROUNDDOWN(SUMIF(AC490:AC492,1,H490:H492),0)</f>
        <v>502</v>
      </c>
      <c r="I493" s="2"/>
      <c r="J493" s="8">
        <f>ROUNDDOWN(SUMIF(AC490:AC492,1,J490:J492),0)</f>
        <v>0</v>
      </c>
      <c r="K493" s="2"/>
      <c r="L493" s="8">
        <f>ROUNDDOWN(SUMIF(AC490:AC492,1,L490:L492),0)</f>
        <v>0</v>
      </c>
      <c r="M493" s="2"/>
      <c r="N493" s="8">
        <f>H493+J493+L493</f>
        <v>502</v>
      </c>
      <c r="O493" s="2"/>
    </row>
    <row r="494" spans="1:15" ht="30" customHeight="1">
      <c r="A494" s="2"/>
      <c r="B494" s="2"/>
      <c r="C494" s="2"/>
      <c r="D494" s="2"/>
      <c r="E494" s="2"/>
      <c r="F494" s="2"/>
      <c r="G494" s="12"/>
      <c r="H494" s="2"/>
      <c r="I494" s="2"/>
      <c r="J494" s="2"/>
      <c r="K494" s="2"/>
      <c r="L494" s="2"/>
      <c r="M494" s="2"/>
      <c r="N494" s="2"/>
      <c r="O494" s="2"/>
    </row>
    <row r="495" spans="1:15" ht="30" customHeight="1">
      <c r="A495" s="2"/>
      <c r="B495" s="2"/>
      <c r="C495" s="4" t="s">
        <v>864</v>
      </c>
      <c r="D495" s="2"/>
      <c r="E495" s="2"/>
      <c r="F495" s="2"/>
      <c r="G495" s="12"/>
      <c r="H495" s="2"/>
      <c r="I495" s="2"/>
      <c r="J495" s="2"/>
      <c r="K495" s="2"/>
      <c r="L495" s="2"/>
      <c r="M495" s="2"/>
      <c r="N495" s="2"/>
      <c r="O495" s="2"/>
    </row>
    <row r="496" spans="1:29" ht="30" customHeight="1">
      <c r="A496" s="4" t="s">
        <v>551</v>
      </c>
      <c r="B496" s="4" t="s">
        <v>855</v>
      </c>
      <c r="C496" s="4" t="s">
        <v>856</v>
      </c>
      <c r="D496" s="4" t="s">
        <v>857</v>
      </c>
      <c r="E496" s="4" t="s">
        <v>858</v>
      </c>
      <c r="F496" s="2">
        <v>0.161</v>
      </c>
      <c r="G496" s="12">
        <f>단가대비표!O147</f>
        <v>6010</v>
      </c>
      <c r="H496" s="14">
        <f>TRUNC(F496*G496,1)</f>
        <v>967.6</v>
      </c>
      <c r="I496" s="13">
        <v>0</v>
      </c>
      <c r="J496" s="14">
        <f>TRUNC(F496*I496,1)</f>
        <v>0</v>
      </c>
      <c r="K496" s="13">
        <v>0</v>
      </c>
      <c r="L496" s="14">
        <f>TRUNC(F496*K496,1)</f>
        <v>0</v>
      </c>
      <c r="M496" s="13">
        <f aca="true" t="shared" si="130" ref="M496:N498">TRUNC(G496+I496+K496,1)</f>
        <v>6010</v>
      </c>
      <c r="N496" s="14">
        <f t="shared" si="130"/>
        <v>967.6</v>
      </c>
      <c r="O496" s="4" t="s">
        <v>77</v>
      </c>
      <c r="R496">
        <v>0</v>
      </c>
      <c r="S496">
        <v>0</v>
      </c>
      <c r="T496">
        <v>0</v>
      </c>
      <c r="U496">
        <v>1</v>
      </c>
      <c r="AC496">
        <v>1</v>
      </c>
    </row>
    <row r="497" spans="1:29" ht="30" customHeight="1">
      <c r="A497" s="4" t="s">
        <v>551</v>
      </c>
      <c r="B497" s="4" t="s">
        <v>859</v>
      </c>
      <c r="C497" s="4" t="s">
        <v>860</v>
      </c>
      <c r="D497" s="4" t="s">
        <v>861</v>
      </c>
      <c r="E497" s="4" t="s">
        <v>858</v>
      </c>
      <c r="F497" s="2">
        <v>0.008</v>
      </c>
      <c r="G497" s="12">
        <f>단가대비표!O149</f>
        <v>1780</v>
      </c>
      <c r="H497" s="14">
        <f>TRUNC(F497*G497,1)</f>
        <v>14.2</v>
      </c>
      <c r="I497" s="13">
        <v>0</v>
      </c>
      <c r="J497" s="14">
        <f>TRUNC(F497*I497,1)</f>
        <v>0</v>
      </c>
      <c r="K497" s="13">
        <v>0</v>
      </c>
      <c r="L497" s="14">
        <f>TRUNC(F497*K497,1)</f>
        <v>0</v>
      </c>
      <c r="M497" s="13">
        <f t="shared" si="130"/>
        <v>1780</v>
      </c>
      <c r="N497" s="14">
        <f t="shared" si="130"/>
        <v>14.2</v>
      </c>
      <c r="O497" s="4" t="s">
        <v>77</v>
      </c>
      <c r="R497">
        <v>0</v>
      </c>
      <c r="S497">
        <v>0</v>
      </c>
      <c r="T497">
        <v>0</v>
      </c>
      <c r="U497">
        <v>1</v>
      </c>
      <c r="AC497">
        <v>1</v>
      </c>
    </row>
    <row r="498" spans="1:29" ht="30" customHeight="1">
      <c r="A498" s="4" t="s">
        <v>551</v>
      </c>
      <c r="B498" s="4" t="s">
        <v>106</v>
      </c>
      <c r="C498" s="4" t="s">
        <v>862</v>
      </c>
      <c r="D498" s="4" t="s">
        <v>863</v>
      </c>
      <c r="E498" s="4" t="s">
        <v>98</v>
      </c>
      <c r="F498" s="2">
        <v>1</v>
      </c>
      <c r="G498" s="12">
        <f>ROUNDDOWN(SUMIF(U496:U498,RIGHTB(B498,1),H496:H498)*T498,2)</f>
        <v>29.45</v>
      </c>
      <c r="H498" s="14">
        <f>TRUNC(F498*G498,1)</f>
        <v>29.4</v>
      </c>
      <c r="I498" s="13">
        <v>0</v>
      </c>
      <c r="J498" s="14">
        <f>TRUNC(F498*I498,1)</f>
        <v>0</v>
      </c>
      <c r="K498" s="13">
        <v>0</v>
      </c>
      <c r="L498" s="14">
        <f>TRUNC(F498*K498,1)</f>
        <v>0</v>
      </c>
      <c r="M498" s="13">
        <f t="shared" si="130"/>
        <v>29.4</v>
      </c>
      <c r="N498" s="14">
        <f t="shared" si="130"/>
        <v>29.4</v>
      </c>
      <c r="O498" s="4" t="s">
        <v>77</v>
      </c>
      <c r="P498">
        <v>498</v>
      </c>
      <c r="R498">
        <v>0</v>
      </c>
      <c r="S498">
        <v>0</v>
      </c>
      <c r="T498">
        <v>0.03</v>
      </c>
      <c r="AC498">
        <v>1</v>
      </c>
    </row>
    <row r="499" spans="1:15" ht="30" customHeight="1">
      <c r="A499" s="2"/>
      <c r="B499" s="2"/>
      <c r="C499" s="2" t="s">
        <v>99</v>
      </c>
      <c r="D499" s="2"/>
      <c r="E499" s="2"/>
      <c r="F499" s="2"/>
      <c r="G499" s="12"/>
      <c r="H499" s="8">
        <f>ROUNDDOWN(SUMIF(AC496:AC498,1,H496:H498),0)</f>
        <v>1011</v>
      </c>
      <c r="I499" s="2"/>
      <c r="J499" s="8">
        <f>ROUNDDOWN(SUMIF(AC496:AC498,1,J496:J498),0)</f>
        <v>0</v>
      </c>
      <c r="K499" s="2"/>
      <c r="L499" s="8">
        <f>ROUNDDOWN(SUMIF(AC496:AC498,1,L496:L498),0)</f>
        <v>0</v>
      </c>
      <c r="M499" s="2"/>
      <c r="N499" s="8">
        <f>H499+J499+L499</f>
        <v>1011</v>
      </c>
      <c r="O499" s="2"/>
    </row>
    <row r="500" spans="1:15" ht="30" customHeight="1">
      <c r="A500" s="2"/>
      <c r="B500" s="2"/>
      <c r="C500" s="2"/>
      <c r="D500" s="2"/>
      <c r="E500" s="2"/>
      <c r="F500" s="2"/>
      <c r="G500" s="12"/>
      <c r="H500" s="2"/>
      <c r="I500" s="2"/>
      <c r="J500" s="2"/>
      <c r="K500" s="2"/>
      <c r="L500" s="2"/>
      <c r="M500" s="2"/>
      <c r="N500" s="2"/>
      <c r="O500" s="2"/>
    </row>
    <row r="501" spans="1:15" ht="30" customHeight="1">
      <c r="A501" s="2"/>
      <c r="B501" s="2"/>
      <c r="C501" s="4" t="s">
        <v>865</v>
      </c>
      <c r="D501" s="2"/>
      <c r="E501" s="2"/>
      <c r="F501" s="2"/>
      <c r="G501" s="12"/>
      <c r="H501" s="2"/>
      <c r="I501" s="2"/>
      <c r="J501" s="2"/>
      <c r="K501" s="2"/>
      <c r="L501" s="2"/>
      <c r="M501" s="2"/>
      <c r="N501" s="2"/>
      <c r="O501" s="2"/>
    </row>
    <row r="502" spans="1:29" ht="30" customHeight="1">
      <c r="A502" s="4" t="s">
        <v>561</v>
      </c>
      <c r="B502" s="4" t="s">
        <v>866</v>
      </c>
      <c r="C502" s="4" t="s">
        <v>867</v>
      </c>
      <c r="D502" s="4" t="s">
        <v>868</v>
      </c>
      <c r="E502" s="4" t="s">
        <v>858</v>
      </c>
      <c r="F502" s="2">
        <v>0.166</v>
      </c>
      <c r="G502" s="12">
        <f>단가대비표!O148</f>
        <v>5330</v>
      </c>
      <c r="H502" s="14">
        <f>TRUNC(F502*G502,1)</f>
        <v>884.7</v>
      </c>
      <c r="I502" s="13">
        <v>0</v>
      </c>
      <c r="J502" s="14">
        <f>TRUNC(F502*I502,1)</f>
        <v>0</v>
      </c>
      <c r="K502" s="13">
        <v>0</v>
      </c>
      <c r="L502" s="14">
        <f>TRUNC(F502*K502,1)</f>
        <v>0</v>
      </c>
      <c r="M502" s="13">
        <f aca="true" t="shared" si="131" ref="M502:N504">TRUNC(G502+I502+K502,1)</f>
        <v>5330</v>
      </c>
      <c r="N502" s="14">
        <f t="shared" si="131"/>
        <v>884.7</v>
      </c>
      <c r="O502" s="4" t="s">
        <v>77</v>
      </c>
      <c r="R502">
        <v>0</v>
      </c>
      <c r="S502">
        <v>0</v>
      </c>
      <c r="T502">
        <v>0</v>
      </c>
      <c r="U502">
        <v>1</v>
      </c>
      <c r="AC502">
        <v>1</v>
      </c>
    </row>
    <row r="503" spans="1:29" ht="30" customHeight="1">
      <c r="A503" s="4" t="s">
        <v>561</v>
      </c>
      <c r="B503" s="4" t="s">
        <v>859</v>
      </c>
      <c r="C503" s="4" t="s">
        <v>860</v>
      </c>
      <c r="D503" s="4" t="s">
        <v>861</v>
      </c>
      <c r="E503" s="4" t="s">
        <v>858</v>
      </c>
      <c r="F503" s="2">
        <v>0.008</v>
      </c>
      <c r="G503" s="12">
        <f>단가대비표!O149</f>
        <v>1780</v>
      </c>
      <c r="H503" s="14">
        <f>TRUNC(F503*G503,1)</f>
        <v>14.2</v>
      </c>
      <c r="I503" s="13">
        <v>0</v>
      </c>
      <c r="J503" s="14">
        <f>TRUNC(F503*I503,1)</f>
        <v>0</v>
      </c>
      <c r="K503" s="13">
        <v>0</v>
      </c>
      <c r="L503" s="14">
        <f>TRUNC(F503*K503,1)</f>
        <v>0</v>
      </c>
      <c r="M503" s="13">
        <f t="shared" si="131"/>
        <v>1780</v>
      </c>
      <c r="N503" s="14">
        <f t="shared" si="131"/>
        <v>14.2</v>
      </c>
      <c r="O503" s="4" t="s">
        <v>77</v>
      </c>
      <c r="R503">
        <v>0</v>
      </c>
      <c r="S503">
        <v>0</v>
      </c>
      <c r="T503">
        <v>0</v>
      </c>
      <c r="U503">
        <v>1</v>
      </c>
      <c r="AC503">
        <v>1</v>
      </c>
    </row>
    <row r="504" spans="1:29" ht="30" customHeight="1">
      <c r="A504" s="4" t="s">
        <v>561</v>
      </c>
      <c r="B504" s="4" t="s">
        <v>106</v>
      </c>
      <c r="C504" s="4" t="s">
        <v>862</v>
      </c>
      <c r="D504" s="4" t="s">
        <v>869</v>
      </c>
      <c r="E504" s="4" t="s">
        <v>98</v>
      </c>
      <c r="F504" s="2">
        <v>1</v>
      </c>
      <c r="G504" s="12">
        <f>ROUNDDOWN(SUMIF(U502:U504,RIGHTB(B504,1),H502:H504)*T504,2)</f>
        <v>35.95</v>
      </c>
      <c r="H504" s="14">
        <f>TRUNC(F504*G504,1)</f>
        <v>35.9</v>
      </c>
      <c r="I504" s="13">
        <v>0</v>
      </c>
      <c r="J504" s="14">
        <f>TRUNC(F504*I504,1)</f>
        <v>0</v>
      </c>
      <c r="K504" s="13">
        <v>0</v>
      </c>
      <c r="L504" s="14">
        <f>TRUNC(F504*K504,1)</f>
        <v>0</v>
      </c>
      <c r="M504" s="13">
        <f t="shared" si="131"/>
        <v>35.9</v>
      </c>
      <c r="N504" s="14">
        <f t="shared" si="131"/>
        <v>35.9</v>
      </c>
      <c r="O504" s="4" t="s">
        <v>77</v>
      </c>
      <c r="P504">
        <v>504</v>
      </c>
      <c r="R504">
        <v>0</v>
      </c>
      <c r="S504">
        <v>0</v>
      </c>
      <c r="T504">
        <v>0.04</v>
      </c>
      <c r="AC504">
        <v>1</v>
      </c>
    </row>
    <row r="505" spans="1:15" ht="30" customHeight="1">
      <c r="A505" s="2"/>
      <c r="B505" s="2"/>
      <c r="C505" s="2" t="s">
        <v>99</v>
      </c>
      <c r="D505" s="2"/>
      <c r="E505" s="2"/>
      <c r="F505" s="2"/>
      <c r="G505" s="12"/>
      <c r="H505" s="8">
        <f>ROUNDDOWN(SUMIF(AC502:AC504,1,H502:H504),0)</f>
        <v>934</v>
      </c>
      <c r="I505" s="2"/>
      <c r="J505" s="8">
        <f>ROUNDDOWN(SUMIF(AC502:AC504,1,J502:J504),0)</f>
        <v>0</v>
      </c>
      <c r="K505" s="2"/>
      <c r="L505" s="8">
        <f>ROUNDDOWN(SUMIF(AC502:AC504,1,L502:L504),0)</f>
        <v>0</v>
      </c>
      <c r="M505" s="2"/>
      <c r="N505" s="8">
        <f>H505+J505+L505</f>
        <v>934</v>
      </c>
      <c r="O505" s="2"/>
    </row>
    <row r="506" spans="1:15" ht="30" customHeight="1">
      <c r="A506" s="2"/>
      <c r="B506" s="2"/>
      <c r="C506" s="2"/>
      <c r="D506" s="2"/>
      <c r="E506" s="2"/>
      <c r="F506" s="2"/>
      <c r="G506" s="12"/>
      <c r="H506" s="2"/>
      <c r="I506" s="2"/>
      <c r="J506" s="2"/>
      <c r="K506" s="2"/>
      <c r="L506" s="2"/>
      <c r="M506" s="2"/>
      <c r="N506" s="2"/>
      <c r="O506" s="2"/>
    </row>
    <row r="507" spans="1:15" ht="30" customHeight="1">
      <c r="A507" s="2"/>
      <c r="B507" s="2"/>
      <c r="C507" s="4" t="s">
        <v>870</v>
      </c>
      <c r="D507" s="2"/>
      <c r="E507" s="2"/>
      <c r="F507" s="2"/>
      <c r="G507" s="12"/>
      <c r="H507" s="2"/>
      <c r="I507" s="2"/>
      <c r="J507" s="2"/>
      <c r="K507" s="2"/>
      <c r="L507" s="2"/>
      <c r="M507" s="2"/>
      <c r="N507" s="2"/>
      <c r="O507" s="2"/>
    </row>
    <row r="508" spans="1:29" ht="30" customHeight="1">
      <c r="A508" s="4" t="s">
        <v>553</v>
      </c>
      <c r="B508" s="4" t="s">
        <v>871</v>
      </c>
      <c r="C508" s="4" t="s">
        <v>90</v>
      </c>
      <c r="D508" s="4" t="s">
        <v>872</v>
      </c>
      <c r="E508" s="4" t="s">
        <v>92</v>
      </c>
      <c r="F508" s="2">
        <v>0.01</v>
      </c>
      <c r="G508" s="12">
        <v>0</v>
      </c>
      <c r="H508" s="14">
        <f>TRUNC(F508*G508,1)</f>
        <v>0</v>
      </c>
      <c r="I508" s="13">
        <f>단가대비표!O223</f>
        <v>132552</v>
      </c>
      <c r="J508" s="14">
        <f>TRUNC(F508*I508,1)</f>
        <v>1325.5</v>
      </c>
      <c r="K508" s="13">
        <v>0</v>
      </c>
      <c r="L508" s="14">
        <f>TRUNC(F508*K508,1)</f>
        <v>0</v>
      </c>
      <c r="M508" s="13">
        <f>TRUNC(G508+I508+K508,1)</f>
        <v>132552</v>
      </c>
      <c r="N508" s="14">
        <f>TRUNC(H508+J508+L508,1)</f>
        <v>1325.5</v>
      </c>
      <c r="O508" s="4" t="s">
        <v>77</v>
      </c>
      <c r="T508">
        <v>0</v>
      </c>
      <c r="AC508">
        <v>1</v>
      </c>
    </row>
    <row r="509" spans="1:29" ht="30" customHeight="1">
      <c r="A509" s="4" t="s">
        <v>553</v>
      </c>
      <c r="B509" s="4" t="s">
        <v>89</v>
      </c>
      <c r="C509" s="4" t="s">
        <v>90</v>
      </c>
      <c r="D509" s="4" t="s">
        <v>91</v>
      </c>
      <c r="E509" s="4" t="s">
        <v>92</v>
      </c>
      <c r="F509" s="2">
        <v>0.002</v>
      </c>
      <c r="G509" s="12">
        <v>0</v>
      </c>
      <c r="H509" s="14">
        <f>TRUNC(F509*G509,1)</f>
        <v>0</v>
      </c>
      <c r="I509" s="13">
        <f>단가대비표!O226</f>
        <v>94338</v>
      </c>
      <c r="J509" s="14">
        <f>TRUNC(F509*I509,1)</f>
        <v>188.6</v>
      </c>
      <c r="K509" s="13">
        <v>0</v>
      </c>
      <c r="L509" s="14">
        <f>TRUNC(F509*K509,1)</f>
        <v>0</v>
      </c>
      <c r="M509" s="13">
        <f>TRUNC(G509+I509+K509,1)</f>
        <v>94338</v>
      </c>
      <c r="N509" s="14">
        <f>TRUNC(H509+J509+L509,1)</f>
        <v>188.6</v>
      </c>
      <c r="O509" s="4" t="s">
        <v>77</v>
      </c>
      <c r="T509">
        <v>0</v>
      </c>
      <c r="AC509">
        <v>1</v>
      </c>
    </row>
    <row r="510" spans="1:15" ht="30" customHeight="1">
      <c r="A510" s="2"/>
      <c r="B510" s="2"/>
      <c r="C510" s="2" t="s">
        <v>99</v>
      </c>
      <c r="D510" s="2"/>
      <c r="E510" s="2"/>
      <c r="F510" s="2"/>
      <c r="G510" s="12"/>
      <c r="H510" s="8">
        <f>ROUNDDOWN(SUMIF(AC508:AC509,1,H508:H509),0)</f>
        <v>0</v>
      </c>
      <c r="I510" s="2"/>
      <c r="J510" s="8">
        <f>ROUNDDOWN(SUMIF(AC508:AC509,1,J508:J509),0)</f>
        <v>1514</v>
      </c>
      <c r="K510" s="2"/>
      <c r="L510" s="8">
        <f>ROUNDDOWN(SUMIF(AC508:AC509,1,L508:L509),0)</f>
        <v>0</v>
      </c>
      <c r="M510" s="2"/>
      <c r="N510" s="8">
        <f>H510+J510+L510</f>
        <v>1514</v>
      </c>
      <c r="O510" s="2"/>
    </row>
    <row r="511" spans="1:15" ht="30" customHeight="1">
      <c r="A511" s="2"/>
      <c r="B511" s="2"/>
      <c r="C511" s="2"/>
      <c r="D511" s="2"/>
      <c r="E511" s="2"/>
      <c r="F511" s="2"/>
      <c r="G511" s="12"/>
      <c r="H511" s="2"/>
      <c r="I511" s="2"/>
      <c r="J511" s="2"/>
      <c r="K511" s="2"/>
      <c r="L511" s="2"/>
      <c r="M511" s="2"/>
      <c r="N511" s="2"/>
      <c r="O511" s="2"/>
    </row>
    <row r="512" spans="1:15" ht="30" customHeight="1">
      <c r="A512" s="2"/>
      <c r="B512" s="2"/>
      <c r="C512" s="4" t="s">
        <v>873</v>
      </c>
      <c r="D512" s="2"/>
      <c r="E512" s="2"/>
      <c r="F512" s="2"/>
      <c r="G512" s="12"/>
      <c r="H512" s="2"/>
      <c r="I512" s="2"/>
      <c r="J512" s="2"/>
      <c r="K512" s="2"/>
      <c r="L512" s="2"/>
      <c r="M512" s="2"/>
      <c r="N512" s="2"/>
      <c r="O512" s="2"/>
    </row>
    <row r="513" spans="1:29" ht="30" customHeight="1">
      <c r="A513" s="4" t="s">
        <v>557</v>
      </c>
      <c r="B513" s="4" t="s">
        <v>871</v>
      </c>
      <c r="C513" s="4" t="s">
        <v>90</v>
      </c>
      <c r="D513" s="4" t="s">
        <v>872</v>
      </c>
      <c r="E513" s="4" t="s">
        <v>92</v>
      </c>
      <c r="F513" s="2">
        <v>0.015</v>
      </c>
      <c r="G513" s="12">
        <v>0</v>
      </c>
      <c r="H513" s="14">
        <f>TRUNC(F513*G513,1)</f>
        <v>0</v>
      </c>
      <c r="I513" s="13">
        <f>단가대비표!O223</f>
        <v>132552</v>
      </c>
      <c r="J513" s="14">
        <f>TRUNC(F513*I513,1)</f>
        <v>1988.2</v>
      </c>
      <c r="K513" s="13">
        <v>0</v>
      </c>
      <c r="L513" s="14">
        <f>TRUNC(F513*K513,1)</f>
        <v>0</v>
      </c>
      <c r="M513" s="13">
        <f>TRUNC(G513+I513+K513,1)</f>
        <v>132552</v>
      </c>
      <c r="N513" s="14">
        <f>TRUNC(H513+J513+L513,1)</f>
        <v>1988.2</v>
      </c>
      <c r="O513" s="4" t="s">
        <v>77</v>
      </c>
      <c r="R513">
        <v>0</v>
      </c>
      <c r="S513">
        <v>0</v>
      </c>
      <c r="T513">
        <v>0</v>
      </c>
      <c r="AC513">
        <v>1</v>
      </c>
    </row>
    <row r="514" spans="1:29" ht="30" customHeight="1">
      <c r="A514" s="4" t="s">
        <v>557</v>
      </c>
      <c r="B514" s="4" t="s">
        <v>89</v>
      </c>
      <c r="C514" s="4" t="s">
        <v>90</v>
      </c>
      <c r="D514" s="4" t="s">
        <v>91</v>
      </c>
      <c r="E514" s="4" t="s">
        <v>92</v>
      </c>
      <c r="F514" s="2">
        <v>0.003</v>
      </c>
      <c r="G514" s="12">
        <v>0</v>
      </c>
      <c r="H514" s="14">
        <f>TRUNC(F514*G514,1)</f>
        <v>0</v>
      </c>
      <c r="I514" s="13">
        <f>단가대비표!O226</f>
        <v>94338</v>
      </c>
      <c r="J514" s="14">
        <f>TRUNC(F514*I514,1)</f>
        <v>283</v>
      </c>
      <c r="K514" s="13">
        <v>0</v>
      </c>
      <c r="L514" s="14">
        <f>TRUNC(F514*K514,1)</f>
        <v>0</v>
      </c>
      <c r="M514" s="13">
        <f>TRUNC(G514+I514+K514,1)</f>
        <v>94338</v>
      </c>
      <c r="N514" s="14">
        <f>TRUNC(H514+J514+L514,1)</f>
        <v>283</v>
      </c>
      <c r="O514" s="4" t="s">
        <v>77</v>
      </c>
      <c r="R514">
        <v>0</v>
      </c>
      <c r="S514">
        <v>0</v>
      </c>
      <c r="T514">
        <v>0</v>
      </c>
      <c r="AC514">
        <v>1</v>
      </c>
    </row>
    <row r="515" spans="1:15" ht="30" customHeight="1">
      <c r="A515" s="2"/>
      <c r="B515" s="2"/>
      <c r="C515" s="2" t="s">
        <v>99</v>
      </c>
      <c r="D515" s="2"/>
      <c r="E515" s="2"/>
      <c r="F515" s="2"/>
      <c r="G515" s="12"/>
      <c r="H515" s="8">
        <f>ROUNDDOWN(SUMIF(AC513:AC514,1,H513:H514),0)</f>
        <v>0</v>
      </c>
      <c r="I515" s="2"/>
      <c r="J515" s="8">
        <f>ROUNDDOWN(SUMIF(AC513:AC514,1,J513:J514),0)</f>
        <v>2271</v>
      </c>
      <c r="K515" s="2"/>
      <c r="L515" s="8">
        <f>ROUNDDOWN(SUMIF(AC513:AC514,1,L513:L514),0)</f>
        <v>0</v>
      </c>
      <c r="M515" s="2"/>
      <c r="N515" s="8">
        <f>H515+J515+L515</f>
        <v>2271</v>
      </c>
      <c r="O515" s="2"/>
    </row>
    <row r="516" spans="1:15" ht="30" customHeight="1">
      <c r="A516" s="2"/>
      <c r="B516" s="2"/>
      <c r="C516" s="2"/>
      <c r="D516" s="2"/>
      <c r="E516" s="2"/>
      <c r="F516" s="2"/>
      <c r="G516" s="12"/>
      <c r="H516" s="2"/>
      <c r="I516" s="2"/>
      <c r="J516" s="2"/>
      <c r="K516" s="2"/>
      <c r="L516" s="2"/>
      <c r="M516" s="2"/>
      <c r="N516" s="2"/>
      <c r="O516" s="2"/>
    </row>
    <row r="517" spans="1:15" ht="30" customHeight="1">
      <c r="A517" s="2"/>
      <c r="B517" s="2"/>
      <c r="C517" s="4" t="s">
        <v>874</v>
      </c>
      <c r="D517" s="2"/>
      <c r="E517" s="2"/>
      <c r="F517" s="2"/>
      <c r="G517" s="12"/>
      <c r="H517" s="2"/>
      <c r="I517" s="2"/>
      <c r="J517" s="2"/>
      <c r="K517" s="2"/>
      <c r="L517" s="2"/>
      <c r="M517" s="2"/>
      <c r="N517" s="2"/>
      <c r="O517" s="2"/>
    </row>
    <row r="518" spans="1:29" ht="30" customHeight="1">
      <c r="A518" s="4" t="s">
        <v>559</v>
      </c>
      <c r="B518" s="4" t="s">
        <v>871</v>
      </c>
      <c r="C518" s="4" t="s">
        <v>90</v>
      </c>
      <c r="D518" s="4" t="s">
        <v>872</v>
      </c>
      <c r="E518" s="4" t="s">
        <v>92</v>
      </c>
      <c r="F518" s="2">
        <v>0.03</v>
      </c>
      <c r="G518" s="12">
        <v>0</v>
      </c>
      <c r="H518" s="14">
        <f>TRUNC(F518*G518,1)</f>
        <v>0</v>
      </c>
      <c r="I518" s="13">
        <f>단가대비표!O223</f>
        <v>132552</v>
      </c>
      <c r="J518" s="14">
        <f>TRUNC(F518*I518,1)</f>
        <v>3976.5</v>
      </c>
      <c r="K518" s="13">
        <v>0</v>
      </c>
      <c r="L518" s="14">
        <f>TRUNC(F518*K518,1)</f>
        <v>0</v>
      </c>
      <c r="M518" s="13">
        <f>TRUNC(G518+I518+K518,1)</f>
        <v>132552</v>
      </c>
      <c r="N518" s="14">
        <f>TRUNC(H518+J518+L518,1)</f>
        <v>3976.5</v>
      </c>
      <c r="O518" s="4" t="s">
        <v>77</v>
      </c>
      <c r="R518">
        <v>0</v>
      </c>
      <c r="S518">
        <v>0</v>
      </c>
      <c r="T518">
        <v>0</v>
      </c>
      <c r="AC518">
        <v>1</v>
      </c>
    </row>
    <row r="519" spans="1:29" ht="30" customHeight="1">
      <c r="A519" s="4" t="s">
        <v>559</v>
      </c>
      <c r="B519" s="4" t="s">
        <v>89</v>
      </c>
      <c r="C519" s="4" t="s">
        <v>90</v>
      </c>
      <c r="D519" s="4" t="s">
        <v>91</v>
      </c>
      <c r="E519" s="4" t="s">
        <v>92</v>
      </c>
      <c r="F519" s="2">
        <v>0.006</v>
      </c>
      <c r="G519" s="12">
        <v>0</v>
      </c>
      <c r="H519" s="14">
        <f>TRUNC(F519*G519,1)</f>
        <v>0</v>
      </c>
      <c r="I519" s="13">
        <f>단가대비표!O226</f>
        <v>94338</v>
      </c>
      <c r="J519" s="14">
        <f>TRUNC(F519*I519,1)</f>
        <v>566</v>
      </c>
      <c r="K519" s="13">
        <v>0</v>
      </c>
      <c r="L519" s="14">
        <f>TRUNC(F519*K519,1)</f>
        <v>0</v>
      </c>
      <c r="M519" s="13">
        <f>TRUNC(G519+I519+K519,1)</f>
        <v>94338</v>
      </c>
      <c r="N519" s="14">
        <f>TRUNC(H519+J519+L519,1)</f>
        <v>566</v>
      </c>
      <c r="O519" s="4" t="s">
        <v>77</v>
      </c>
      <c r="R519">
        <v>0</v>
      </c>
      <c r="S519">
        <v>0</v>
      </c>
      <c r="T519">
        <v>0</v>
      </c>
      <c r="AC519">
        <v>1</v>
      </c>
    </row>
    <row r="520" spans="1:15" ht="30" customHeight="1">
      <c r="A520" s="2"/>
      <c r="B520" s="2"/>
      <c r="C520" s="2" t="s">
        <v>99</v>
      </c>
      <c r="D520" s="2"/>
      <c r="E520" s="2"/>
      <c r="F520" s="2"/>
      <c r="G520" s="12"/>
      <c r="H520" s="8">
        <f>ROUNDDOWN(SUMIF(AC518:AC519,1,H518:H519),0)</f>
        <v>0</v>
      </c>
      <c r="I520" s="2"/>
      <c r="J520" s="8">
        <f>ROUNDDOWN(SUMIF(AC518:AC519,1,J518:J519),0)</f>
        <v>4542</v>
      </c>
      <c r="K520" s="2"/>
      <c r="L520" s="8">
        <f>ROUNDDOWN(SUMIF(AC518:AC519,1,L518:L519),0)</f>
        <v>0</v>
      </c>
      <c r="M520" s="2"/>
      <c r="N520" s="8">
        <f>H520+J520+L520</f>
        <v>4542</v>
      </c>
      <c r="O520" s="2"/>
    </row>
    <row r="521" spans="1:15" ht="30" customHeight="1">
      <c r="A521" s="2"/>
      <c r="B521" s="2"/>
      <c r="C521" s="2"/>
      <c r="D521" s="2"/>
      <c r="E521" s="2"/>
      <c r="F521" s="2"/>
      <c r="G521" s="12"/>
      <c r="H521" s="2"/>
      <c r="I521" s="2"/>
      <c r="J521" s="2"/>
      <c r="K521" s="2"/>
      <c r="L521" s="2"/>
      <c r="M521" s="2"/>
      <c r="N521" s="2"/>
      <c r="O521" s="2"/>
    </row>
    <row r="522" spans="1:15" ht="30" customHeight="1">
      <c r="A522" s="2"/>
      <c r="B522" s="2"/>
      <c r="C522" s="4" t="s">
        <v>875</v>
      </c>
      <c r="D522" s="2"/>
      <c r="E522" s="2"/>
      <c r="F522" s="2"/>
      <c r="G522" s="12"/>
      <c r="H522" s="2"/>
      <c r="I522" s="2"/>
      <c r="J522" s="2"/>
      <c r="K522" s="2"/>
      <c r="L522" s="2"/>
      <c r="M522" s="2"/>
      <c r="N522" s="2"/>
      <c r="O522" s="2"/>
    </row>
    <row r="523" spans="1:29" ht="30" customHeight="1">
      <c r="A523" s="4" t="s">
        <v>564</v>
      </c>
      <c r="B523" s="4" t="s">
        <v>871</v>
      </c>
      <c r="C523" s="4" t="s">
        <v>90</v>
      </c>
      <c r="D523" s="4" t="s">
        <v>872</v>
      </c>
      <c r="E523" s="4" t="s">
        <v>92</v>
      </c>
      <c r="F523" s="2">
        <v>0.016</v>
      </c>
      <c r="G523" s="12">
        <v>0</v>
      </c>
      <c r="H523" s="14">
        <f>TRUNC(F523*G523,1)</f>
        <v>0</v>
      </c>
      <c r="I523" s="13">
        <f>단가대비표!O223</f>
        <v>132552</v>
      </c>
      <c r="J523" s="14">
        <f>TRUNC(F523*I523,1)</f>
        <v>2120.8</v>
      </c>
      <c r="K523" s="13">
        <v>0</v>
      </c>
      <c r="L523" s="14">
        <f>TRUNC(F523*K523,1)</f>
        <v>0</v>
      </c>
      <c r="M523" s="13">
        <f>TRUNC(G523+I523+K523,1)</f>
        <v>132552</v>
      </c>
      <c r="N523" s="14">
        <f>TRUNC(H523+J523+L523,1)</f>
        <v>2120.8</v>
      </c>
      <c r="O523" s="4" t="s">
        <v>77</v>
      </c>
      <c r="R523">
        <v>0</v>
      </c>
      <c r="S523">
        <v>0</v>
      </c>
      <c r="T523">
        <v>0</v>
      </c>
      <c r="AC523">
        <v>1</v>
      </c>
    </row>
    <row r="524" spans="1:29" ht="30" customHeight="1">
      <c r="A524" s="4" t="s">
        <v>564</v>
      </c>
      <c r="B524" s="4" t="s">
        <v>89</v>
      </c>
      <c r="C524" s="4" t="s">
        <v>90</v>
      </c>
      <c r="D524" s="4" t="s">
        <v>91</v>
      </c>
      <c r="E524" s="4" t="s">
        <v>92</v>
      </c>
      <c r="F524" s="2">
        <v>0.002</v>
      </c>
      <c r="G524" s="12">
        <v>0</v>
      </c>
      <c r="H524" s="14">
        <f>TRUNC(F524*G524,1)</f>
        <v>0</v>
      </c>
      <c r="I524" s="13">
        <f>단가대비표!O226</f>
        <v>94338</v>
      </c>
      <c r="J524" s="14">
        <f>TRUNC(F524*I524,1)</f>
        <v>188.6</v>
      </c>
      <c r="K524" s="13">
        <v>0</v>
      </c>
      <c r="L524" s="14">
        <f>TRUNC(F524*K524,1)</f>
        <v>0</v>
      </c>
      <c r="M524" s="13">
        <f>TRUNC(G524+I524+K524,1)</f>
        <v>94338</v>
      </c>
      <c r="N524" s="14">
        <f>TRUNC(H524+J524+L524,1)</f>
        <v>188.6</v>
      </c>
      <c r="O524" s="4" t="s">
        <v>77</v>
      </c>
      <c r="R524">
        <v>0</v>
      </c>
      <c r="S524">
        <v>0</v>
      </c>
      <c r="T524">
        <v>0</v>
      </c>
      <c r="AC524">
        <v>1</v>
      </c>
    </row>
    <row r="525" spans="1:15" ht="30" customHeight="1">
      <c r="A525" s="2"/>
      <c r="B525" s="2"/>
      <c r="C525" s="2" t="s">
        <v>99</v>
      </c>
      <c r="D525" s="2"/>
      <c r="E525" s="2"/>
      <c r="F525" s="2"/>
      <c r="G525" s="12"/>
      <c r="H525" s="8">
        <f>ROUNDDOWN(SUMIF(AC523:AC524,1,H523:H524),0)</f>
        <v>0</v>
      </c>
      <c r="I525" s="2"/>
      <c r="J525" s="8">
        <f>ROUNDDOWN(SUMIF(AC523:AC524,1,J523:J524),0)</f>
        <v>2309</v>
      </c>
      <c r="K525" s="2"/>
      <c r="L525" s="8">
        <f>ROUNDDOWN(SUMIF(AC523:AC524,1,L523:L524),0)</f>
        <v>0</v>
      </c>
      <c r="M525" s="2"/>
      <c r="N525" s="8">
        <f>H525+J525+L525</f>
        <v>2309</v>
      </c>
      <c r="O525" s="2"/>
    </row>
    <row r="526" spans="1:15" ht="30" customHeight="1">
      <c r="A526" s="2"/>
      <c r="B526" s="2"/>
      <c r="C526" s="2"/>
      <c r="D526" s="2"/>
      <c r="E526" s="2"/>
      <c r="F526" s="2"/>
      <c r="G526" s="12"/>
      <c r="H526" s="2"/>
      <c r="I526" s="2"/>
      <c r="J526" s="2"/>
      <c r="K526" s="2"/>
      <c r="L526" s="2"/>
      <c r="M526" s="2"/>
      <c r="N526" s="2"/>
      <c r="O526" s="2"/>
    </row>
    <row r="527" spans="1:15" ht="30" customHeight="1">
      <c r="A527" s="2"/>
      <c r="B527" s="2"/>
      <c r="C527" s="4" t="s">
        <v>876</v>
      </c>
      <c r="D527" s="2"/>
      <c r="E527" s="2"/>
      <c r="F527" s="2"/>
      <c r="G527" s="12"/>
      <c r="H527" s="2"/>
      <c r="I527" s="2"/>
      <c r="J527" s="2"/>
      <c r="K527" s="2"/>
      <c r="L527" s="2"/>
      <c r="M527" s="2"/>
      <c r="N527" s="2"/>
      <c r="O527" s="2"/>
    </row>
    <row r="528" spans="1:29" ht="30" customHeight="1">
      <c r="A528" s="4" t="s">
        <v>566</v>
      </c>
      <c r="B528" s="4" t="s">
        <v>871</v>
      </c>
      <c r="C528" s="4" t="s">
        <v>90</v>
      </c>
      <c r="D528" s="4" t="s">
        <v>872</v>
      </c>
      <c r="E528" s="4" t="s">
        <v>92</v>
      </c>
      <c r="F528" s="2">
        <v>0.024</v>
      </c>
      <c r="G528" s="12">
        <v>0</v>
      </c>
      <c r="H528" s="14">
        <f>TRUNC(F528*G528,1)</f>
        <v>0</v>
      </c>
      <c r="I528" s="13">
        <f>단가대비표!O223</f>
        <v>132552</v>
      </c>
      <c r="J528" s="14">
        <f>TRUNC(F528*I528,1)</f>
        <v>3181.2</v>
      </c>
      <c r="K528" s="13">
        <v>0</v>
      </c>
      <c r="L528" s="14">
        <f>TRUNC(F528*K528,1)</f>
        <v>0</v>
      </c>
      <c r="M528" s="13">
        <f>TRUNC(G528+I528+K528,1)</f>
        <v>132552</v>
      </c>
      <c r="N528" s="14">
        <f>TRUNC(H528+J528+L528,1)</f>
        <v>3181.2</v>
      </c>
      <c r="O528" s="4" t="s">
        <v>77</v>
      </c>
      <c r="R528">
        <v>0</v>
      </c>
      <c r="S528">
        <v>0</v>
      </c>
      <c r="T528">
        <v>0</v>
      </c>
      <c r="AC528">
        <v>1</v>
      </c>
    </row>
    <row r="529" spans="1:29" ht="30" customHeight="1">
      <c r="A529" s="4" t="s">
        <v>566</v>
      </c>
      <c r="B529" s="4" t="s">
        <v>89</v>
      </c>
      <c r="C529" s="4" t="s">
        <v>90</v>
      </c>
      <c r="D529" s="4" t="s">
        <v>91</v>
      </c>
      <c r="E529" s="4" t="s">
        <v>92</v>
      </c>
      <c r="F529" s="2">
        <v>0.004</v>
      </c>
      <c r="G529" s="12">
        <v>0</v>
      </c>
      <c r="H529" s="14">
        <f>TRUNC(F529*G529,1)</f>
        <v>0</v>
      </c>
      <c r="I529" s="13">
        <f>단가대비표!O226</f>
        <v>94338</v>
      </c>
      <c r="J529" s="14">
        <f>TRUNC(F529*I529,1)</f>
        <v>377.3</v>
      </c>
      <c r="K529" s="13">
        <v>0</v>
      </c>
      <c r="L529" s="14">
        <f>TRUNC(F529*K529,1)</f>
        <v>0</v>
      </c>
      <c r="M529" s="13">
        <f>TRUNC(G529+I529+K529,1)</f>
        <v>94338</v>
      </c>
      <c r="N529" s="14">
        <f>TRUNC(H529+J529+L529,1)</f>
        <v>377.3</v>
      </c>
      <c r="O529" s="4" t="s">
        <v>77</v>
      </c>
      <c r="R529">
        <v>0</v>
      </c>
      <c r="S529">
        <v>0</v>
      </c>
      <c r="T529">
        <v>0</v>
      </c>
      <c r="AC529">
        <v>1</v>
      </c>
    </row>
    <row r="530" spans="1:15" ht="30" customHeight="1">
      <c r="A530" s="2"/>
      <c r="B530" s="2"/>
      <c r="C530" s="2" t="s">
        <v>99</v>
      </c>
      <c r="D530" s="2"/>
      <c r="E530" s="2"/>
      <c r="F530" s="2"/>
      <c r="G530" s="12"/>
      <c r="H530" s="8">
        <f>ROUNDDOWN(SUMIF(AC528:AC529,1,H528:H529),0)</f>
        <v>0</v>
      </c>
      <c r="I530" s="2"/>
      <c r="J530" s="8">
        <f>ROUNDDOWN(SUMIF(AC528:AC529,1,J528:J529),0)</f>
        <v>3558</v>
      </c>
      <c r="K530" s="2"/>
      <c r="L530" s="8">
        <f>ROUNDDOWN(SUMIF(AC528:AC529,1,L528:L529),0)</f>
        <v>0</v>
      </c>
      <c r="M530" s="2"/>
      <c r="N530" s="8">
        <f>H530+J530+L530</f>
        <v>3558</v>
      </c>
      <c r="O530" s="2"/>
    </row>
    <row r="531" spans="1:15" ht="30" customHeight="1">
      <c r="A531" s="2"/>
      <c r="B531" s="2"/>
      <c r="C531" s="2"/>
      <c r="D531" s="2"/>
      <c r="E531" s="2"/>
      <c r="F531" s="2"/>
      <c r="G531" s="12"/>
      <c r="H531" s="2"/>
      <c r="I531" s="2"/>
      <c r="J531" s="2"/>
      <c r="K531" s="2"/>
      <c r="L531" s="2"/>
      <c r="M531" s="2"/>
      <c r="N531" s="2"/>
      <c r="O531" s="2"/>
    </row>
    <row r="532" spans="1:15" ht="30" customHeight="1">
      <c r="A532" s="2"/>
      <c r="B532" s="2"/>
      <c r="C532" s="4" t="s">
        <v>877</v>
      </c>
      <c r="D532" s="2"/>
      <c r="E532" s="2"/>
      <c r="F532" s="2"/>
      <c r="G532" s="12"/>
      <c r="H532" s="2"/>
      <c r="I532" s="2"/>
      <c r="J532" s="2"/>
      <c r="K532" s="2"/>
      <c r="L532" s="2"/>
      <c r="M532" s="2"/>
      <c r="N532" s="2"/>
      <c r="O532" s="2"/>
    </row>
    <row r="533" spans="1:29" ht="30" customHeight="1">
      <c r="A533" s="4" t="s">
        <v>530</v>
      </c>
      <c r="B533" s="4" t="s">
        <v>124</v>
      </c>
      <c r="C533" s="4" t="s">
        <v>90</v>
      </c>
      <c r="D533" s="4" t="s">
        <v>125</v>
      </c>
      <c r="E533" s="4" t="s">
        <v>92</v>
      </c>
      <c r="F533" s="2">
        <v>1</v>
      </c>
      <c r="G533" s="12">
        <v>0</v>
      </c>
      <c r="H533" s="14">
        <f>TRUNC(F533*G533,1)</f>
        <v>0</v>
      </c>
      <c r="I533" s="13">
        <f>단가대비표!O224</f>
        <v>125901</v>
      </c>
      <c r="J533" s="14">
        <f>TRUNC(F533*I533,1)</f>
        <v>125901</v>
      </c>
      <c r="K533" s="13">
        <v>0</v>
      </c>
      <c r="L533" s="14">
        <f>TRUNC(F533*K533,1)</f>
        <v>0</v>
      </c>
      <c r="M533" s="13">
        <f aca="true" t="shared" si="132" ref="M533:N535">TRUNC(G533+I533+K533,1)</f>
        <v>125901</v>
      </c>
      <c r="N533" s="14">
        <f t="shared" si="132"/>
        <v>125901</v>
      </c>
      <c r="O533" s="4" t="s">
        <v>77</v>
      </c>
      <c r="R533">
        <v>0</v>
      </c>
      <c r="S533">
        <v>0</v>
      </c>
      <c r="T533">
        <v>0</v>
      </c>
      <c r="W533">
        <v>3</v>
      </c>
      <c r="AC533">
        <v>1</v>
      </c>
    </row>
    <row r="534" spans="1:29" ht="30" customHeight="1">
      <c r="A534" s="4" t="s">
        <v>530</v>
      </c>
      <c r="B534" s="4" t="s">
        <v>89</v>
      </c>
      <c r="C534" s="4" t="s">
        <v>90</v>
      </c>
      <c r="D534" s="4" t="s">
        <v>91</v>
      </c>
      <c r="E534" s="4" t="s">
        <v>92</v>
      </c>
      <c r="F534" s="2">
        <v>1</v>
      </c>
      <c r="G534" s="12">
        <v>0</v>
      </c>
      <c r="H534" s="14">
        <f>TRUNC(F534*G534,1)</f>
        <v>0</v>
      </c>
      <c r="I534" s="13">
        <f>단가대비표!O226</f>
        <v>94338</v>
      </c>
      <c r="J534" s="14">
        <f>TRUNC(F534*I534,1)</f>
        <v>94338</v>
      </c>
      <c r="K534" s="13">
        <v>0</v>
      </c>
      <c r="L534" s="14">
        <f>TRUNC(F534*K534,1)</f>
        <v>0</v>
      </c>
      <c r="M534" s="13">
        <f t="shared" si="132"/>
        <v>94338</v>
      </c>
      <c r="N534" s="14">
        <f t="shared" si="132"/>
        <v>94338</v>
      </c>
      <c r="O534" s="4" t="s">
        <v>77</v>
      </c>
      <c r="R534">
        <v>0</v>
      </c>
      <c r="S534">
        <v>0</v>
      </c>
      <c r="T534">
        <v>0</v>
      </c>
      <c r="W534">
        <v>3</v>
      </c>
      <c r="AC534">
        <v>1</v>
      </c>
    </row>
    <row r="535" spans="1:29" ht="30" customHeight="1">
      <c r="A535" s="4" t="s">
        <v>530</v>
      </c>
      <c r="B535" s="4" t="s">
        <v>95</v>
      </c>
      <c r="C535" s="4" t="s">
        <v>96</v>
      </c>
      <c r="D535" s="4" t="s">
        <v>97</v>
      </c>
      <c r="E535" s="4" t="s">
        <v>98</v>
      </c>
      <c r="F535" s="2">
        <v>1</v>
      </c>
      <c r="G535" s="12">
        <f>ROUNDDOWN(SUMIF(W533:W535,RIGHTB(B535,1),J533:J535)*T535,2)</f>
        <v>6607.17</v>
      </c>
      <c r="H535" s="14">
        <f>TRUNC(F535*G535,1)</f>
        <v>6607.1</v>
      </c>
      <c r="I535" s="13">
        <v>0</v>
      </c>
      <c r="J535" s="14">
        <f>TRUNC(F535*I535,1)</f>
        <v>0</v>
      </c>
      <c r="K535" s="13">
        <v>0</v>
      </c>
      <c r="L535" s="14">
        <f>TRUNC(F535*K535,1)</f>
        <v>0</v>
      </c>
      <c r="M535" s="13">
        <f t="shared" si="132"/>
        <v>6607.1</v>
      </c>
      <c r="N535" s="14">
        <f t="shared" si="132"/>
        <v>6607.1</v>
      </c>
      <c r="O535" s="4" t="s">
        <v>77</v>
      </c>
      <c r="P535">
        <v>535</v>
      </c>
      <c r="R535">
        <v>1</v>
      </c>
      <c r="S535">
        <v>0</v>
      </c>
      <c r="T535">
        <v>0.03</v>
      </c>
      <c r="AC535">
        <v>1</v>
      </c>
    </row>
    <row r="536" spans="1:15" ht="30" customHeight="1">
      <c r="A536" s="2"/>
      <c r="B536" s="2"/>
      <c r="C536" s="2" t="s">
        <v>99</v>
      </c>
      <c r="D536" s="2"/>
      <c r="E536" s="2"/>
      <c r="F536" s="2"/>
      <c r="G536" s="12"/>
      <c r="H536" s="8">
        <f>ROUNDDOWN(SUMIF(AC533:AC535,1,H533:H535),0)</f>
        <v>6607</v>
      </c>
      <c r="I536" s="2"/>
      <c r="J536" s="8">
        <f>ROUNDDOWN(SUMIF(AC533:AC535,1,J533:J535),0)</f>
        <v>220239</v>
      </c>
      <c r="K536" s="2"/>
      <c r="L536" s="8">
        <f>ROUNDDOWN(SUMIF(AC533:AC535,1,L533:L535),0)</f>
        <v>0</v>
      </c>
      <c r="M536" s="2"/>
      <c r="N536" s="8">
        <f>H536+J536+L536</f>
        <v>226846</v>
      </c>
      <c r="O536" s="2"/>
    </row>
    <row r="537" spans="1:15" ht="30" customHeight="1">
      <c r="A537" s="2"/>
      <c r="B537" s="2"/>
      <c r="C537" s="2"/>
      <c r="D537" s="2"/>
      <c r="E537" s="2"/>
      <c r="F537" s="2"/>
      <c r="G537" s="12"/>
      <c r="H537" s="2"/>
      <c r="I537" s="2"/>
      <c r="J537" s="2"/>
      <c r="K537" s="2"/>
      <c r="L537" s="2"/>
      <c r="M537" s="2"/>
      <c r="N537" s="2"/>
      <c r="O537" s="2"/>
    </row>
    <row r="538" spans="1:15" ht="30" customHeight="1">
      <c r="A538" s="2"/>
      <c r="B538" s="2"/>
      <c r="C538" s="4" t="s">
        <v>878</v>
      </c>
      <c r="D538" s="2"/>
      <c r="E538" s="2"/>
      <c r="F538" s="2"/>
      <c r="G538" s="12"/>
      <c r="H538" s="2"/>
      <c r="I538" s="2"/>
      <c r="J538" s="2"/>
      <c r="K538" s="2"/>
      <c r="L538" s="2"/>
      <c r="M538" s="2"/>
      <c r="N538" s="2"/>
      <c r="O538" s="2"/>
    </row>
    <row r="539" spans="1:29" ht="30" customHeight="1">
      <c r="A539" s="4" t="s">
        <v>534</v>
      </c>
      <c r="B539" s="4" t="s">
        <v>124</v>
      </c>
      <c r="C539" s="4" t="s">
        <v>90</v>
      </c>
      <c r="D539" s="4" t="s">
        <v>125</v>
      </c>
      <c r="E539" s="4" t="s">
        <v>92</v>
      </c>
      <c r="F539" s="2">
        <v>1</v>
      </c>
      <c r="G539" s="12">
        <v>0</v>
      </c>
      <c r="H539" s="14">
        <f>TRUNC(F539*G539,1)</f>
        <v>0</v>
      </c>
      <c r="I539" s="13">
        <f>단가대비표!O224</f>
        <v>125901</v>
      </c>
      <c r="J539" s="14">
        <f>TRUNC(F539*I539,1)</f>
        <v>125901</v>
      </c>
      <c r="K539" s="13">
        <v>0</v>
      </c>
      <c r="L539" s="14">
        <f>TRUNC(F539*K539,1)</f>
        <v>0</v>
      </c>
      <c r="M539" s="13">
        <f aca="true" t="shared" si="133" ref="M539:N541">TRUNC(G539+I539+K539,1)</f>
        <v>125901</v>
      </c>
      <c r="N539" s="14">
        <f t="shared" si="133"/>
        <v>125901</v>
      </c>
      <c r="O539" s="4" t="s">
        <v>77</v>
      </c>
      <c r="R539">
        <v>0</v>
      </c>
      <c r="S539">
        <v>0</v>
      </c>
      <c r="T539">
        <v>0</v>
      </c>
      <c r="W539">
        <v>3</v>
      </c>
      <c r="AC539">
        <v>1</v>
      </c>
    </row>
    <row r="540" spans="1:29" ht="30" customHeight="1">
      <c r="A540" s="4" t="s">
        <v>534</v>
      </c>
      <c r="B540" s="4" t="s">
        <v>89</v>
      </c>
      <c r="C540" s="4" t="s">
        <v>90</v>
      </c>
      <c r="D540" s="4" t="s">
        <v>91</v>
      </c>
      <c r="E540" s="4" t="s">
        <v>92</v>
      </c>
      <c r="F540" s="2">
        <v>1.5</v>
      </c>
      <c r="G540" s="12">
        <v>0</v>
      </c>
      <c r="H540" s="14">
        <f>TRUNC(F540*G540,1)</f>
        <v>0</v>
      </c>
      <c r="I540" s="13">
        <f>단가대비표!O226</f>
        <v>94338</v>
      </c>
      <c r="J540" s="14">
        <f>TRUNC(F540*I540,1)</f>
        <v>141507</v>
      </c>
      <c r="K540" s="13">
        <v>0</v>
      </c>
      <c r="L540" s="14">
        <f>TRUNC(F540*K540,1)</f>
        <v>0</v>
      </c>
      <c r="M540" s="13">
        <f t="shared" si="133"/>
        <v>94338</v>
      </c>
      <c r="N540" s="14">
        <f t="shared" si="133"/>
        <v>141507</v>
      </c>
      <c r="O540" s="4" t="s">
        <v>77</v>
      </c>
      <c r="R540">
        <v>0</v>
      </c>
      <c r="S540">
        <v>0</v>
      </c>
      <c r="T540">
        <v>0</v>
      </c>
      <c r="W540">
        <v>3</v>
      </c>
      <c r="AC540">
        <v>1</v>
      </c>
    </row>
    <row r="541" spans="1:29" ht="30" customHeight="1">
      <c r="A541" s="4" t="s">
        <v>534</v>
      </c>
      <c r="B541" s="4" t="s">
        <v>95</v>
      </c>
      <c r="C541" s="4" t="s">
        <v>96</v>
      </c>
      <c r="D541" s="4" t="s">
        <v>97</v>
      </c>
      <c r="E541" s="4" t="s">
        <v>98</v>
      </c>
      <c r="F541" s="2">
        <v>1</v>
      </c>
      <c r="G541" s="12">
        <f>ROUNDDOWN(SUMIF(W539:W541,RIGHTB(B541,1),J539:J541)*T541,2)</f>
        <v>8022.24</v>
      </c>
      <c r="H541" s="14">
        <f>TRUNC(F541*G541,1)</f>
        <v>8022.2</v>
      </c>
      <c r="I541" s="13">
        <v>0</v>
      </c>
      <c r="J541" s="14">
        <f>TRUNC(F541*I541,1)</f>
        <v>0</v>
      </c>
      <c r="K541" s="13">
        <v>0</v>
      </c>
      <c r="L541" s="14">
        <f>TRUNC(F541*K541,1)</f>
        <v>0</v>
      </c>
      <c r="M541" s="13">
        <f t="shared" si="133"/>
        <v>8022.2</v>
      </c>
      <c r="N541" s="14">
        <f t="shared" si="133"/>
        <v>8022.2</v>
      </c>
      <c r="O541" s="4" t="s">
        <v>77</v>
      </c>
      <c r="P541">
        <v>541</v>
      </c>
      <c r="R541">
        <v>1</v>
      </c>
      <c r="S541">
        <v>0</v>
      </c>
      <c r="T541">
        <v>0.03</v>
      </c>
      <c r="AC541">
        <v>1</v>
      </c>
    </row>
    <row r="542" spans="1:15" ht="30" customHeight="1">
      <c r="A542" s="2"/>
      <c r="B542" s="2"/>
      <c r="C542" s="2" t="s">
        <v>99</v>
      </c>
      <c r="D542" s="2"/>
      <c r="E542" s="2"/>
      <c r="F542" s="2"/>
      <c r="G542" s="12"/>
      <c r="H542" s="8">
        <f>ROUNDDOWN(SUMIF(AC539:AC541,1,H539:H541),0)</f>
        <v>8022</v>
      </c>
      <c r="I542" s="2"/>
      <c r="J542" s="8">
        <f>ROUNDDOWN(SUMIF(AC539:AC541,1,J539:J541),0)</f>
        <v>267408</v>
      </c>
      <c r="K542" s="2"/>
      <c r="L542" s="8">
        <f>ROUNDDOWN(SUMIF(AC539:AC541,1,L539:L541),0)</f>
        <v>0</v>
      </c>
      <c r="M542" s="2"/>
      <c r="N542" s="8">
        <f>H542+J542+L542</f>
        <v>275430</v>
      </c>
      <c r="O542" s="2"/>
    </row>
    <row r="543" spans="1:15" ht="30" customHeight="1">
      <c r="A543" s="2"/>
      <c r="B543" s="2"/>
      <c r="C543" s="2"/>
      <c r="D543" s="2"/>
      <c r="E543" s="2"/>
      <c r="F543" s="2"/>
      <c r="G543" s="12"/>
      <c r="H543" s="2"/>
      <c r="I543" s="2"/>
      <c r="J543" s="2"/>
      <c r="K543" s="2"/>
      <c r="L543" s="2"/>
      <c r="M543" s="2"/>
      <c r="N543" s="2"/>
      <c r="O543" s="2"/>
    </row>
    <row r="544" spans="1:15" ht="30" customHeight="1">
      <c r="A544" s="2"/>
      <c r="B544" s="2"/>
      <c r="C544" s="4" t="s">
        <v>879</v>
      </c>
      <c r="D544" s="2"/>
      <c r="E544" s="2"/>
      <c r="F544" s="2"/>
      <c r="G544" s="12"/>
      <c r="H544" s="2"/>
      <c r="I544" s="2"/>
      <c r="J544" s="2"/>
      <c r="K544" s="2"/>
      <c r="L544" s="2"/>
      <c r="M544" s="2"/>
      <c r="N544" s="2"/>
      <c r="O544" s="2"/>
    </row>
    <row r="545" spans="1:29" ht="30" customHeight="1">
      <c r="A545" s="4" t="s">
        <v>536</v>
      </c>
      <c r="B545" s="4" t="s">
        <v>880</v>
      </c>
      <c r="C545" s="4" t="s">
        <v>881</v>
      </c>
      <c r="D545" s="4" t="s">
        <v>882</v>
      </c>
      <c r="E545" s="4" t="s">
        <v>883</v>
      </c>
      <c r="F545" s="2">
        <v>0.014</v>
      </c>
      <c r="G545" s="12">
        <f>단가대비표!O238</f>
        <v>13350</v>
      </c>
      <c r="H545" s="14">
        <f>TRUNC(F545*G545,1)</f>
        <v>186.9</v>
      </c>
      <c r="I545" s="13">
        <v>28213</v>
      </c>
      <c r="J545" s="14">
        <f>TRUNC(F545*I545,1)</f>
        <v>394.9</v>
      </c>
      <c r="K545" s="13">
        <v>3040</v>
      </c>
      <c r="L545" s="14">
        <f>TRUNC(F545*K545,1)</f>
        <v>42.5</v>
      </c>
      <c r="M545" s="13">
        <f>TRUNC(G545+I545+K545,1)</f>
        <v>44603</v>
      </c>
      <c r="N545" s="14">
        <f>TRUNC(H545+J545+L545,1)</f>
        <v>624.3</v>
      </c>
      <c r="O545" s="4" t="s">
        <v>77</v>
      </c>
      <c r="R545">
        <v>0</v>
      </c>
      <c r="S545">
        <v>0</v>
      </c>
      <c r="T545">
        <v>0</v>
      </c>
      <c r="AC545">
        <v>1</v>
      </c>
    </row>
    <row r="546" spans="1:15" ht="30" customHeight="1">
      <c r="A546" s="2"/>
      <c r="B546" s="2"/>
      <c r="C546" s="2" t="s">
        <v>99</v>
      </c>
      <c r="D546" s="2"/>
      <c r="E546" s="2"/>
      <c r="F546" s="2"/>
      <c r="G546" s="12"/>
      <c r="H546" s="8">
        <f>ROUNDDOWN(SUMIF(AC545:AC545,1,H545:H545),0)</f>
        <v>186</v>
      </c>
      <c r="I546" s="2"/>
      <c r="J546" s="8">
        <f>ROUNDDOWN(SUMIF(AC545:AC545,1,J545:J545),0)</f>
        <v>394</v>
      </c>
      <c r="K546" s="2"/>
      <c r="L546" s="8">
        <f>ROUNDDOWN(SUMIF(AC545:AC545,1,L545:L545),0)</f>
        <v>42</v>
      </c>
      <c r="M546" s="2"/>
      <c r="N546" s="8">
        <f>H546+J546+L546</f>
        <v>622</v>
      </c>
      <c r="O546" s="2"/>
    </row>
    <row r="547" spans="1:15" ht="30" customHeight="1">
      <c r="A547" s="2"/>
      <c r="B547" s="2"/>
      <c r="C547" s="2"/>
      <c r="D547" s="2"/>
      <c r="E547" s="2"/>
      <c r="F547" s="2"/>
      <c r="G547" s="12"/>
      <c r="H547" s="2"/>
      <c r="I547" s="2"/>
      <c r="J547" s="2"/>
      <c r="K547" s="2"/>
      <c r="L547" s="2"/>
      <c r="M547" s="2"/>
      <c r="N547" s="2"/>
      <c r="O547" s="2"/>
    </row>
    <row r="548" spans="1:15" ht="30" customHeight="1">
      <c r="A548" s="2"/>
      <c r="B548" s="2"/>
      <c r="C548" s="4" t="s">
        <v>884</v>
      </c>
      <c r="D548" s="2"/>
      <c r="E548" s="2"/>
      <c r="F548" s="2"/>
      <c r="G548" s="12"/>
      <c r="H548" s="2"/>
      <c r="I548" s="2"/>
      <c r="J548" s="2"/>
      <c r="K548" s="2"/>
      <c r="L548" s="2"/>
      <c r="M548" s="2"/>
      <c r="N548" s="2"/>
      <c r="O548" s="2"/>
    </row>
    <row r="549" spans="1:29" ht="30" customHeight="1">
      <c r="A549" s="4" t="s">
        <v>538</v>
      </c>
      <c r="B549" s="4" t="s">
        <v>880</v>
      </c>
      <c r="C549" s="4" t="s">
        <v>881</v>
      </c>
      <c r="D549" s="4" t="s">
        <v>882</v>
      </c>
      <c r="E549" s="4" t="s">
        <v>883</v>
      </c>
      <c r="F549" s="2">
        <v>0.035</v>
      </c>
      <c r="G549" s="12">
        <f>단가대비표!O238</f>
        <v>13350</v>
      </c>
      <c r="H549" s="14">
        <f>TRUNC(F549*G549,1)</f>
        <v>467.2</v>
      </c>
      <c r="I549" s="13">
        <v>28213</v>
      </c>
      <c r="J549" s="14">
        <f>TRUNC(F549*I549,1)</f>
        <v>987.4</v>
      </c>
      <c r="K549" s="13">
        <v>3040</v>
      </c>
      <c r="L549" s="14">
        <f>TRUNC(F549*K549,1)</f>
        <v>106.4</v>
      </c>
      <c r="M549" s="13">
        <f>TRUNC(G549+I549+K549,1)</f>
        <v>44603</v>
      </c>
      <c r="N549" s="14">
        <f>TRUNC(H549+J549+L549,1)</f>
        <v>1561</v>
      </c>
      <c r="O549" s="4" t="s">
        <v>77</v>
      </c>
      <c r="R549">
        <v>0</v>
      </c>
      <c r="S549">
        <v>0</v>
      </c>
      <c r="T549">
        <v>0</v>
      </c>
      <c r="AC549">
        <v>1</v>
      </c>
    </row>
    <row r="550" spans="1:15" ht="30" customHeight="1">
      <c r="A550" s="2"/>
      <c r="B550" s="2"/>
      <c r="C550" s="2" t="s">
        <v>99</v>
      </c>
      <c r="D550" s="2"/>
      <c r="E550" s="2"/>
      <c r="F550" s="2"/>
      <c r="G550" s="12"/>
      <c r="H550" s="8">
        <f>ROUNDDOWN(SUMIF(AC549:AC549,1,H549:H549),0)</f>
        <v>467</v>
      </c>
      <c r="I550" s="2"/>
      <c r="J550" s="8">
        <f>ROUNDDOWN(SUMIF(AC549:AC549,1,J549:J549),0)</f>
        <v>987</v>
      </c>
      <c r="K550" s="2"/>
      <c r="L550" s="8">
        <f>ROUNDDOWN(SUMIF(AC549:AC549,1,L549:L549),0)</f>
        <v>106</v>
      </c>
      <c r="M550" s="2"/>
      <c r="N550" s="8">
        <f>H550+J550+L550</f>
        <v>1560</v>
      </c>
      <c r="O550" s="2"/>
    </row>
    <row r="551" spans="1:15" ht="30" customHeight="1">
      <c r="A551" s="2"/>
      <c r="B551" s="2"/>
      <c r="C551" s="2"/>
      <c r="D551" s="2"/>
      <c r="E551" s="2"/>
      <c r="F551" s="2"/>
      <c r="G551" s="12"/>
      <c r="H551" s="2"/>
      <c r="I551" s="2"/>
      <c r="J551" s="2"/>
      <c r="K551" s="2"/>
      <c r="L551" s="2"/>
      <c r="M551" s="2"/>
      <c r="N551" s="2"/>
      <c r="O551" s="2"/>
    </row>
    <row r="552" spans="1:15" ht="30" customHeight="1">
      <c r="A552" s="2"/>
      <c r="B552" s="2"/>
      <c r="C552" s="4" t="s">
        <v>887</v>
      </c>
      <c r="D552" s="2"/>
      <c r="E552" s="2"/>
      <c r="F552" s="2"/>
      <c r="G552" s="12"/>
      <c r="H552" s="2"/>
      <c r="I552" s="2"/>
      <c r="J552" s="2"/>
      <c r="K552" s="2"/>
      <c r="L552" s="2"/>
      <c r="M552" s="2"/>
      <c r="N552" s="2"/>
      <c r="O552" s="2"/>
    </row>
    <row r="553" spans="1:29" ht="30" customHeight="1">
      <c r="A553" s="4" t="s">
        <v>885</v>
      </c>
      <c r="B553" s="4" t="s">
        <v>888</v>
      </c>
      <c r="C553" s="4" t="s">
        <v>889</v>
      </c>
      <c r="D553" s="4" t="s">
        <v>890</v>
      </c>
      <c r="E553" s="4" t="s">
        <v>575</v>
      </c>
      <c r="F553" s="2">
        <v>1</v>
      </c>
      <c r="G553" s="12">
        <v>0</v>
      </c>
      <c r="H553" s="14">
        <f>TRUNC(F553*G553,1)</f>
        <v>0</v>
      </c>
      <c r="I553" s="13">
        <v>0</v>
      </c>
      <c r="J553" s="14">
        <f>TRUNC(F553*I553,1)</f>
        <v>0</v>
      </c>
      <c r="K553" s="13">
        <f>단가대비표!O175</f>
        <v>3005</v>
      </c>
      <c r="L553" s="14">
        <f>TRUNC(F553*K553,1)</f>
        <v>3005</v>
      </c>
      <c r="M553" s="13">
        <f>TRUNC(G553+I553+K553,1)</f>
        <v>3005</v>
      </c>
      <c r="N553" s="14">
        <f>TRUNC(H553+J553+L553,1)</f>
        <v>3005</v>
      </c>
      <c r="O553" s="4" t="s">
        <v>77</v>
      </c>
      <c r="R553">
        <v>0</v>
      </c>
      <c r="S553">
        <v>0</v>
      </c>
      <c r="T553">
        <v>0</v>
      </c>
      <c r="AC553">
        <v>1</v>
      </c>
    </row>
    <row r="554" spans="1:15" ht="30" customHeight="1">
      <c r="A554" s="2"/>
      <c r="B554" s="2"/>
      <c r="C554" s="2" t="s">
        <v>99</v>
      </c>
      <c r="D554" s="2"/>
      <c r="E554" s="2"/>
      <c r="F554" s="2"/>
      <c r="G554" s="12"/>
      <c r="H554" s="8">
        <f>ROUNDDOWN(SUMIF(AC553:AC553,1,H553:H553),0)</f>
        <v>0</v>
      </c>
      <c r="I554" s="2"/>
      <c r="J554" s="8">
        <f>ROUNDDOWN(SUMIF(AC553:AC553,1,J553:J553),0)</f>
        <v>0</v>
      </c>
      <c r="K554" s="2"/>
      <c r="L554" s="8">
        <f>ROUNDDOWN(SUMIF(AC553:AC553,1,L553:L553),0)</f>
        <v>3005</v>
      </c>
      <c r="M554" s="2"/>
      <c r="N554" s="8">
        <f>H554+J554+L554</f>
        <v>3005</v>
      </c>
      <c r="O554" s="2"/>
    </row>
    <row r="555" spans="1:15" ht="30" customHeight="1">
      <c r="A555" s="2"/>
      <c r="B555" s="2"/>
      <c r="C555" s="2"/>
      <c r="D555" s="2"/>
      <c r="E555" s="2"/>
      <c r="F555" s="2"/>
      <c r="G555" s="12"/>
      <c r="H555" s="2"/>
      <c r="I555" s="2"/>
      <c r="J555" s="2"/>
      <c r="K555" s="2"/>
      <c r="L555" s="2"/>
      <c r="M555" s="2"/>
      <c r="N555" s="2"/>
      <c r="O555" s="2"/>
    </row>
    <row r="556" spans="1:15" ht="30" customHeight="1">
      <c r="A556" s="2"/>
      <c r="B556" s="2"/>
      <c r="C556" s="4" t="s">
        <v>893</v>
      </c>
      <c r="D556" s="2"/>
      <c r="E556" s="2"/>
      <c r="F556" s="2"/>
      <c r="G556" s="12"/>
      <c r="H556" s="2"/>
      <c r="I556" s="2"/>
      <c r="J556" s="2"/>
      <c r="K556" s="2"/>
      <c r="L556" s="2"/>
      <c r="M556" s="2"/>
      <c r="N556" s="2"/>
      <c r="O556" s="2"/>
    </row>
    <row r="557" spans="1:29" ht="30" customHeight="1">
      <c r="A557" s="4" t="s">
        <v>891</v>
      </c>
      <c r="B557" s="4" t="s">
        <v>894</v>
      </c>
      <c r="C557" s="4" t="s">
        <v>895</v>
      </c>
      <c r="D557" s="4" t="s">
        <v>896</v>
      </c>
      <c r="E557" s="4" t="s">
        <v>575</v>
      </c>
      <c r="F557" s="2">
        <v>1</v>
      </c>
      <c r="G557" s="12">
        <v>0</v>
      </c>
      <c r="H557" s="14">
        <f>TRUNC(F557*G557,1)</f>
        <v>0</v>
      </c>
      <c r="I557" s="13">
        <v>0</v>
      </c>
      <c r="J557" s="14">
        <f>TRUNC(F557*I557,1)</f>
        <v>0</v>
      </c>
      <c r="K557" s="13">
        <f>단가대비표!O176</f>
        <v>61451</v>
      </c>
      <c r="L557" s="14">
        <f>TRUNC(F557*K557,1)</f>
        <v>61451</v>
      </c>
      <c r="M557" s="13">
        <f>TRUNC(G557+I557+K557,1)</f>
        <v>61451</v>
      </c>
      <c r="N557" s="14">
        <f>TRUNC(H557+J557+L557,1)</f>
        <v>61451</v>
      </c>
      <c r="O557" s="4" t="s">
        <v>77</v>
      </c>
      <c r="R557">
        <v>0</v>
      </c>
      <c r="S557">
        <v>0</v>
      </c>
      <c r="T557">
        <v>0</v>
      </c>
      <c r="AC557">
        <v>1</v>
      </c>
    </row>
    <row r="558" spans="1:15" ht="30" customHeight="1">
      <c r="A558" s="2"/>
      <c r="B558" s="2"/>
      <c r="C558" s="2" t="s">
        <v>99</v>
      </c>
      <c r="D558" s="2"/>
      <c r="E558" s="2"/>
      <c r="F558" s="2"/>
      <c r="G558" s="12"/>
      <c r="H558" s="8">
        <f>ROUNDDOWN(SUMIF(AC557:AC557,1,H557:H557),0)</f>
        <v>0</v>
      </c>
      <c r="I558" s="2"/>
      <c r="J558" s="8">
        <f>ROUNDDOWN(SUMIF(AC557:AC557,1,J557:J557),0)</f>
        <v>0</v>
      </c>
      <c r="K558" s="2"/>
      <c r="L558" s="8">
        <f>ROUNDDOWN(SUMIF(AC557:AC557,1,L557:L557),0)</f>
        <v>61451</v>
      </c>
      <c r="M558" s="2"/>
      <c r="N558" s="8">
        <f>H558+J558+L558</f>
        <v>61451</v>
      </c>
      <c r="O558" s="2"/>
    </row>
    <row r="559" spans="1:15" ht="30" customHeight="1">
      <c r="A559" s="2"/>
      <c r="B559" s="2"/>
      <c r="C559" s="2"/>
      <c r="D559" s="2"/>
      <c r="E559" s="2"/>
      <c r="F559" s="2"/>
      <c r="G559" s="12"/>
      <c r="H559" s="2"/>
      <c r="I559" s="2"/>
      <c r="J559" s="2"/>
      <c r="K559" s="2"/>
      <c r="L559" s="2"/>
      <c r="M559" s="2"/>
      <c r="N559" s="2"/>
      <c r="O559" s="2"/>
    </row>
    <row r="560" spans="1:15" ht="30" customHeight="1">
      <c r="A560" s="2"/>
      <c r="B560" s="2"/>
      <c r="C560" s="4" t="s">
        <v>897</v>
      </c>
      <c r="D560" s="2"/>
      <c r="E560" s="2"/>
      <c r="F560" s="2"/>
      <c r="G560" s="12"/>
      <c r="H560" s="2"/>
      <c r="I560" s="2"/>
      <c r="J560" s="2"/>
      <c r="K560" s="2"/>
      <c r="L560" s="2"/>
      <c r="M560" s="2"/>
      <c r="N560" s="2"/>
      <c r="O560" s="2"/>
    </row>
    <row r="561" spans="1:29" ht="30" customHeight="1">
      <c r="A561" s="4" t="s">
        <v>572</v>
      </c>
      <c r="B561" s="4" t="s">
        <v>898</v>
      </c>
      <c r="C561" s="4" t="s">
        <v>899</v>
      </c>
      <c r="D561" s="4" t="s">
        <v>900</v>
      </c>
      <c r="E561" s="4" t="s">
        <v>575</v>
      </c>
      <c r="F561" s="2">
        <v>1</v>
      </c>
      <c r="G561" s="12">
        <v>0</v>
      </c>
      <c r="H561" s="14">
        <f>TRUNC(F561*G561,1)</f>
        <v>0</v>
      </c>
      <c r="I561" s="13">
        <v>0</v>
      </c>
      <c r="J561" s="14">
        <f>TRUNC(F561*I561,1)</f>
        <v>0</v>
      </c>
      <c r="K561" s="13">
        <f>단가대비표!O215</f>
        <v>108000</v>
      </c>
      <c r="L561" s="14">
        <f>TRUNC(F561*K561,1)</f>
        <v>108000</v>
      </c>
      <c r="M561" s="13">
        <f aca="true" t="shared" si="134" ref="M561:N563">TRUNC(G561+I561+K561,1)</f>
        <v>108000</v>
      </c>
      <c r="N561" s="14">
        <f t="shared" si="134"/>
        <v>108000</v>
      </c>
      <c r="O561" s="4" t="s">
        <v>77</v>
      </c>
      <c r="R561">
        <v>0</v>
      </c>
      <c r="S561">
        <v>0</v>
      </c>
      <c r="T561">
        <v>0</v>
      </c>
      <c r="AC561">
        <v>1</v>
      </c>
    </row>
    <row r="562" spans="1:29" ht="30" customHeight="1">
      <c r="A562" s="4" t="s">
        <v>572</v>
      </c>
      <c r="B562" s="4" t="s">
        <v>885</v>
      </c>
      <c r="C562" s="4" t="s">
        <v>886</v>
      </c>
      <c r="D562" s="4" t="s">
        <v>77</v>
      </c>
      <c r="E562" s="4" t="s">
        <v>575</v>
      </c>
      <c r="F562" s="2">
        <v>1</v>
      </c>
      <c r="G562" s="12">
        <v>0</v>
      </c>
      <c r="H562" s="14">
        <f>TRUNC(F562*G562,1)</f>
        <v>0</v>
      </c>
      <c r="I562" s="13">
        <v>0</v>
      </c>
      <c r="J562" s="14">
        <f>TRUNC(F562*I562,1)</f>
        <v>0</v>
      </c>
      <c r="K562" s="13">
        <v>3005</v>
      </c>
      <c r="L562" s="14">
        <f>TRUNC(F562*K562,1)</f>
        <v>3005</v>
      </c>
      <c r="M562" s="13">
        <f t="shared" si="134"/>
        <v>3005</v>
      </c>
      <c r="N562" s="14">
        <f t="shared" si="134"/>
        <v>3005</v>
      </c>
      <c r="O562" s="4" t="s">
        <v>885</v>
      </c>
      <c r="R562">
        <v>0</v>
      </c>
      <c r="S562">
        <v>0</v>
      </c>
      <c r="T562">
        <v>0</v>
      </c>
      <c r="AC562">
        <v>1</v>
      </c>
    </row>
    <row r="563" spans="1:29" ht="30" customHeight="1">
      <c r="A563" s="4" t="s">
        <v>572</v>
      </c>
      <c r="B563" s="4" t="s">
        <v>891</v>
      </c>
      <c r="C563" s="4" t="s">
        <v>892</v>
      </c>
      <c r="D563" s="4" t="s">
        <v>574</v>
      </c>
      <c r="E563" s="4" t="s">
        <v>575</v>
      </c>
      <c r="F563" s="2">
        <v>1</v>
      </c>
      <c r="G563" s="12">
        <v>0</v>
      </c>
      <c r="H563" s="14">
        <f>TRUNC(F563*G563,1)</f>
        <v>0</v>
      </c>
      <c r="I563" s="13">
        <v>0</v>
      </c>
      <c r="J563" s="14">
        <f>TRUNC(F563*I563,1)</f>
        <v>0</v>
      </c>
      <c r="K563" s="13">
        <v>61451</v>
      </c>
      <c r="L563" s="14">
        <f>TRUNC(F563*K563,1)</f>
        <v>61451</v>
      </c>
      <c r="M563" s="13">
        <f t="shared" si="134"/>
        <v>61451</v>
      </c>
      <c r="N563" s="14">
        <f t="shared" si="134"/>
        <v>61451</v>
      </c>
      <c r="O563" s="4" t="s">
        <v>891</v>
      </c>
      <c r="R563">
        <v>0</v>
      </c>
      <c r="S563">
        <v>0</v>
      </c>
      <c r="T563">
        <v>0</v>
      </c>
      <c r="AC563">
        <v>1</v>
      </c>
    </row>
    <row r="564" spans="1:15" ht="30" customHeight="1">
      <c r="A564" s="2"/>
      <c r="B564" s="2"/>
      <c r="C564" s="2" t="s">
        <v>99</v>
      </c>
      <c r="D564" s="2"/>
      <c r="E564" s="2"/>
      <c r="F564" s="2"/>
      <c r="G564" s="12"/>
      <c r="H564" s="8">
        <f>ROUNDDOWN(SUMIF(AC561:AC563,1,H561:H563),0)</f>
        <v>0</v>
      </c>
      <c r="I564" s="2"/>
      <c r="J564" s="8">
        <f>ROUNDDOWN(SUMIF(AC561:AC563,1,J561:J563),0)</f>
        <v>0</v>
      </c>
      <c r="K564" s="2"/>
      <c r="L564" s="8">
        <f>ROUNDDOWN(SUMIF(AC561:AC563,1,L561:L563),0)</f>
        <v>172456</v>
      </c>
      <c r="M564" s="2"/>
      <c r="N564" s="8">
        <f>H564+J564+L564</f>
        <v>172456</v>
      </c>
      <c r="O564" s="2"/>
    </row>
    <row r="565" spans="1:15" ht="30" customHeight="1">
      <c r="A565" s="2"/>
      <c r="B565" s="2"/>
      <c r="C565" s="2"/>
      <c r="D565" s="2"/>
      <c r="E565" s="2"/>
      <c r="F565" s="2"/>
      <c r="G565" s="12"/>
      <c r="H565" s="2"/>
      <c r="I565" s="2"/>
      <c r="J565" s="2"/>
      <c r="K565" s="2"/>
      <c r="L565" s="2"/>
      <c r="M565" s="2"/>
      <c r="N565" s="2"/>
      <c r="O565" s="2"/>
    </row>
    <row r="566" spans="1:15" ht="30" customHeight="1">
      <c r="A566" s="2"/>
      <c r="B566" s="2"/>
      <c r="C566" s="4" t="s">
        <v>901</v>
      </c>
      <c r="D566" s="2"/>
      <c r="E566" s="2"/>
      <c r="F566" s="2"/>
      <c r="G566" s="12"/>
      <c r="H566" s="2"/>
      <c r="I566" s="2"/>
      <c r="J566" s="2"/>
      <c r="K566" s="2"/>
      <c r="L566" s="2"/>
      <c r="M566" s="2"/>
      <c r="N566" s="2"/>
      <c r="O566" s="2"/>
    </row>
    <row r="567" spans="1:29" ht="30" customHeight="1">
      <c r="A567" s="4" t="s">
        <v>115</v>
      </c>
      <c r="B567" s="4" t="s">
        <v>902</v>
      </c>
      <c r="C567" s="4" t="s">
        <v>903</v>
      </c>
      <c r="D567" s="4" t="s">
        <v>904</v>
      </c>
      <c r="E567" s="4" t="s">
        <v>883</v>
      </c>
      <c r="F567" s="2">
        <v>0.01</v>
      </c>
      <c r="G567" s="12">
        <f>단가대비표!O216</f>
        <v>16287</v>
      </c>
      <c r="H567" s="14">
        <f>TRUNC(F567*G567,1)</f>
        <v>162.8</v>
      </c>
      <c r="I567" s="13">
        <v>28213</v>
      </c>
      <c r="J567" s="14">
        <f>TRUNC(F567*I567,1)</f>
        <v>282.1</v>
      </c>
      <c r="K567" s="13">
        <v>20380</v>
      </c>
      <c r="L567" s="14">
        <f>TRUNC(F567*K567,1)</f>
        <v>203.8</v>
      </c>
      <c r="M567" s="13">
        <f>TRUNC(G567+I567+K567,1)</f>
        <v>64880</v>
      </c>
      <c r="N567" s="14">
        <f>TRUNC(H567+J567+L567,1)</f>
        <v>648.7</v>
      </c>
      <c r="O567" s="4" t="s">
        <v>77</v>
      </c>
      <c r="R567">
        <v>0</v>
      </c>
      <c r="S567">
        <v>0</v>
      </c>
      <c r="T567">
        <v>0</v>
      </c>
      <c r="AC567">
        <v>1</v>
      </c>
    </row>
    <row r="568" spans="1:15" ht="30" customHeight="1">
      <c r="A568" s="2"/>
      <c r="B568" s="2"/>
      <c r="C568" s="2" t="s">
        <v>99</v>
      </c>
      <c r="D568" s="2"/>
      <c r="E568" s="2"/>
      <c r="F568" s="2"/>
      <c r="G568" s="12"/>
      <c r="H568" s="8">
        <f>ROUNDDOWN(SUMIF(AC567:AC567,1,H567:H567),0)</f>
        <v>162</v>
      </c>
      <c r="I568" s="2"/>
      <c r="J568" s="8">
        <f>ROUNDDOWN(SUMIF(AC567:AC567,1,J567:J567),0)</f>
        <v>282</v>
      </c>
      <c r="K568" s="2"/>
      <c r="L568" s="8">
        <f>ROUNDDOWN(SUMIF(AC567:AC567,1,L567:L567),0)</f>
        <v>203</v>
      </c>
      <c r="M568" s="2"/>
      <c r="N568" s="8">
        <f>H568+J568+L568</f>
        <v>647</v>
      </c>
      <c r="O568" s="2"/>
    </row>
    <row r="569" spans="1:15" ht="30" customHeight="1">
      <c r="A569" s="2"/>
      <c r="B569" s="2"/>
      <c r="C569" s="2"/>
      <c r="D569" s="2"/>
      <c r="E569" s="2"/>
      <c r="F569" s="2"/>
      <c r="G569" s="12"/>
      <c r="H569" s="2"/>
      <c r="I569" s="2"/>
      <c r="J569" s="2"/>
      <c r="K569" s="2"/>
      <c r="L569" s="2"/>
      <c r="M569" s="2"/>
      <c r="N569" s="2"/>
      <c r="O569" s="2"/>
    </row>
    <row r="570" spans="1:15" ht="30" customHeight="1">
      <c r="A570" s="2"/>
      <c r="B570" s="2"/>
      <c r="C570" s="4" t="s">
        <v>905</v>
      </c>
      <c r="D570" s="2"/>
      <c r="E570" s="2"/>
      <c r="F570" s="2"/>
      <c r="G570" s="12"/>
      <c r="H570" s="2"/>
      <c r="I570" s="2"/>
      <c r="J570" s="2"/>
      <c r="K570" s="2"/>
      <c r="L570" s="2"/>
      <c r="M570" s="2"/>
      <c r="N570" s="2"/>
      <c r="O570" s="2"/>
    </row>
    <row r="571" spans="1:29" ht="30" customHeight="1">
      <c r="A571" s="4" t="s">
        <v>118</v>
      </c>
      <c r="B571" s="4" t="s">
        <v>902</v>
      </c>
      <c r="C571" s="4" t="s">
        <v>903</v>
      </c>
      <c r="D571" s="4" t="s">
        <v>904</v>
      </c>
      <c r="E571" s="4" t="s">
        <v>883</v>
      </c>
      <c r="F571" s="2">
        <v>0.01</v>
      </c>
      <c r="G571" s="12">
        <f>단가대비표!O216</f>
        <v>16287</v>
      </c>
      <c r="H571" s="14">
        <f>TRUNC(F571*G571,1)</f>
        <v>162.8</v>
      </c>
      <c r="I571" s="13">
        <v>28213</v>
      </c>
      <c r="J571" s="14">
        <f>TRUNC(F571*I571,1)</f>
        <v>282.1</v>
      </c>
      <c r="K571" s="13">
        <v>20380</v>
      </c>
      <c r="L571" s="14">
        <f>TRUNC(F571*K571,1)</f>
        <v>203.8</v>
      </c>
      <c r="M571" s="13">
        <f>TRUNC(G571+I571+K571,1)</f>
        <v>64880</v>
      </c>
      <c r="N571" s="14">
        <f>TRUNC(H571+J571+L571,1)</f>
        <v>648.7</v>
      </c>
      <c r="O571" s="4" t="s">
        <v>77</v>
      </c>
      <c r="R571">
        <v>0</v>
      </c>
      <c r="S571">
        <v>0</v>
      </c>
      <c r="T571">
        <v>0</v>
      </c>
      <c r="AC571">
        <v>1</v>
      </c>
    </row>
    <row r="572" spans="1:15" ht="30" customHeight="1">
      <c r="A572" s="2"/>
      <c r="B572" s="2"/>
      <c r="C572" s="2" t="s">
        <v>99</v>
      </c>
      <c r="D572" s="2"/>
      <c r="E572" s="2"/>
      <c r="F572" s="2"/>
      <c r="G572" s="12"/>
      <c r="H572" s="8">
        <f>ROUNDDOWN(SUMIF(AC571:AC571,1,H571:H571),0)</f>
        <v>162</v>
      </c>
      <c r="I572" s="2"/>
      <c r="J572" s="8">
        <f>ROUNDDOWN(SUMIF(AC571:AC571,1,J571:J571),0)</f>
        <v>282</v>
      </c>
      <c r="K572" s="2"/>
      <c r="L572" s="8">
        <f>ROUNDDOWN(SUMIF(AC571:AC571,1,L571:L571),0)</f>
        <v>203</v>
      </c>
      <c r="M572" s="2"/>
      <c r="N572" s="8">
        <f>H572+J572+L572</f>
        <v>647</v>
      </c>
      <c r="O572" s="2"/>
    </row>
    <row r="573" spans="1:15" ht="30" customHeight="1">
      <c r="A573" s="2"/>
      <c r="B573" s="2"/>
      <c r="C573" s="2"/>
      <c r="D573" s="2"/>
      <c r="E573" s="2"/>
      <c r="F573" s="2"/>
      <c r="G573" s="12"/>
      <c r="H573" s="2"/>
      <c r="I573" s="2"/>
      <c r="J573" s="2"/>
      <c r="K573" s="2"/>
      <c r="L573" s="2"/>
      <c r="M573" s="2"/>
      <c r="N573" s="2"/>
      <c r="O573" s="2"/>
    </row>
    <row r="574" spans="1:15" ht="30" customHeight="1">
      <c r="A574" s="2"/>
      <c r="B574" s="2"/>
      <c r="C574" s="4" t="s">
        <v>906</v>
      </c>
      <c r="D574" s="2"/>
      <c r="E574" s="2"/>
      <c r="F574" s="2"/>
      <c r="G574" s="12"/>
      <c r="H574" s="2"/>
      <c r="I574" s="2"/>
      <c r="J574" s="2"/>
      <c r="K574" s="2"/>
      <c r="L574" s="2"/>
      <c r="M574" s="2"/>
      <c r="N574" s="2"/>
      <c r="O574" s="2"/>
    </row>
    <row r="575" spans="1:29" ht="30" customHeight="1">
      <c r="A575" s="4" t="s">
        <v>120</v>
      </c>
      <c r="B575" s="4" t="s">
        <v>89</v>
      </c>
      <c r="C575" s="4" t="s">
        <v>90</v>
      </c>
      <c r="D575" s="4" t="s">
        <v>91</v>
      </c>
      <c r="E575" s="4" t="s">
        <v>92</v>
      </c>
      <c r="F575" s="2">
        <v>0.2</v>
      </c>
      <c r="G575" s="12">
        <v>0</v>
      </c>
      <c r="H575" s="14">
        <f>TRUNC(F575*G575,1)</f>
        <v>0</v>
      </c>
      <c r="I575" s="13">
        <f>단가대비표!O226</f>
        <v>94338</v>
      </c>
      <c r="J575" s="14">
        <f>TRUNC(F575*I575,1)</f>
        <v>18867.6</v>
      </c>
      <c r="K575" s="13">
        <v>0</v>
      </c>
      <c r="L575" s="14">
        <f>TRUNC(F575*K575,1)</f>
        <v>0</v>
      </c>
      <c r="M575" s="13">
        <f>TRUNC(G575+I575+K575,1)</f>
        <v>94338</v>
      </c>
      <c r="N575" s="14">
        <f>TRUNC(H575+J575+L575,1)</f>
        <v>18867.6</v>
      </c>
      <c r="O575" s="4" t="s">
        <v>77</v>
      </c>
      <c r="R575">
        <v>0</v>
      </c>
      <c r="S575">
        <v>0</v>
      </c>
      <c r="T575">
        <v>0</v>
      </c>
      <c r="W575">
        <v>3</v>
      </c>
      <c r="AC575">
        <v>1</v>
      </c>
    </row>
    <row r="576" spans="1:29" ht="30" customHeight="1">
      <c r="A576" s="4" t="s">
        <v>120</v>
      </c>
      <c r="B576" s="4" t="s">
        <v>95</v>
      </c>
      <c r="C576" s="4" t="s">
        <v>96</v>
      </c>
      <c r="D576" s="4" t="s">
        <v>97</v>
      </c>
      <c r="E576" s="4" t="s">
        <v>98</v>
      </c>
      <c r="F576" s="2">
        <v>1</v>
      </c>
      <c r="G576" s="12">
        <f>ROUNDDOWN(SUMIF(W575:W576,RIGHTB(B576,1),J575:J576)*T576,2)</f>
        <v>566.02</v>
      </c>
      <c r="H576" s="14">
        <f>TRUNC(F576*G576,1)</f>
        <v>566</v>
      </c>
      <c r="I576" s="13">
        <v>0</v>
      </c>
      <c r="J576" s="14">
        <f>TRUNC(F576*I576,1)</f>
        <v>0</v>
      </c>
      <c r="K576" s="13">
        <v>0</v>
      </c>
      <c r="L576" s="14">
        <f>TRUNC(F576*K576,1)</f>
        <v>0</v>
      </c>
      <c r="M576" s="13">
        <f>TRUNC(G576+I576+K576,1)</f>
        <v>566</v>
      </c>
      <c r="N576" s="14">
        <f>TRUNC(H576+J576+L576,1)</f>
        <v>566</v>
      </c>
      <c r="O576" s="4" t="s">
        <v>77</v>
      </c>
      <c r="P576">
        <v>576</v>
      </c>
      <c r="R576">
        <v>1</v>
      </c>
      <c r="S576">
        <v>0</v>
      </c>
      <c r="T576">
        <v>0.03</v>
      </c>
      <c r="AC576">
        <v>1</v>
      </c>
    </row>
    <row r="577" spans="1:15" ht="30" customHeight="1">
      <c r="A577" s="2"/>
      <c r="B577" s="2"/>
      <c r="C577" s="2" t="s">
        <v>99</v>
      </c>
      <c r="D577" s="2"/>
      <c r="E577" s="2"/>
      <c r="F577" s="2"/>
      <c r="G577" s="12"/>
      <c r="H577" s="8">
        <f>ROUNDDOWN(SUMIF(AC575:AC576,1,H575:H576),0)</f>
        <v>566</v>
      </c>
      <c r="I577" s="2"/>
      <c r="J577" s="8">
        <f>ROUNDDOWN(SUMIF(AC575:AC576,1,J575:J576),0)</f>
        <v>18867</v>
      </c>
      <c r="K577" s="2"/>
      <c r="L577" s="8">
        <f>ROUNDDOWN(SUMIF(AC575:AC576,1,L575:L576),0)</f>
        <v>0</v>
      </c>
      <c r="M577" s="2"/>
      <c r="N577" s="8">
        <f>H577+J577+L577</f>
        <v>19433</v>
      </c>
      <c r="O577" s="2"/>
    </row>
    <row r="578" spans="1:15" ht="30" customHeight="1">
      <c r="A578" s="2"/>
      <c r="B578" s="2"/>
      <c r="C578" s="2"/>
      <c r="D578" s="2"/>
      <c r="E578" s="2"/>
      <c r="F578" s="2"/>
      <c r="G578" s="12"/>
      <c r="H578" s="2"/>
      <c r="I578" s="2"/>
      <c r="J578" s="2"/>
      <c r="K578" s="2"/>
      <c r="L578" s="2"/>
      <c r="M578" s="2"/>
      <c r="N578" s="2"/>
      <c r="O578" s="2"/>
    </row>
    <row r="579" spans="1:15" ht="30" customHeight="1">
      <c r="A579" s="2"/>
      <c r="B579" s="2"/>
      <c r="C579" s="4" t="s">
        <v>907</v>
      </c>
      <c r="D579" s="2"/>
      <c r="E579" s="2"/>
      <c r="F579" s="2"/>
      <c r="G579" s="12"/>
      <c r="H579" s="2"/>
      <c r="I579" s="2"/>
      <c r="J579" s="2"/>
      <c r="K579" s="2"/>
      <c r="L579" s="2"/>
      <c r="M579" s="2"/>
      <c r="N579" s="2"/>
      <c r="O579" s="2"/>
    </row>
    <row r="580" spans="1:29" ht="30" customHeight="1">
      <c r="A580" s="4" t="s">
        <v>122</v>
      </c>
      <c r="B580" s="4" t="s">
        <v>908</v>
      </c>
      <c r="C580" s="4" t="s">
        <v>909</v>
      </c>
      <c r="D580" s="4" t="s">
        <v>910</v>
      </c>
      <c r="E580" s="4" t="s">
        <v>117</v>
      </c>
      <c r="F580" s="2">
        <v>1.2</v>
      </c>
      <c r="G580" s="12">
        <f>단가대비표!O214</f>
        <v>20000</v>
      </c>
      <c r="H580" s="14">
        <f>TRUNC(F580*G580,1)</f>
        <v>24000</v>
      </c>
      <c r="I580" s="13">
        <v>0</v>
      </c>
      <c r="J580" s="14">
        <f>TRUNC(F580*I580,1)</f>
        <v>0</v>
      </c>
      <c r="K580" s="13">
        <v>0</v>
      </c>
      <c r="L580" s="14">
        <f>TRUNC(F580*K580,1)</f>
        <v>0</v>
      </c>
      <c r="M580" s="13">
        <f aca="true" t="shared" si="135" ref="M580:N582">TRUNC(G580+I580+K580,1)</f>
        <v>20000</v>
      </c>
      <c r="N580" s="14">
        <f t="shared" si="135"/>
        <v>24000</v>
      </c>
      <c r="O580" s="4" t="s">
        <v>77</v>
      </c>
      <c r="R580">
        <v>0</v>
      </c>
      <c r="S580">
        <v>0</v>
      </c>
      <c r="T580">
        <v>0</v>
      </c>
      <c r="AC580">
        <v>1</v>
      </c>
    </row>
    <row r="581" spans="1:29" ht="30" customHeight="1">
      <c r="A581" s="4" t="s">
        <v>122</v>
      </c>
      <c r="B581" s="4" t="s">
        <v>89</v>
      </c>
      <c r="C581" s="4" t="s">
        <v>90</v>
      </c>
      <c r="D581" s="4" t="s">
        <v>91</v>
      </c>
      <c r="E581" s="4" t="s">
        <v>92</v>
      </c>
      <c r="F581" s="2">
        <v>0.4</v>
      </c>
      <c r="G581" s="12">
        <v>0</v>
      </c>
      <c r="H581" s="14">
        <f>TRUNC(F581*G581,1)</f>
        <v>0</v>
      </c>
      <c r="I581" s="13">
        <f>단가대비표!O226</f>
        <v>94338</v>
      </c>
      <c r="J581" s="14">
        <f>TRUNC(F581*I581,1)</f>
        <v>37735.2</v>
      </c>
      <c r="K581" s="13">
        <v>0</v>
      </c>
      <c r="L581" s="14">
        <f>TRUNC(F581*K581,1)</f>
        <v>0</v>
      </c>
      <c r="M581" s="13">
        <f t="shared" si="135"/>
        <v>94338</v>
      </c>
      <c r="N581" s="14">
        <f t="shared" si="135"/>
        <v>37735.2</v>
      </c>
      <c r="O581" s="4" t="s">
        <v>77</v>
      </c>
      <c r="R581">
        <v>0</v>
      </c>
      <c r="S581">
        <v>0</v>
      </c>
      <c r="T581">
        <v>0</v>
      </c>
      <c r="W581">
        <v>3</v>
      </c>
      <c r="AC581">
        <v>1</v>
      </c>
    </row>
    <row r="582" spans="1:29" ht="30" customHeight="1">
      <c r="A582" s="4" t="s">
        <v>122</v>
      </c>
      <c r="B582" s="4" t="s">
        <v>95</v>
      </c>
      <c r="C582" s="4" t="s">
        <v>96</v>
      </c>
      <c r="D582" s="4" t="s">
        <v>97</v>
      </c>
      <c r="E582" s="4" t="s">
        <v>98</v>
      </c>
      <c r="F582" s="2">
        <v>1</v>
      </c>
      <c r="G582" s="12">
        <f>ROUNDDOWN(SUMIF(W580:W582,RIGHTB(B582,1),J580:J582)*T582,2)</f>
        <v>1132.05</v>
      </c>
      <c r="H582" s="14">
        <f>TRUNC(F582*G582,1)</f>
        <v>1132</v>
      </c>
      <c r="I582" s="13">
        <v>0</v>
      </c>
      <c r="J582" s="14">
        <f>TRUNC(F582*I582,1)</f>
        <v>0</v>
      </c>
      <c r="K582" s="13">
        <v>0</v>
      </c>
      <c r="L582" s="14">
        <f>TRUNC(F582*K582,1)</f>
        <v>0</v>
      </c>
      <c r="M582" s="13">
        <f t="shared" si="135"/>
        <v>1132</v>
      </c>
      <c r="N582" s="14">
        <f t="shared" si="135"/>
        <v>1132</v>
      </c>
      <c r="O582" s="4" t="s">
        <v>77</v>
      </c>
      <c r="P582">
        <v>582</v>
      </c>
      <c r="R582">
        <v>1</v>
      </c>
      <c r="S582">
        <v>0</v>
      </c>
      <c r="T582">
        <v>0.03</v>
      </c>
      <c r="AC582">
        <v>1</v>
      </c>
    </row>
    <row r="583" spans="1:15" ht="30" customHeight="1">
      <c r="A583" s="2"/>
      <c r="B583" s="2"/>
      <c r="C583" s="2" t="s">
        <v>99</v>
      </c>
      <c r="D583" s="2"/>
      <c r="E583" s="2"/>
      <c r="F583" s="2"/>
      <c r="G583" s="12"/>
      <c r="H583" s="8">
        <f>ROUNDDOWN(SUMIF(AC580:AC582,1,H580:H582),0)</f>
        <v>25132</v>
      </c>
      <c r="I583" s="2"/>
      <c r="J583" s="8">
        <f>ROUNDDOWN(SUMIF(AC580:AC582,1,J580:J582),0)</f>
        <v>37735</v>
      </c>
      <c r="K583" s="2"/>
      <c r="L583" s="8">
        <f>ROUNDDOWN(SUMIF(AC580:AC582,1,L580:L582),0)</f>
        <v>0</v>
      </c>
      <c r="M583" s="2"/>
      <c r="N583" s="8">
        <f>H583+J583+L583</f>
        <v>62867</v>
      </c>
      <c r="O583" s="2"/>
    </row>
    <row r="584" spans="1:15" ht="30" customHeight="1">
      <c r="A584" s="2"/>
      <c r="B584" s="2"/>
      <c r="C584" s="2"/>
      <c r="D584" s="2"/>
      <c r="E584" s="2"/>
      <c r="F584" s="2"/>
      <c r="G584" s="12"/>
      <c r="H584" s="2"/>
      <c r="I584" s="2"/>
      <c r="J584" s="2"/>
      <c r="K584" s="2"/>
      <c r="L584" s="2"/>
      <c r="M584" s="2"/>
      <c r="N584" s="2"/>
      <c r="O584" s="2"/>
    </row>
    <row r="585" spans="1:15" ht="30" customHeight="1">
      <c r="A585" s="2"/>
      <c r="B585" s="2"/>
      <c r="C585" s="4" t="s">
        <v>911</v>
      </c>
      <c r="D585" s="2"/>
      <c r="E585" s="2"/>
      <c r="F585" s="2"/>
      <c r="G585" s="12"/>
      <c r="H585" s="2"/>
      <c r="I585" s="2"/>
      <c r="J585" s="2"/>
      <c r="K585" s="2"/>
      <c r="L585" s="2"/>
      <c r="M585" s="2"/>
      <c r="N585" s="2"/>
      <c r="O585" s="2"/>
    </row>
    <row r="586" spans="1:29" ht="30" customHeight="1">
      <c r="A586" s="4" t="s">
        <v>353</v>
      </c>
      <c r="B586" s="4" t="s">
        <v>912</v>
      </c>
      <c r="C586" s="4" t="s">
        <v>913</v>
      </c>
      <c r="D586" s="4" t="s">
        <v>914</v>
      </c>
      <c r="E586" s="4" t="s">
        <v>915</v>
      </c>
      <c r="F586" s="2">
        <v>0.28</v>
      </c>
      <c r="G586" s="12">
        <v>0</v>
      </c>
      <c r="H586" s="14">
        <f>TRUNC(F586*G586,1)</f>
        <v>0</v>
      </c>
      <c r="I586" s="13">
        <v>0</v>
      </c>
      <c r="J586" s="14">
        <f>TRUNC(F586*I586,1)</f>
        <v>0</v>
      </c>
      <c r="K586" s="13">
        <f>단가대비표!O7</f>
        <v>523</v>
      </c>
      <c r="L586" s="14">
        <f>TRUNC(F586*K586,1)</f>
        <v>146.4</v>
      </c>
      <c r="M586" s="13">
        <f aca="true" t="shared" si="136" ref="M586:N589">TRUNC(G586+I586+K586,1)</f>
        <v>523</v>
      </c>
      <c r="N586" s="14">
        <f t="shared" si="136"/>
        <v>146.4</v>
      </c>
      <c r="O586" s="4" t="s">
        <v>77</v>
      </c>
      <c r="R586">
        <v>0</v>
      </c>
      <c r="S586">
        <v>0</v>
      </c>
      <c r="T586">
        <v>0</v>
      </c>
      <c r="AC586">
        <v>1</v>
      </c>
    </row>
    <row r="587" spans="1:29" ht="30" customHeight="1">
      <c r="A587" s="4" t="s">
        <v>353</v>
      </c>
      <c r="B587" s="4" t="s">
        <v>916</v>
      </c>
      <c r="C587" s="4" t="s">
        <v>90</v>
      </c>
      <c r="D587" s="4" t="s">
        <v>917</v>
      </c>
      <c r="E587" s="4" t="s">
        <v>92</v>
      </c>
      <c r="F587" s="2">
        <v>0.096</v>
      </c>
      <c r="G587" s="12">
        <v>0</v>
      </c>
      <c r="H587" s="14">
        <f>TRUNC(F587*G587,1)</f>
        <v>0</v>
      </c>
      <c r="I587" s="13">
        <f>단가대비표!O229</f>
        <v>113289</v>
      </c>
      <c r="J587" s="14">
        <f>TRUNC(F587*I587,1)</f>
        <v>10875.7</v>
      </c>
      <c r="K587" s="13">
        <v>0</v>
      </c>
      <c r="L587" s="14">
        <f>TRUNC(F587*K587,1)</f>
        <v>0</v>
      </c>
      <c r="M587" s="13">
        <f t="shared" si="136"/>
        <v>113289</v>
      </c>
      <c r="N587" s="14">
        <f t="shared" si="136"/>
        <v>10875.7</v>
      </c>
      <c r="O587" s="4" t="s">
        <v>77</v>
      </c>
      <c r="R587">
        <v>0</v>
      </c>
      <c r="S587">
        <v>0</v>
      </c>
      <c r="T587">
        <v>0</v>
      </c>
      <c r="W587">
        <v>3</v>
      </c>
      <c r="AC587">
        <v>1</v>
      </c>
    </row>
    <row r="588" spans="1:29" ht="30" customHeight="1">
      <c r="A588" s="4" t="s">
        <v>353</v>
      </c>
      <c r="B588" s="4" t="s">
        <v>89</v>
      </c>
      <c r="C588" s="4" t="s">
        <v>90</v>
      </c>
      <c r="D588" s="4" t="s">
        <v>91</v>
      </c>
      <c r="E588" s="4" t="s">
        <v>92</v>
      </c>
      <c r="F588" s="2">
        <v>0.096</v>
      </c>
      <c r="G588" s="12">
        <v>0</v>
      </c>
      <c r="H588" s="14">
        <f>TRUNC(F588*G588,1)</f>
        <v>0</v>
      </c>
      <c r="I588" s="13">
        <f>단가대비표!O226</f>
        <v>94338</v>
      </c>
      <c r="J588" s="14">
        <f>TRUNC(F588*I588,1)</f>
        <v>9056.4</v>
      </c>
      <c r="K588" s="13">
        <v>0</v>
      </c>
      <c r="L588" s="14">
        <f>TRUNC(F588*K588,1)</f>
        <v>0</v>
      </c>
      <c r="M588" s="13">
        <f t="shared" si="136"/>
        <v>94338</v>
      </c>
      <c r="N588" s="14">
        <f t="shared" si="136"/>
        <v>9056.4</v>
      </c>
      <c r="O588" s="4" t="s">
        <v>77</v>
      </c>
      <c r="R588">
        <v>0</v>
      </c>
      <c r="S588">
        <v>0</v>
      </c>
      <c r="T588">
        <v>0</v>
      </c>
      <c r="W588">
        <v>3</v>
      </c>
      <c r="AC588">
        <v>1</v>
      </c>
    </row>
    <row r="589" spans="1:29" ht="30" customHeight="1">
      <c r="A589" s="4" t="s">
        <v>353</v>
      </c>
      <c r="B589" s="4" t="s">
        <v>95</v>
      </c>
      <c r="C589" s="4" t="s">
        <v>96</v>
      </c>
      <c r="D589" s="4" t="s">
        <v>97</v>
      </c>
      <c r="E589" s="4" t="s">
        <v>98</v>
      </c>
      <c r="F589" s="2">
        <v>1</v>
      </c>
      <c r="G589" s="12">
        <f>ROUNDDOWN(SUMIF(W586:W589,RIGHTB(B589,1),J586:J589)*T589,2)</f>
        <v>597.96</v>
      </c>
      <c r="H589" s="14">
        <f>TRUNC(F589*G589,1)</f>
        <v>597.9</v>
      </c>
      <c r="I589" s="13">
        <v>0</v>
      </c>
      <c r="J589" s="14">
        <f>TRUNC(F589*I589,1)</f>
        <v>0</v>
      </c>
      <c r="K589" s="13">
        <v>0</v>
      </c>
      <c r="L589" s="14">
        <f>TRUNC(F589*K589,1)</f>
        <v>0</v>
      </c>
      <c r="M589" s="13">
        <f t="shared" si="136"/>
        <v>597.9</v>
      </c>
      <c r="N589" s="14">
        <f t="shared" si="136"/>
        <v>597.9</v>
      </c>
      <c r="O589" s="4" t="s">
        <v>77</v>
      </c>
      <c r="P589">
        <v>589</v>
      </c>
      <c r="R589">
        <v>1</v>
      </c>
      <c r="S589">
        <v>0</v>
      </c>
      <c r="T589">
        <v>0.03</v>
      </c>
      <c r="AC589">
        <v>1</v>
      </c>
    </row>
    <row r="590" spans="1:15" ht="30" customHeight="1">
      <c r="A590" s="2"/>
      <c r="B590" s="2"/>
      <c r="C590" s="2" t="s">
        <v>99</v>
      </c>
      <c r="D590" s="2"/>
      <c r="E590" s="2"/>
      <c r="F590" s="2"/>
      <c r="G590" s="12"/>
      <c r="H590" s="8">
        <f>ROUNDDOWN(SUMIF(AC586:AC589,1,H586:H589),0)</f>
        <v>597</v>
      </c>
      <c r="I590" s="2"/>
      <c r="J590" s="8">
        <f>ROUNDDOWN(SUMIF(AC586:AC589,1,J586:J589),0)</f>
        <v>19932</v>
      </c>
      <c r="K590" s="2"/>
      <c r="L590" s="8">
        <f>ROUNDDOWN(SUMIF(AC586:AC589,1,L586:L589),0)</f>
        <v>146</v>
      </c>
      <c r="M590" s="2"/>
      <c r="N590" s="8">
        <f>H590+J590+L590</f>
        <v>20675</v>
      </c>
      <c r="O590" s="2"/>
    </row>
    <row r="591" spans="1:15" ht="30" customHeight="1">
      <c r="A591" s="2"/>
      <c r="B591" s="2"/>
      <c r="C591" s="2"/>
      <c r="D591" s="2"/>
      <c r="E591" s="2"/>
      <c r="F591" s="2"/>
      <c r="G591" s="12"/>
      <c r="H591" s="2"/>
      <c r="I591" s="2"/>
      <c r="J591" s="2"/>
      <c r="K591" s="2"/>
      <c r="L591" s="2"/>
      <c r="M591" s="2"/>
      <c r="N591" s="2"/>
      <c r="O591" s="2"/>
    </row>
    <row r="592" spans="1:15" ht="30" customHeight="1">
      <c r="A592" s="2"/>
      <c r="B592" s="2"/>
      <c r="C592" s="4" t="s">
        <v>918</v>
      </c>
      <c r="D592" s="2"/>
      <c r="E592" s="2"/>
      <c r="F592" s="2"/>
      <c r="G592" s="12"/>
      <c r="H592" s="2"/>
      <c r="I592" s="2"/>
      <c r="J592" s="2"/>
      <c r="K592" s="2"/>
      <c r="L592" s="2"/>
      <c r="M592" s="2"/>
      <c r="N592" s="2"/>
      <c r="O592" s="2"/>
    </row>
    <row r="593" spans="1:29" ht="30" customHeight="1">
      <c r="A593" s="4" t="s">
        <v>355</v>
      </c>
      <c r="B593" s="4" t="s">
        <v>912</v>
      </c>
      <c r="C593" s="4" t="s">
        <v>913</v>
      </c>
      <c r="D593" s="4" t="s">
        <v>914</v>
      </c>
      <c r="E593" s="4" t="s">
        <v>915</v>
      </c>
      <c r="F593" s="2">
        <v>0.43</v>
      </c>
      <c r="G593" s="12">
        <v>0</v>
      </c>
      <c r="H593" s="14">
        <f>TRUNC(F593*G593,1)</f>
        <v>0</v>
      </c>
      <c r="I593" s="13">
        <v>0</v>
      </c>
      <c r="J593" s="14">
        <f>TRUNC(F593*I593,1)</f>
        <v>0</v>
      </c>
      <c r="K593" s="13">
        <f>단가대비표!O7</f>
        <v>523</v>
      </c>
      <c r="L593" s="14">
        <f>TRUNC(F593*K593,1)</f>
        <v>224.8</v>
      </c>
      <c r="M593" s="13">
        <f aca="true" t="shared" si="137" ref="M593:N596">TRUNC(G593+I593+K593,1)</f>
        <v>523</v>
      </c>
      <c r="N593" s="14">
        <f t="shared" si="137"/>
        <v>224.8</v>
      </c>
      <c r="O593" s="4" t="s">
        <v>77</v>
      </c>
      <c r="R593">
        <v>0</v>
      </c>
      <c r="S593">
        <v>0</v>
      </c>
      <c r="T593">
        <v>0</v>
      </c>
      <c r="AC593">
        <v>1</v>
      </c>
    </row>
    <row r="594" spans="1:29" ht="30" customHeight="1">
      <c r="A594" s="4" t="s">
        <v>355</v>
      </c>
      <c r="B594" s="4" t="s">
        <v>916</v>
      </c>
      <c r="C594" s="4" t="s">
        <v>90</v>
      </c>
      <c r="D594" s="4" t="s">
        <v>917</v>
      </c>
      <c r="E594" s="4" t="s">
        <v>92</v>
      </c>
      <c r="F594" s="2">
        <v>0.119</v>
      </c>
      <c r="G594" s="12">
        <v>0</v>
      </c>
      <c r="H594" s="14">
        <f>TRUNC(F594*G594,1)</f>
        <v>0</v>
      </c>
      <c r="I594" s="13">
        <f>단가대비표!O229</f>
        <v>113289</v>
      </c>
      <c r="J594" s="14">
        <f>TRUNC(F594*I594,1)</f>
        <v>13481.3</v>
      </c>
      <c r="K594" s="13">
        <v>0</v>
      </c>
      <c r="L594" s="14">
        <f>TRUNC(F594*K594,1)</f>
        <v>0</v>
      </c>
      <c r="M594" s="13">
        <f t="shared" si="137"/>
        <v>113289</v>
      </c>
      <c r="N594" s="14">
        <f t="shared" si="137"/>
        <v>13481.3</v>
      </c>
      <c r="O594" s="4" t="s">
        <v>77</v>
      </c>
      <c r="R594">
        <v>0</v>
      </c>
      <c r="S594">
        <v>0</v>
      </c>
      <c r="T594">
        <v>0</v>
      </c>
      <c r="W594">
        <v>3</v>
      </c>
      <c r="AC594">
        <v>1</v>
      </c>
    </row>
    <row r="595" spans="1:29" ht="30" customHeight="1">
      <c r="A595" s="4" t="s">
        <v>355</v>
      </c>
      <c r="B595" s="4" t="s">
        <v>89</v>
      </c>
      <c r="C595" s="4" t="s">
        <v>90</v>
      </c>
      <c r="D595" s="4" t="s">
        <v>91</v>
      </c>
      <c r="E595" s="4" t="s">
        <v>92</v>
      </c>
      <c r="F595" s="2">
        <v>0.119</v>
      </c>
      <c r="G595" s="12">
        <v>0</v>
      </c>
      <c r="H595" s="14">
        <f>TRUNC(F595*G595,1)</f>
        <v>0</v>
      </c>
      <c r="I595" s="13">
        <f>단가대비표!O226</f>
        <v>94338</v>
      </c>
      <c r="J595" s="14">
        <f>TRUNC(F595*I595,1)</f>
        <v>11226.2</v>
      </c>
      <c r="K595" s="13">
        <v>0</v>
      </c>
      <c r="L595" s="14">
        <f>TRUNC(F595*K595,1)</f>
        <v>0</v>
      </c>
      <c r="M595" s="13">
        <f t="shared" si="137"/>
        <v>94338</v>
      </c>
      <c r="N595" s="14">
        <f t="shared" si="137"/>
        <v>11226.2</v>
      </c>
      <c r="O595" s="4" t="s">
        <v>77</v>
      </c>
      <c r="R595">
        <v>0</v>
      </c>
      <c r="S595">
        <v>0</v>
      </c>
      <c r="T595">
        <v>0</v>
      </c>
      <c r="W595">
        <v>3</v>
      </c>
      <c r="AC595">
        <v>1</v>
      </c>
    </row>
    <row r="596" spans="1:29" ht="30" customHeight="1">
      <c r="A596" s="4" t="s">
        <v>355</v>
      </c>
      <c r="B596" s="4" t="s">
        <v>95</v>
      </c>
      <c r="C596" s="4" t="s">
        <v>96</v>
      </c>
      <c r="D596" s="4" t="s">
        <v>97</v>
      </c>
      <c r="E596" s="4" t="s">
        <v>98</v>
      </c>
      <c r="F596" s="2">
        <v>1</v>
      </c>
      <c r="G596" s="12">
        <f>ROUNDDOWN(SUMIF(W593:W596,RIGHTB(B596,1),J593:J596)*T596,2)</f>
        <v>741.22</v>
      </c>
      <c r="H596" s="14">
        <f>TRUNC(F596*G596,1)</f>
        <v>741.2</v>
      </c>
      <c r="I596" s="13">
        <v>0</v>
      </c>
      <c r="J596" s="14">
        <f>TRUNC(F596*I596,1)</f>
        <v>0</v>
      </c>
      <c r="K596" s="13">
        <v>0</v>
      </c>
      <c r="L596" s="14">
        <f>TRUNC(F596*K596,1)</f>
        <v>0</v>
      </c>
      <c r="M596" s="13">
        <f t="shared" si="137"/>
        <v>741.2</v>
      </c>
      <c r="N596" s="14">
        <f t="shared" si="137"/>
        <v>741.2</v>
      </c>
      <c r="O596" s="4" t="s">
        <v>77</v>
      </c>
      <c r="P596">
        <v>596</v>
      </c>
      <c r="R596">
        <v>1</v>
      </c>
      <c r="S596">
        <v>0</v>
      </c>
      <c r="T596">
        <v>0.03</v>
      </c>
      <c r="AC596">
        <v>1</v>
      </c>
    </row>
    <row r="597" spans="1:15" ht="30" customHeight="1">
      <c r="A597" s="2"/>
      <c r="B597" s="2"/>
      <c r="C597" s="2" t="s">
        <v>99</v>
      </c>
      <c r="D597" s="2"/>
      <c r="E597" s="2"/>
      <c r="F597" s="2"/>
      <c r="G597" s="12"/>
      <c r="H597" s="8">
        <f>ROUNDDOWN(SUMIF(AC593:AC596,1,H593:H596),0)</f>
        <v>741</v>
      </c>
      <c r="I597" s="2"/>
      <c r="J597" s="8">
        <f>ROUNDDOWN(SUMIF(AC593:AC596,1,J593:J596),0)</f>
        <v>24707</v>
      </c>
      <c r="K597" s="2"/>
      <c r="L597" s="8">
        <f>ROUNDDOWN(SUMIF(AC593:AC596,1,L593:L596),0)</f>
        <v>224</v>
      </c>
      <c r="M597" s="2"/>
      <c r="N597" s="8">
        <f>H597+J597+L597</f>
        <v>25672</v>
      </c>
      <c r="O597" s="2"/>
    </row>
    <row r="598" spans="1:15" ht="30" customHeight="1">
      <c r="A598" s="2"/>
      <c r="B598" s="2"/>
      <c r="C598" s="2"/>
      <c r="D598" s="2"/>
      <c r="E598" s="2"/>
      <c r="F598" s="2"/>
      <c r="G598" s="12"/>
      <c r="H598" s="2"/>
      <c r="I598" s="2"/>
      <c r="J598" s="2"/>
      <c r="K598" s="2"/>
      <c r="L598" s="2"/>
      <c r="M598" s="2"/>
      <c r="N598" s="2"/>
      <c r="O598" s="2"/>
    </row>
    <row r="599" spans="1:15" ht="30" customHeight="1">
      <c r="A599" s="2"/>
      <c r="B599" s="2"/>
      <c r="C599" s="4" t="s">
        <v>919</v>
      </c>
      <c r="D599" s="2"/>
      <c r="E599" s="2"/>
      <c r="F599" s="2"/>
      <c r="G599" s="12"/>
      <c r="H599" s="2"/>
      <c r="I599" s="2"/>
      <c r="J599" s="2"/>
      <c r="K599" s="2"/>
      <c r="L599" s="2"/>
      <c r="M599" s="2"/>
      <c r="N599" s="2"/>
      <c r="O599" s="2"/>
    </row>
    <row r="600" spans="1:29" ht="30" customHeight="1">
      <c r="A600" s="4" t="s">
        <v>356</v>
      </c>
      <c r="B600" s="4" t="s">
        <v>912</v>
      </c>
      <c r="C600" s="4" t="s">
        <v>913</v>
      </c>
      <c r="D600" s="4" t="s">
        <v>914</v>
      </c>
      <c r="E600" s="4" t="s">
        <v>915</v>
      </c>
      <c r="F600" s="2">
        <v>0.43</v>
      </c>
      <c r="G600" s="12">
        <v>0</v>
      </c>
      <c r="H600" s="14">
        <f>TRUNC(F600*G600,1)</f>
        <v>0</v>
      </c>
      <c r="I600" s="13">
        <v>0</v>
      </c>
      <c r="J600" s="14">
        <f>TRUNC(F600*I600,1)</f>
        <v>0</v>
      </c>
      <c r="K600" s="13">
        <f>단가대비표!O7</f>
        <v>523</v>
      </c>
      <c r="L600" s="14">
        <f>TRUNC(F600*K600,1)</f>
        <v>224.8</v>
      </c>
      <c r="M600" s="13">
        <f aca="true" t="shared" si="138" ref="M600:N603">TRUNC(G600+I600+K600,1)</f>
        <v>523</v>
      </c>
      <c r="N600" s="14">
        <f t="shared" si="138"/>
        <v>224.8</v>
      </c>
      <c r="O600" s="4" t="s">
        <v>77</v>
      </c>
      <c r="R600">
        <v>0</v>
      </c>
      <c r="S600">
        <v>0</v>
      </c>
      <c r="T600">
        <v>0</v>
      </c>
      <c r="AC600">
        <v>1</v>
      </c>
    </row>
    <row r="601" spans="1:29" ht="30" customHeight="1">
      <c r="A601" s="4" t="s">
        <v>356</v>
      </c>
      <c r="B601" s="4" t="s">
        <v>916</v>
      </c>
      <c r="C601" s="4" t="s">
        <v>90</v>
      </c>
      <c r="D601" s="4" t="s">
        <v>917</v>
      </c>
      <c r="E601" s="4" t="s">
        <v>92</v>
      </c>
      <c r="F601" s="2">
        <v>0.119</v>
      </c>
      <c r="G601" s="12">
        <v>0</v>
      </c>
      <c r="H601" s="14">
        <f>TRUNC(F601*G601,1)</f>
        <v>0</v>
      </c>
      <c r="I601" s="13">
        <f>단가대비표!O229</f>
        <v>113289</v>
      </c>
      <c r="J601" s="14">
        <f>TRUNC(F601*I601,1)</f>
        <v>13481.3</v>
      </c>
      <c r="K601" s="13">
        <v>0</v>
      </c>
      <c r="L601" s="14">
        <f>TRUNC(F601*K601,1)</f>
        <v>0</v>
      </c>
      <c r="M601" s="13">
        <f t="shared" si="138"/>
        <v>113289</v>
      </c>
      <c r="N601" s="14">
        <f t="shared" si="138"/>
        <v>13481.3</v>
      </c>
      <c r="O601" s="4" t="s">
        <v>77</v>
      </c>
      <c r="R601">
        <v>0</v>
      </c>
      <c r="S601">
        <v>0</v>
      </c>
      <c r="T601">
        <v>0</v>
      </c>
      <c r="W601">
        <v>3</v>
      </c>
      <c r="AC601">
        <v>1</v>
      </c>
    </row>
    <row r="602" spans="1:29" ht="30" customHeight="1">
      <c r="A602" s="4" t="s">
        <v>356</v>
      </c>
      <c r="B602" s="4" t="s">
        <v>89</v>
      </c>
      <c r="C602" s="4" t="s">
        <v>90</v>
      </c>
      <c r="D602" s="4" t="s">
        <v>91</v>
      </c>
      <c r="E602" s="4" t="s">
        <v>92</v>
      </c>
      <c r="F602" s="2">
        <v>0.119</v>
      </c>
      <c r="G602" s="12">
        <v>0</v>
      </c>
      <c r="H602" s="14">
        <f>TRUNC(F602*G602,1)</f>
        <v>0</v>
      </c>
      <c r="I602" s="13">
        <f>단가대비표!O226</f>
        <v>94338</v>
      </c>
      <c r="J602" s="14">
        <f>TRUNC(F602*I602,1)</f>
        <v>11226.2</v>
      </c>
      <c r="K602" s="13">
        <v>0</v>
      </c>
      <c r="L602" s="14">
        <f>TRUNC(F602*K602,1)</f>
        <v>0</v>
      </c>
      <c r="M602" s="13">
        <f t="shared" si="138"/>
        <v>94338</v>
      </c>
      <c r="N602" s="14">
        <f t="shared" si="138"/>
        <v>11226.2</v>
      </c>
      <c r="O602" s="4" t="s">
        <v>77</v>
      </c>
      <c r="R602">
        <v>0</v>
      </c>
      <c r="S602">
        <v>0</v>
      </c>
      <c r="T602">
        <v>0</v>
      </c>
      <c r="W602">
        <v>3</v>
      </c>
      <c r="AC602">
        <v>1</v>
      </c>
    </row>
    <row r="603" spans="1:29" ht="30" customHeight="1">
      <c r="A603" s="4" t="s">
        <v>356</v>
      </c>
      <c r="B603" s="4" t="s">
        <v>95</v>
      </c>
      <c r="C603" s="4" t="s">
        <v>96</v>
      </c>
      <c r="D603" s="4" t="s">
        <v>97</v>
      </c>
      <c r="E603" s="4" t="s">
        <v>98</v>
      </c>
      <c r="F603" s="2">
        <v>1</v>
      </c>
      <c r="G603" s="12">
        <f>ROUNDDOWN(SUMIF(W600:W603,RIGHTB(B603,1),J600:J603)*T603,2)</f>
        <v>741.22</v>
      </c>
      <c r="H603" s="14">
        <f>TRUNC(F603*G603,1)</f>
        <v>741.2</v>
      </c>
      <c r="I603" s="13">
        <v>0</v>
      </c>
      <c r="J603" s="14">
        <f>TRUNC(F603*I603,1)</f>
        <v>0</v>
      </c>
      <c r="K603" s="13">
        <v>0</v>
      </c>
      <c r="L603" s="14">
        <f>TRUNC(F603*K603,1)</f>
        <v>0</v>
      </c>
      <c r="M603" s="13">
        <f t="shared" si="138"/>
        <v>741.2</v>
      </c>
      <c r="N603" s="14">
        <f t="shared" si="138"/>
        <v>741.2</v>
      </c>
      <c r="O603" s="4" t="s">
        <v>77</v>
      </c>
      <c r="P603">
        <v>603</v>
      </c>
      <c r="R603">
        <v>1</v>
      </c>
      <c r="S603">
        <v>0</v>
      </c>
      <c r="T603">
        <v>0.03</v>
      </c>
      <c r="AC603">
        <v>1</v>
      </c>
    </row>
    <row r="604" spans="1:15" ht="30" customHeight="1">
      <c r="A604" s="2"/>
      <c r="B604" s="2"/>
      <c r="C604" s="2" t="s">
        <v>99</v>
      </c>
      <c r="D604" s="2"/>
      <c r="E604" s="2"/>
      <c r="F604" s="2"/>
      <c r="G604" s="12"/>
      <c r="H604" s="8">
        <f>ROUNDDOWN(SUMIF(AC600:AC603,1,H600:H603),0)</f>
        <v>741</v>
      </c>
      <c r="I604" s="2"/>
      <c r="J604" s="8">
        <f>ROUNDDOWN(SUMIF(AC600:AC603,1,J600:J603),0)</f>
        <v>24707</v>
      </c>
      <c r="K604" s="2"/>
      <c r="L604" s="8">
        <f>ROUNDDOWN(SUMIF(AC600:AC603,1,L600:L603),0)</f>
        <v>224</v>
      </c>
      <c r="M604" s="2"/>
      <c r="N604" s="8">
        <f>H604+J604+L604</f>
        <v>25672</v>
      </c>
      <c r="O604" s="2"/>
    </row>
    <row r="605" spans="1:15" ht="30" customHeight="1">
      <c r="A605" s="2"/>
      <c r="B605" s="2"/>
      <c r="C605" s="2"/>
      <c r="D605" s="2"/>
      <c r="E605" s="2"/>
      <c r="F605" s="2"/>
      <c r="G605" s="12"/>
      <c r="H605" s="2"/>
      <c r="I605" s="2"/>
      <c r="J605" s="2"/>
      <c r="K605" s="2"/>
      <c r="L605" s="2"/>
      <c r="M605" s="2"/>
      <c r="N605" s="2"/>
      <c r="O605" s="2"/>
    </row>
    <row r="606" spans="1:15" ht="30" customHeight="1">
      <c r="A606" s="2"/>
      <c r="B606" s="2"/>
      <c r="C606" s="4" t="s">
        <v>920</v>
      </c>
      <c r="D606" s="2"/>
      <c r="E606" s="2"/>
      <c r="F606" s="2"/>
      <c r="G606" s="12"/>
      <c r="H606" s="2"/>
      <c r="I606" s="2"/>
      <c r="J606" s="2"/>
      <c r="K606" s="2"/>
      <c r="L606" s="2"/>
      <c r="M606" s="2"/>
      <c r="N606" s="2"/>
      <c r="O606" s="2"/>
    </row>
    <row r="607" spans="1:29" ht="30" customHeight="1">
      <c r="A607" s="4" t="s">
        <v>489</v>
      </c>
      <c r="B607" s="4" t="s">
        <v>912</v>
      </c>
      <c r="C607" s="4" t="s">
        <v>913</v>
      </c>
      <c r="D607" s="4" t="s">
        <v>914</v>
      </c>
      <c r="E607" s="4" t="s">
        <v>915</v>
      </c>
      <c r="F607" s="2">
        <v>0.58</v>
      </c>
      <c r="G607" s="12">
        <v>0</v>
      </c>
      <c r="H607" s="14">
        <f>TRUNC(F607*G607,1)</f>
        <v>0</v>
      </c>
      <c r="I607" s="13">
        <v>0</v>
      </c>
      <c r="J607" s="14">
        <f>TRUNC(F607*I607,1)</f>
        <v>0</v>
      </c>
      <c r="K607" s="13">
        <f>단가대비표!O7</f>
        <v>523</v>
      </c>
      <c r="L607" s="14">
        <f>TRUNC(F607*K607,1)</f>
        <v>303.3</v>
      </c>
      <c r="M607" s="13">
        <f aca="true" t="shared" si="139" ref="M607:N610">TRUNC(G607+I607+K607,1)</f>
        <v>523</v>
      </c>
      <c r="N607" s="14">
        <f t="shared" si="139"/>
        <v>303.3</v>
      </c>
      <c r="O607" s="4" t="s">
        <v>77</v>
      </c>
      <c r="R607">
        <v>0</v>
      </c>
      <c r="S607">
        <v>0</v>
      </c>
      <c r="T607">
        <v>0</v>
      </c>
      <c r="AC607">
        <v>1</v>
      </c>
    </row>
    <row r="608" spans="1:29" ht="30" customHeight="1">
      <c r="A608" s="4" t="s">
        <v>489</v>
      </c>
      <c r="B608" s="4" t="s">
        <v>916</v>
      </c>
      <c r="C608" s="4" t="s">
        <v>90</v>
      </c>
      <c r="D608" s="4" t="s">
        <v>917</v>
      </c>
      <c r="E608" s="4" t="s">
        <v>92</v>
      </c>
      <c r="F608" s="2">
        <v>0.142</v>
      </c>
      <c r="G608" s="12">
        <v>0</v>
      </c>
      <c r="H608" s="14">
        <f>TRUNC(F608*G608,1)</f>
        <v>0</v>
      </c>
      <c r="I608" s="13">
        <f>단가대비표!O229</f>
        <v>113289</v>
      </c>
      <c r="J608" s="14">
        <f>TRUNC(F608*I608,1)</f>
        <v>16087</v>
      </c>
      <c r="K608" s="13">
        <v>0</v>
      </c>
      <c r="L608" s="14">
        <f>TRUNC(F608*K608,1)</f>
        <v>0</v>
      </c>
      <c r="M608" s="13">
        <f t="shared" si="139"/>
        <v>113289</v>
      </c>
      <c r="N608" s="14">
        <f t="shared" si="139"/>
        <v>16087</v>
      </c>
      <c r="O608" s="4" t="s">
        <v>77</v>
      </c>
      <c r="R608">
        <v>0</v>
      </c>
      <c r="S608">
        <v>0</v>
      </c>
      <c r="T608">
        <v>0</v>
      </c>
      <c r="W608">
        <v>3</v>
      </c>
      <c r="AC608">
        <v>1</v>
      </c>
    </row>
    <row r="609" spans="1:29" ht="30" customHeight="1">
      <c r="A609" s="4" t="s">
        <v>489</v>
      </c>
      <c r="B609" s="4" t="s">
        <v>89</v>
      </c>
      <c r="C609" s="4" t="s">
        <v>90</v>
      </c>
      <c r="D609" s="4" t="s">
        <v>91</v>
      </c>
      <c r="E609" s="4" t="s">
        <v>92</v>
      </c>
      <c r="F609" s="2">
        <v>0.142</v>
      </c>
      <c r="G609" s="12">
        <v>0</v>
      </c>
      <c r="H609" s="14">
        <f>TRUNC(F609*G609,1)</f>
        <v>0</v>
      </c>
      <c r="I609" s="13">
        <f>단가대비표!O226</f>
        <v>94338</v>
      </c>
      <c r="J609" s="14">
        <f>TRUNC(F609*I609,1)</f>
        <v>13395.9</v>
      </c>
      <c r="K609" s="13">
        <v>0</v>
      </c>
      <c r="L609" s="14">
        <f>TRUNC(F609*K609,1)</f>
        <v>0</v>
      </c>
      <c r="M609" s="13">
        <f t="shared" si="139"/>
        <v>94338</v>
      </c>
      <c r="N609" s="14">
        <f t="shared" si="139"/>
        <v>13395.9</v>
      </c>
      <c r="O609" s="4" t="s">
        <v>77</v>
      </c>
      <c r="R609">
        <v>0</v>
      </c>
      <c r="S609">
        <v>0</v>
      </c>
      <c r="T609">
        <v>0</v>
      </c>
      <c r="W609">
        <v>3</v>
      </c>
      <c r="AC609">
        <v>1</v>
      </c>
    </row>
    <row r="610" spans="1:29" ht="30" customHeight="1">
      <c r="A610" s="4" t="s">
        <v>489</v>
      </c>
      <c r="B610" s="4" t="s">
        <v>95</v>
      </c>
      <c r="C610" s="4" t="s">
        <v>96</v>
      </c>
      <c r="D610" s="4" t="s">
        <v>97</v>
      </c>
      <c r="E610" s="4" t="s">
        <v>98</v>
      </c>
      <c r="F610" s="2">
        <v>1</v>
      </c>
      <c r="G610" s="12">
        <f>ROUNDDOWN(SUMIF(W607:W610,RIGHTB(B610,1),J607:J610)*T610,2)</f>
        <v>884.48</v>
      </c>
      <c r="H610" s="14">
        <f>TRUNC(F610*G610,1)</f>
        <v>884.4</v>
      </c>
      <c r="I610" s="13">
        <v>0</v>
      </c>
      <c r="J610" s="14">
        <f>TRUNC(F610*I610,1)</f>
        <v>0</v>
      </c>
      <c r="K610" s="13">
        <v>0</v>
      </c>
      <c r="L610" s="14">
        <f>TRUNC(F610*K610,1)</f>
        <v>0</v>
      </c>
      <c r="M610" s="13">
        <f t="shared" si="139"/>
        <v>884.4</v>
      </c>
      <c r="N610" s="14">
        <f t="shared" si="139"/>
        <v>884.4</v>
      </c>
      <c r="O610" s="4" t="s">
        <v>77</v>
      </c>
      <c r="P610">
        <v>610</v>
      </c>
      <c r="R610">
        <v>1</v>
      </c>
      <c r="S610">
        <v>0</v>
      </c>
      <c r="T610">
        <v>0.03</v>
      </c>
      <c r="AC610">
        <v>1</v>
      </c>
    </row>
    <row r="611" spans="1:15" ht="30" customHeight="1">
      <c r="A611" s="2"/>
      <c r="B611" s="2"/>
      <c r="C611" s="2" t="s">
        <v>99</v>
      </c>
      <c r="D611" s="2"/>
      <c r="E611" s="2"/>
      <c r="F611" s="2"/>
      <c r="G611" s="12"/>
      <c r="H611" s="8">
        <f>ROUNDDOWN(SUMIF(AC607:AC610,1,H607:H610),0)</f>
        <v>884</v>
      </c>
      <c r="I611" s="2"/>
      <c r="J611" s="8">
        <f>ROUNDDOWN(SUMIF(AC607:AC610,1,J607:J610),0)</f>
        <v>29482</v>
      </c>
      <c r="K611" s="2"/>
      <c r="L611" s="8">
        <f>ROUNDDOWN(SUMIF(AC607:AC610,1,L607:L610),0)</f>
        <v>303</v>
      </c>
      <c r="M611" s="2"/>
      <c r="N611" s="8">
        <f>H611+J611+L611</f>
        <v>30669</v>
      </c>
      <c r="O611" s="2"/>
    </row>
    <row r="612" spans="1:15" ht="30" customHeight="1">
      <c r="A612" s="2"/>
      <c r="B612" s="2"/>
      <c r="C612" s="2"/>
      <c r="D612" s="2"/>
      <c r="E612" s="2"/>
      <c r="F612" s="2"/>
      <c r="G612" s="12"/>
      <c r="H612" s="2"/>
      <c r="I612" s="2"/>
      <c r="J612" s="2"/>
      <c r="K612" s="2"/>
      <c r="L612" s="2"/>
      <c r="M612" s="2"/>
      <c r="N612" s="2"/>
      <c r="O612" s="2"/>
    </row>
    <row r="613" spans="1:15" ht="30" customHeight="1">
      <c r="A613" s="2"/>
      <c r="B613" s="2"/>
      <c r="C613" s="4" t="s">
        <v>921</v>
      </c>
      <c r="D613" s="2"/>
      <c r="E613" s="2"/>
      <c r="F613" s="2"/>
      <c r="G613" s="12"/>
      <c r="H613" s="2"/>
      <c r="I613" s="2"/>
      <c r="J613" s="2"/>
      <c r="K613" s="2"/>
      <c r="L613" s="2"/>
      <c r="M613" s="2"/>
      <c r="N613" s="2"/>
      <c r="O613" s="2"/>
    </row>
    <row r="614" spans="1:29" ht="30" customHeight="1">
      <c r="A614" s="4" t="s">
        <v>490</v>
      </c>
      <c r="B614" s="4" t="s">
        <v>912</v>
      </c>
      <c r="C614" s="4" t="s">
        <v>913</v>
      </c>
      <c r="D614" s="4" t="s">
        <v>914</v>
      </c>
      <c r="E614" s="4" t="s">
        <v>915</v>
      </c>
      <c r="F614" s="2">
        <v>0.73</v>
      </c>
      <c r="G614" s="12">
        <v>0</v>
      </c>
      <c r="H614" s="14">
        <f>TRUNC(F614*G614,1)</f>
        <v>0</v>
      </c>
      <c r="I614" s="13">
        <v>0</v>
      </c>
      <c r="J614" s="14">
        <f>TRUNC(F614*I614,1)</f>
        <v>0</v>
      </c>
      <c r="K614" s="13">
        <f>단가대비표!O7</f>
        <v>523</v>
      </c>
      <c r="L614" s="14">
        <f>TRUNC(F614*K614,1)</f>
        <v>381.7</v>
      </c>
      <c r="M614" s="13">
        <f aca="true" t="shared" si="140" ref="M614:N617">TRUNC(G614+I614+K614,1)</f>
        <v>523</v>
      </c>
      <c r="N614" s="14">
        <f t="shared" si="140"/>
        <v>381.7</v>
      </c>
      <c r="O614" s="4" t="s">
        <v>77</v>
      </c>
      <c r="R614">
        <v>0</v>
      </c>
      <c r="S614">
        <v>0</v>
      </c>
      <c r="T614">
        <v>0</v>
      </c>
      <c r="AC614">
        <v>1</v>
      </c>
    </row>
    <row r="615" spans="1:29" ht="30" customHeight="1">
      <c r="A615" s="4" t="s">
        <v>490</v>
      </c>
      <c r="B615" s="4" t="s">
        <v>916</v>
      </c>
      <c r="C615" s="4" t="s">
        <v>90</v>
      </c>
      <c r="D615" s="4" t="s">
        <v>917</v>
      </c>
      <c r="E615" s="4" t="s">
        <v>92</v>
      </c>
      <c r="F615" s="2">
        <v>0.165</v>
      </c>
      <c r="G615" s="12">
        <v>0</v>
      </c>
      <c r="H615" s="14">
        <f>TRUNC(F615*G615,1)</f>
        <v>0</v>
      </c>
      <c r="I615" s="13">
        <f>단가대비표!O229</f>
        <v>113289</v>
      </c>
      <c r="J615" s="14">
        <f>TRUNC(F615*I615,1)</f>
        <v>18692.6</v>
      </c>
      <c r="K615" s="13">
        <v>0</v>
      </c>
      <c r="L615" s="14">
        <f>TRUNC(F615*K615,1)</f>
        <v>0</v>
      </c>
      <c r="M615" s="13">
        <f t="shared" si="140"/>
        <v>113289</v>
      </c>
      <c r="N615" s="14">
        <f t="shared" si="140"/>
        <v>18692.6</v>
      </c>
      <c r="O615" s="4" t="s">
        <v>77</v>
      </c>
      <c r="R615">
        <v>0</v>
      </c>
      <c r="S615">
        <v>0</v>
      </c>
      <c r="T615">
        <v>0</v>
      </c>
      <c r="W615">
        <v>3</v>
      </c>
      <c r="AC615">
        <v>1</v>
      </c>
    </row>
    <row r="616" spans="1:29" ht="30" customHeight="1">
      <c r="A616" s="4" t="s">
        <v>490</v>
      </c>
      <c r="B616" s="4" t="s">
        <v>89</v>
      </c>
      <c r="C616" s="4" t="s">
        <v>90</v>
      </c>
      <c r="D616" s="4" t="s">
        <v>91</v>
      </c>
      <c r="E616" s="4" t="s">
        <v>92</v>
      </c>
      <c r="F616" s="2">
        <v>0.165</v>
      </c>
      <c r="G616" s="12">
        <v>0</v>
      </c>
      <c r="H616" s="14">
        <f>TRUNC(F616*G616,1)</f>
        <v>0</v>
      </c>
      <c r="I616" s="13">
        <f>단가대비표!O226</f>
        <v>94338</v>
      </c>
      <c r="J616" s="14">
        <f>TRUNC(F616*I616,1)</f>
        <v>15565.7</v>
      </c>
      <c r="K616" s="13">
        <v>0</v>
      </c>
      <c r="L616" s="14">
        <f>TRUNC(F616*K616,1)</f>
        <v>0</v>
      </c>
      <c r="M616" s="13">
        <f t="shared" si="140"/>
        <v>94338</v>
      </c>
      <c r="N616" s="14">
        <f t="shared" si="140"/>
        <v>15565.7</v>
      </c>
      <c r="O616" s="4" t="s">
        <v>77</v>
      </c>
      <c r="R616">
        <v>0</v>
      </c>
      <c r="S616">
        <v>0</v>
      </c>
      <c r="T616">
        <v>0</v>
      </c>
      <c r="W616">
        <v>3</v>
      </c>
      <c r="AC616">
        <v>1</v>
      </c>
    </row>
    <row r="617" spans="1:29" ht="30" customHeight="1">
      <c r="A617" s="4" t="s">
        <v>490</v>
      </c>
      <c r="B617" s="4" t="s">
        <v>95</v>
      </c>
      <c r="C617" s="4" t="s">
        <v>96</v>
      </c>
      <c r="D617" s="4" t="s">
        <v>97</v>
      </c>
      <c r="E617" s="4" t="s">
        <v>98</v>
      </c>
      <c r="F617" s="2">
        <v>1</v>
      </c>
      <c r="G617" s="12">
        <f>ROUNDDOWN(SUMIF(W614:W617,RIGHTB(B617,1),J614:J617)*T617,2)</f>
        <v>1027.74</v>
      </c>
      <c r="H617" s="14">
        <f>TRUNC(F617*G617,1)</f>
        <v>1027.7</v>
      </c>
      <c r="I617" s="13">
        <v>0</v>
      </c>
      <c r="J617" s="14">
        <f>TRUNC(F617*I617,1)</f>
        <v>0</v>
      </c>
      <c r="K617" s="13">
        <v>0</v>
      </c>
      <c r="L617" s="14">
        <f>TRUNC(F617*K617,1)</f>
        <v>0</v>
      </c>
      <c r="M617" s="13">
        <f t="shared" si="140"/>
        <v>1027.7</v>
      </c>
      <c r="N617" s="14">
        <f t="shared" si="140"/>
        <v>1027.7</v>
      </c>
      <c r="O617" s="4" t="s">
        <v>77</v>
      </c>
      <c r="P617">
        <v>617</v>
      </c>
      <c r="R617">
        <v>1</v>
      </c>
      <c r="S617">
        <v>0</v>
      </c>
      <c r="T617">
        <v>0.03</v>
      </c>
      <c r="AC617">
        <v>1</v>
      </c>
    </row>
    <row r="618" spans="1:15" ht="30" customHeight="1">
      <c r="A618" s="2"/>
      <c r="B618" s="2"/>
      <c r="C618" s="2" t="s">
        <v>99</v>
      </c>
      <c r="D618" s="2"/>
      <c r="E618" s="2"/>
      <c r="F618" s="2"/>
      <c r="G618" s="12"/>
      <c r="H618" s="8">
        <f>ROUNDDOWN(SUMIF(AC614:AC617,1,H614:H617),0)</f>
        <v>1027</v>
      </c>
      <c r="I618" s="2"/>
      <c r="J618" s="8">
        <f>ROUNDDOWN(SUMIF(AC614:AC617,1,J614:J617),0)</f>
        <v>34258</v>
      </c>
      <c r="K618" s="2"/>
      <c r="L618" s="8">
        <f>ROUNDDOWN(SUMIF(AC614:AC617,1,L614:L617),0)</f>
        <v>381</v>
      </c>
      <c r="M618" s="2"/>
      <c r="N618" s="8">
        <f>H618+J618+L618</f>
        <v>35666</v>
      </c>
      <c r="O618" s="2"/>
    </row>
    <row r="619" spans="1:15" ht="30" customHeight="1">
      <c r="A619" s="2"/>
      <c r="B619" s="2"/>
      <c r="C619" s="2"/>
      <c r="D619" s="2"/>
      <c r="E619" s="2"/>
      <c r="F619" s="2"/>
      <c r="G619" s="12"/>
      <c r="H619" s="2"/>
      <c r="I619" s="2"/>
      <c r="J619" s="2"/>
      <c r="K619" s="2"/>
      <c r="L619" s="2"/>
      <c r="M619" s="2"/>
      <c r="N619" s="2"/>
      <c r="O619" s="2"/>
    </row>
    <row r="620" spans="1:15" ht="30" customHeight="1">
      <c r="A620" s="2"/>
      <c r="B620" s="2"/>
      <c r="C620" s="4" t="s">
        <v>922</v>
      </c>
      <c r="D620" s="2"/>
      <c r="E620" s="2"/>
      <c r="F620" s="2"/>
      <c r="G620" s="12"/>
      <c r="H620" s="2"/>
      <c r="I620" s="2"/>
      <c r="J620" s="2"/>
      <c r="K620" s="2"/>
      <c r="L620" s="2"/>
      <c r="M620" s="2"/>
      <c r="N620" s="2"/>
      <c r="O620" s="2"/>
    </row>
    <row r="621" spans="1:29" ht="30" customHeight="1">
      <c r="A621" s="4" t="s">
        <v>491</v>
      </c>
      <c r="B621" s="4" t="s">
        <v>912</v>
      </c>
      <c r="C621" s="4" t="s">
        <v>913</v>
      </c>
      <c r="D621" s="4" t="s">
        <v>914</v>
      </c>
      <c r="E621" s="4" t="s">
        <v>915</v>
      </c>
      <c r="F621" s="2">
        <v>1.03</v>
      </c>
      <c r="G621" s="12">
        <v>0</v>
      </c>
      <c r="H621" s="14">
        <f>TRUNC(F621*G621,1)</f>
        <v>0</v>
      </c>
      <c r="I621" s="13">
        <v>0</v>
      </c>
      <c r="J621" s="14">
        <f>TRUNC(F621*I621,1)</f>
        <v>0</v>
      </c>
      <c r="K621" s="13">
        <f>단가대비표!O7</f>
        <v>523</v>
      </c>
      <c r="L621" s="14">
        <f>TRUNC(F621*K621,1)</f>
        <v>538.6</v>
      </c>
      <c r="M621" s="13">
        <f aca="true" t="shared" si="141" ref="M621:N624">TRUNC(G621+I621+K621,1)</f>
        <v>523</v>
      </c>
      <c r="N621" s="14">
        <f t="shared" si="141"/>
        <v>538.6</v>
      </c>
      <c r="O621" s="4" t="s">
        <v>77</v>
      </c>
      <c r="R621">
        <v>0</v>
      </c>
      <c r="S621">
        <v>0</v>
      </c>
      <c r="T621">
        <v>0</v>
      </c>
      <c r="AC621">
        <v>1</v>
      </c>
    </row>
    <row r="622" spans="1:29" ht="30" customHeight="1">
      <c r="A622" s="4" t="s">
        <v>491</v>
      </c>
      <c r="B622" s="4" t="s">
        <v>916</v>
      </c>
      <c r="C622" s="4" t="s">
        <v>90</v>
      </c>
      <c r="D622" s="4" t="s">
        <v>917</v>
      </c>
      <c r="E622" s="4" t="s">
        <v>92</v>
      </c>
      <c r="F622" s="2">
        <v>0.21</v>
      </c>
      <c r="G622" s="12">
        <v>0</v>
      </c>
      <c r="H622" s="14">
        <f>TRUNC(F622*G622,1)</f>
        <v>0</v>
      </c>
      <c r="I622" s="13">
        <f>단가대비표!O229</f>
        <v>113289</v>
      </c>
      <c r="J622" s="14">
        <f>TRUNC(F622*I622,1)</f>
        <v>23790.6</v>
      </c>
      <c r="K622" s="13">
        <v>0</v>
      </c>
      <c r="L622" s="14">
        <f>TRUNC(F622*K622,1)</f>
        <v>0</v>
      </c>
      <c r="M622" s="13">
        <f t="shared" si="141"/>
        <v>113289</v>
      </c>
      <c r="N622" s="14">
        <f t="shared" si="141"/>
        <v>23790.6</v>
      </c>
      <c r="O622" s="4" t="s">
        <v>77</v>
      </c>
      <c r="R622">
        <v>0</v>
      </c>
      <c r="S622">
        <v>0</v>
      </c>
      <c r="T622">
        <v>0</v>
      </c>
      <c r="W622">
        <v>3</v>
      </c>
      <c r="AC622">
        <v>1</v>
      </c>
    </row>
    <row r="623" spans="1:29" ht="30" customHeight="1">
      <c r="A623" s="4" t="s">
        <v>491</v>
      </c>
      <c r="B623" s="4" t="s">
        <v>89</v>
      </c>
      <c r="C623" s="4" t="s">
        <v>90</v>
      </c>
      <c r="D623" s="4" t="s">
        <v>91</v>
      </c>
      <c r="E623" s="4" t="s">
        <v>92</v>
      </c>
      <c r="F623" s="2">
        <v>0.21</v>
      </c>
      <c r="G623" s="12">
        <v>0</v>
      </c>
      <c r="H623" s="14">
        <f>TRUNC(F623*G623,1)</f>
        <v>0</v>
      </c>
      <c r="I623" s="13">
        <f>단가대비표!O226</f>
        <v>94338</v>
      </c>
      <c r="J623" s="14">
        <f>TRUNC(F623*I623,1)</f>
        <v>19810.9</v>
      </c>
      <c r="K623" s="13">
        <v>0</v>
      </c>
      <c r="L623" s="14">
        <f>TRUNC(F623*K623,1)</f>
        <v>0</v>
      </c>
      <c r="M623" s="13">
        <f t="shared" si="141"/>
        <v>94338</v>
      </c>
      <c r="N623" s="14">
        <f t="shared" si="141"/>
        <v>19810.9</v>
      </c>
      <c r="O623" s="4" t="s">
        <v>77</v>
      </c>
      <c r="R623">
        <v>0</v>
      </c>
      <c r="S623">
        <v>0</v>
      </c>
      <c r="T623">
        <v>0</v>
      </c>
      <c r="W623">
        <v>3</v>
      </c>
      <c r="AC623">
        <v>1</v>
      </c>
    </row>
    <row r="624" spans="1:29" ht="30" customHeight="1">
      <c r="A624" s="4" t="s">
        <v>491</v>
      </c>
      <c r="B624" s="4" t="s">
        <v>95</v>
      </c>
      <c r="C624" s="4" t="s">
        <v>96</v>
      </c>
      <c r="D624" s="4" t="s">
        <v>97</v>
      </c>
      <c r="E624" s="4" t="s">
        <v>98</v>
      </c>
      <c r="F624" s="2">
        <v>1</v>
      </c>
      <c r="G624" s="12">
        <f>ROUNDDOWN(SUMIF(W621:W624,RIGHTB(B624,1),J621:J624)*T624,2)</f>
        <v>1308.04</v>
      </c>
      <c r="H624" s="14">
        <f>TRUNC(F624*G624,1)</f>
        <v>1308</v>
      </c>
      <c r="I624" s="13">
        <v>0</v>
      </c>
      <c r="J624" s="14">
        <f>TRUNC(F624*I624,1)</f>
        <v>0</v>
      </c>
      <c r="K624" s="13">
        <v>0</v>
      </c>
      <c r="L624" s="14">
        <f>TRUNC(F624*K624,1)</f>
        <v>0</v>
      </c>
      <c r="M624" s="13">
        <f t="shared" si="141"/>
        <v>1308</v>
      </c>
      <c r="N624" s="14">
        <f t="shared" si="141"/>
        <v>1308</v>
      </c>
      <c r="O624" s="4" t="s">
        <v>77</v>
      </c>
      <c r="P624">
        <v>624</v>
      </c>
      <c r="R624">
        <v>1</v>
      </c>
      <c r="S624">
        <v>0</v>
      </c>
      <c r="T624">
        <v>0.03</v>
      </c>
      <c r="AC624">
        <v>1</v>
      </c>
    </row>
    <row r="625" spans="1:15" ht="30" customHeight="1">
      <c r="A625" s="2"/>
      <c r="B625" s="2"/>
      <c r="C625" s="2" t="s">
        <v>99</v>
      </c>
      <c r="D625" s="2"/>
      <c r="E625" s="2"/>
      <c r="F625" s="2"/>
      <c r="G625" s="12"/>
      <c r="H625" s="8">
        <f>ROUNDDOWN(SUMIF(AC621:AC624,1,H621:H624),0)</f>
        <v>1308</v>
      </c>
      <c r="I625" s="2"/>
      <c r="J625" s="8">
        <f>ROUNDDOWN(SUMIF(AC621:AC624,1,J621:J624),0)</f>
        <v>43601</v>
      </c>
      <c r="K625" s="2"/>
      <c r="L625" s="8">
        <f>ROUNDDOWN(SUMIF(AC621:AC624,1,L621:L624),0)</f>
        <v>538</v>
      </c>
      <c r="M625" s="2"/>
      <c r="N625" s="8">
        <f>H625+J625+L625</f>
        <v>45447</v>
      </c>
      <c r="O625" s="2"/>
    </row>
    <row r="626" spans="1:15" ht="30" customHeight="1">
      <c r="A626" s="2"/>
      <c r="B626" s="2"/>
      <c r="C626" s="2"/>
      <c r="D626" s="2"/>
      <c r="E626" s="2"/>
      <c r="F626" s="2"/>
      <c r="G626" s="12"/>
      <c r="H626" s="2"/>
      <c r="I626" s="2"/>
      <c r="J626" s="2"/>
      <c r="K626" s="2"/>
      <c r="L626" s="2"/>
      <c r="M626" s="2"/>
      <c r="N626" s="2"/>
      <c r="O626" s="2"/>
    </row>
    <row r="627" spans="1:15" ht="30" customHeight="1">
      <c r="A627" s="2"/>
      <c r="B627" s="2"/>
      <c r="C627" s="4" t="s">
        <v>923</v>
      </c>
      <c r="D627" s="2"/>
      <c r="E627" s="2"/>
      <c r="F627" s="2"/>
      <c r="G627" s="12"/>
      <c r="H627" s="2"/>
      <c r="I627" s="2"/>
      <c r="J627" s="2"/>
      <c r="K627" s="2"/>
      <c r="L627" s="2"/>
      <c r="M627" s="2"/>
      <c r="N627" s="2"/>
      <c r="O627" s="2"/>
    </row>
    <row r="628" spans="1:29" ht="30" customHeight="1">
      <c r="A628" s="4" t="s">
        <v>357</v>
      </c>
      <c r="B628" s="4" t="s">
        <v>912</v>
      </c>
      <c r="C628" s="4" t="s">
        <v>913</v>
      </c>
      <c r="D628" s="4" t="s">
        <v>914</v>
      </c>
      <c r="E628" s="4" t="s">
        <v>915</v>
      </c>
      <c r="F628" s="2">
        <v>0.36</v>
      </c>
      <c r="G628" s="12">
        <v>0</v>
      </c>
      <c r="H628" s="14">
        <f>TRUNC(F628*G628,1)</f>
        <v>0</v>
      </c>
      <c r="I628" s="13">
        <v>0</v>
      </c>
      <c r="J628" s="14">
        <f>TRUNC(F628*I628,1)</f>
        <v>0</v>
      </c>
      <c r="K628" s="13">
        <f>단가대비표!O7</f>
        <v>523</v>
      </c>
      <c r="L628" s="14">
        <f>TRUNC(F628*K628,1)</f>
        <v>188.2</v>
      </c>
      <c r="M628" s="13">
        <f aca="true" t="shared" si="142" ref="M628:N631">TRUNC(G628+I628+K628,1)</f>
        <v>523</v>
      </c>
      <c r="N628" s="14">
        <f t="shared" si="142"/>
        <v>188.2</v>
      </c>
      <c r="O628" s="4" t="s">
        <v>77</v>
      </c>
      <c r="R628">
        <v>0</v>
      </c>
      <c r="S628">
        <v>0</v>
      </c>
      <c r="T628">
        <v>0</v>
      </c>
      <c r="AC628">
        <v>1</v>
      </c>
    </row>
    <row r="629" spans="1:29" ht="30" customHeight="1">
      <c r="A629" s="4" t="s">
        <v>357</v>
      </c>
      <c r="B629" s="4" t="s">
        <v>916</v>
      </c>
      <c r="C629" s="4" t="s">
        <v>90</v>
      </c>
      <c r="D629" s="4" t="s">
        <v>917</v>
      </c>
      <c r="E629" s="4" t="s">
        <v>92</v>
      </c>
      <c r="F629" s="2">
        <v>0.123</v>
      </c>
      <c r="G629" s="12">
        <v>0</v>
      </c>
      <c r="H629" s="14">
        <f>TRUNC(F629*G629,1)</f>
        <v>0</v>
      </c>
      <c r="I629" s="13">
        <f>단가대비표!O229</f>
        <v>113289</v>
      </c>
      <c r="J629" s="14">
        <f>TRUNC(F629*I629,1)</f>
        <v>13934.5</v>
      </c>
      <c r="K629" s="13">
        <v>0</v>
      </c>
      <c r="L629" s="14">
        <f>TRUNC(F629*K629,1)</f>
        <v>0</v>
      </c>
      <c r="M629" s="13">
        <f t="shared" si="142"/>
        <v>113289</v>
      </c>
      <c r="N629" s="14">
        <f t="shared" si="142"/>
        <v>13934.5</v>
      </c>
      <c r="O629" s="4" t="s">
        <v>77</v>
      </c>
      <c r="R629">
        <v>0</v>
      </c>
      <c r="S629">
        <v>0</v>
      </c>
      <c r="T629">
        <v>0</v>
      </c>
      <c r="W629">
        <v>3</v>
      </c>
      <c r="AC629">
        <v>1</v>
      </c>
    </row>
    <row r="630" spans="1:29" ht="30" customHeight="1">
      <c r="A630" s="4" t="s">
        <v>357</v>
      </c>
      <c r="B630" s="4" t="s">
        <v>89</v>
      </c>
      <c r="C630" s="4" t="s">
        <v>90</v>
      </c>
      <c r="D630" s="4" t="s">
        <v>91</v>
      </c>
      <c r="E630" s="4" t="s">
        <v>92</v>
      </c>
      <c r="F630" s="2">
        <v>0.123</v>
      </c>
      <c r="G630" s="12">
        <v>0</v>
      </c>
      <c r="H630" s="14">
        <f>TRUNC(F630*G630,1)</f>
        <v>0</v>
      </c>
      <c r="I630" s="13">
        <f>단가대비표!O226</f>
        <v>94338</v>
      </c>
      <c r="J630" s="14">
        <f>TRUNC(F630*I630,1)</f>
        <v>11603.5</v>
      </c>
      <c r="K630" s="13">
        <v>0</v>
      </c>
      <c r="L630" s="14">
        <f>TRUNC(F630*K630,1)</f>
        <v>0</v>
      </c>
      <c r="M630" s="13">
        <f t="shared" si="142"/>
        <v>94338</v>
      </c>
      <c r="N630" s="14">
        <f t="shared" si="142"/>
        <v>11603.5</v>
      </c>
      <c r="O630" s="4" t="s">
        <v>77</v>
      </c>
      <c r="R630">
        <v>0</v>
      </c>
      <c r="S630">
        <v>0</v>
      </c>
      <c r="T630">
        <v>0</v>
      </c>
      <c r="W630">
        <v>3</v>
      </c>
      <c r="AC630">
        <v>1</v>
      </c>
    </row>
    <row r="631" spans="1:29" ht="30" customHeight="1">
      <c r="A631" s="4" t="s">
        <v>357</v>
      </c>
      <c r="B631" s="4" t="s">
        <v>95</v>
      </c>
      <c r="C631" s="4" t="s">
        <v>96</v>
      </c>
      <c r="D631" s="4" t="s">
        <v>97</v>
      </c>
      <c r="E631" s="4" t="s">
        <v>98</v>
      </c>
      <c r="F631" s="2">
        <v>1</v>
      </c>
      <c r="G631" s="12">
        <f>ROUNDDOWN(SUMIF(W628:W631,RIGHTB(B631,1),J628:J631)*T631,2)</f>
        <v>766.14</v>
      </c>
      <c r="H631" s="14">
        <f>TRUNC(F631*G631,1)</f>
        <v>766.1</v>
      </c>
      <c r="I631" s="13">
        <v>0</v>
      </c>
      <c r="J631" s="14">
        <f>TRUNC(F631*I631,1)</f>
        <v>0</v>
      </c>
      <c r="K631" s="13">
        <v>0</v>
      </c>
      <c r="L631" s="14">
        <f>TRUNC(F631*K631,1)</f>
        <v>0</v>
      </c>
      <c r="M631" s="13">
        <f t="shared" si="142"/>
        <v>766.1</v>
      </c>
      <c r="N631" s="14">
        <f t="shared" si="142"/>
        <v>766.1</v>
      </c>
      <c r="O631" s="4" t="s">
        <v>77</v>
      </c>
      <c r="P631">
        <v>631</v>
      </c>
      <c r="R631">
        <v>1</v>
      </c>
      <c r="S631">
        <v>0</v>
      </c>
      <c r="T631">
        <v>0.03</v>
      </c>
      <c r="AC631">
        <v>1</v>
      </c>
    </row>
    <row r="632" spans="1:15" ht="30" customHeight="1">
      <c r="A632" s="2"/>
      <c r="B632" s="2"/>
      <c r="C632" s="2" t="s">
        <v>99</v>
      </c>
      <c r="D632" s="2"/>
      <c r="E632" s="2"/>
      <c r="F632" s="2"/>
      <c r="G632" s="12"/>
      <c r="H632" s="8">
        <f>ROUNDDOWN(SUMIF(AC628:AC631,1,H628:H631),0)</f>
        <v>766</v>
      </c>
      <c r="I632" s="2"/>
      <c r="J632" s="8">
        <f>ROUNDDOWN(SUMIF(AC628:AC631,1,J628:J631),0)</f>
        <v>25538</v>
      </c>
      <c r="K632" s="2"/>
      <c r="L632" s="8">
        <f>ROUNDDOWN(SUMIF(AC628:AC631,1,L628:L631),0)</f>
        <v>188</v>
      </c>
      <c r="M632" s="2"/>
      <c r="N632" s="8">
        <f>H632+J632+L632</f>
        <v>26492</v>
      </c>
      <c r="O632" s="2"/>
    </row>
    <row r="633" spans="1:15" ht="30" customHeight="1">
      <c r="A633" s="2"/>
      <c r="B633" s="2"/>
      <c r="C633" s="2"/>
      <c r="D633" s="2"/>
      <c r="E633" s="2"/>
      <c r="F633" s="2"/>
      <c r="G633" s="12"/>
      <c r="H633" s="2"/>
      <c r="I633" s="2"/>
      <c r="J633" s="2"/>
      <c r="K633" s="2"/>
      <c r="L633" s="2"/>
      <c r="M633" s="2"/>
      <c r="N633" s="2"/>
      <c r="O633" s="2"/>
    </row>
    <row r="634" spans="1:15" ht="30" customHeight="1">
      <c r="A634" s="2"/>
      <c r="B634" s="2"/>
      <c r="C634" s="4" t="s">
        <v>924</v>
      </c>
      <c r="D634" s="2"/>
      <c r="E634" s="2"/>
      <c r="F634" s="2"/>
      <c r="G634" s="12"/>
      <c r="H634" s="2"/>
      <c r="I634" s="2"/>
      <c r="J634" s="2"/>
      <c r="K634" s="2"/>
      <c r="L634" s="2"/>
      <c r="M634" s="2"/>
      <c r="N634" s="2"/>
      <c r="O634" s="2"/>
    </row>
    <row r="635" spans="1:29" ht="30" customHeight="1">
      <c r="A635" s="4" t="s">
        <v>359</v>
      </c>
      <c r="B635" s="4" t="s">
        <v>912</v>
      </c>
      <c r="C635" s="4" t="s">
        <v>913</v>
      </c>
      <c r="D635" s="4" t="s">
        <v>914</v>
      </c>
      <c r="E635" s="4" t="s">
        <v>915</v>
      </c>
      <c r="F635" s="2">
        <v>0.75</v>
      </c>
      <c r="G635" s="12">
        <v>0</v>
      </c>
      <c r="H635" s="14">
        <f>TRUNC(F635*G635,1)</f>
        <v>0</v>
      </c>
      <c r="I635" s="13">
        <v>0</v>
      </c>
      <c r="J635" s="14">
        <f>TRUNC(F635*I635,1)</f>
        <v>0</v>
      </c>
      <c r="K635" s="13">
        <f>단가대비표!O7</f>
        <v>523</v>
      </c>
      <c r="L635" s="14">
        <f>TRUNC(F635*K635,1)</f>
        <v>392.2</v>
      </c>
      <c r="M635" s="13">
        <f aca="true" t="shared" si="143" ref="M635:N638">TRUNC(G635+I635+K635,1)</f>
        <v>523</v>
      </c>
      <c r="N635" s="14">
        <f t="shared" si="143"/>
        <v>392.2</v>
      </c>
      <c r="O635" s="4" t="s">
        <v>77</v>
      </c>
      <c r="R635">
        <v>0</v>
      </c>
      <c r="S635">
        <v>0</v>
      </c>
      <c r="T635">
        <v>0</v>
      </c>
      <c r="AC635">
        <v>1</v>
      </c>
    </row>
    <row r="636" spans="1:29" ht="30" customHeight="1">
      <c r="A636" s="4" t="s">
        <v>359</v>
      </c>
      <c r="B636" s="4" t="s">
        <v>916</v>
      </c>
      <c r="C636" s="4" t="s">
        <v>90</v>
      </c>
      <c r="D636" s="4" t="s">
        <v>917</v>
      </c>
      <c r="E636" s="4" t="s">
        <v>92</v>
      </c>
      <c r="F636" s="2">
        <v>0.181</v>
      </c>
      <c r="G636" s="12">
        <v>0</v>
      </c>
      <c r="H636" s="14">
        <f>TRUNC(F636*G636,1)</f>
        <v>0</v>
      </c>
      <c r="I636" s="13">
        <f>단가대비표!O229</f>
        <v>113289</v>
      </c>
      <c r="J636" s="14">
        <f>TRUNC(F636*I636,1)</f>
        <v>20505.3</v>
      </c>
      <c r="K636" s="13">
        <v>0</v>
      </c>
      <c r="L636" s="14">
        <f>TRUNC(F636*K636,1)</f>
        <v>0</v>
      </c>
      <c r="M636" s="13">
        <f t="shared" si="143"/>
        <v>113289</v>
      </c>
      <c r="N636" s="14">
        <f t="shared" si="143"/>
        <v>20505.3</v>
      </c>
      <c r="O636" s="4" t="s">
        <v>77</v>
      </c>
      <c r="R636">
        <v>0</v>
      </c>
      <c r="S636">
        <v>0</v>
      </c>
      <c r="T636">
        <v>0</v>
      </c>
      <c r="W636">
        <v>3</v>
      </c>
      <c r="AC636">
        <v>1</v>
      </c>
    </row>
    <row r="637" spans="1:29" ht="30" customHeight="1">
      <c r="A637" s="4" t="s">
        <v>359</v>
      </c>
      <c r="B637" s="4" t="s">
        <v>89</v>
      </c>
      <c r="C637" s="4" t="s">
        <v>90</v>
      </c>
      <c r="D637" s="4" t="s">
        <v>91</v>
      </c>
      <c r="E637" s="4" t="s">
        <v>92</v>
      </c>
      <c r="F637" s="2">
        <v>0.181</v>
      </c>
      <c r="G637" s="12">
        <v>0</v>
      </c>
      <c r="H637" s="14">
        <f>TRUNC(F637*G637,1)</f>
        <v>0</v>
      </c>
      <c r="I637" s="13">
        <f>단가대비표!O226</f>
        <v>94338</v>
      </c>
      <c r="J637" s="14">
        <f>TRUNC(F637*I637,1)</f>
        <v>17075.1</v>
      </c>
      <c r="K637" s="13">
        <v>0</v>
      </c>
      <c r="L637" s="14">
        <f>TRUNC(F637*K637,1)</f>
        <v>0</v>
      </c>
      <c r="M637" s="13">
        <f t="shared" si="143"/>
        <v>94338</v>
      </c>
      <c r="N637" s="14">
        <f t="shared" si="143"/>
        <v>17075.1</v>
      </c>
      <c r="O637" s="4" t="s">
        <v>77</v>
      </c>
      <c r="R637">
        <v>0</v>
      </c>
      <c r="S637">
        <v>0</v>
      </c>
      <c r="T637">
        <v>0</v>
      </c>
      <c r="W637">
        <v>3</v>
      </c>
      <c r="AC637">
        <v>1</v>
      </c>
    </row>
    <row r="638" spans="1:29" ht="30" customHeight="1">
      <c r="A638" s="4" t="s">
        <v>359</v>
      </c>
      <c r="B638" s="4" t="s">
        <v>95</v>
      </c>
      <c r="C638" s="4" t="s">
        <v>96</v>
      </c>
      <c r="D638" s="4" t="s">
        <v>97</v>
      </c>
      <c r="E638" s="4" t="s">
        <v>98</v>
      </c>
      <c r="F638" s="2">
        <v>1</v>
      </c>
      <c r="G638" s="12">
        <f>ROUNDDOWN(SUMIF(W635:W638,RIGHTB(B638,1),J635:J638)*T638,2)</f>
        <v>1127.41</v>
      </c>
      <c r="H638" s="14">
        <f>TRUNC(F638*G638,1)</f>
        <v>1127.4</v>
      </c>
      <c r="I638" s="13">
        <v>0</v>
      </c>
      <c r="J638" s="14">
        <f>TRUNC(F638*I638,1)</f>
        <v>0</v>
      </c>
      <c r="K638" s="13">
        <v>0</v>
      </c>
      <c r="L638" s="14">
        <f>TRUNC(F638*K638,1)</f>
        <v>0</v>
      </c>
      <c r="M638" s="13">
        <f t="shared" si="143"/>
        <v>1127.4</v>
      </c>
      <c r="N638" s="14">
        <f t="shared" si="143"/>
        <v>1127.4</v>
      </c>
      <c r="O638" s="4" t="s">
        <v>77</v>
      </c>
      <c r="P638">
        <v>638</v>
      </c>
      <c r="R638">
        <v>1</v>
      </c>
      <c r="S638">
        <v>0</v>
      </c>
      <c r="T638">
        <v>0.03</v>
      </c>
      <c r="AC638">
        <v>1</v>
      </c>
    </row>
    <row r="639" spans="1:15" ht="30" customHeight="1">
      <c r="A639" s="2"/>
      <c r="B639" s="2"/>
      <c r="C639" s="2" t="s">
        <v>99</v>
      </c>
      <c r="D639" s="2"/>
      <c r="E639" s="2"/>
      <c r="F639" s="2"/>
      <c r="G639" s="12"/>
      <c r="H639" s="8">
        <f>ROUNDDOWN(SUMIF(AC635:AC638,1,H635:H638),0)</f>
        <v>1127</v>
      </c>
      <c r="I639" s="2"/>
      <c r="J639" s="8">
        <f>ROUNDDOWN(SUMIF(AC635:AC638,1,J635:J638),0)</f>
        <v>37580</v>
      </c>
      <c r="K639" s="2"/>
      <c r="L639" s="8">
        <f>ROUNDDOWN(SUMIF(AC635:AC638,1,L635:L638),0)</f>
        <v>392</v>
      </c>
      <c r="M639" s="2"/>
      <c r="N639" s="8">
        <f>H639+J639+L639</f>
        <v>39099</v>
      </c>
      <c r="O639" s="2"/>
    </row>
    <row r="640" spans="1:15" ht="30" customHeight="1">
      <c r="A640" s="2"/>
      <c r="B640" s="2"/>
      <c r="C640" s="2"/>
      <c r="D640" s="2"/>
      <c r="E640" s="2"/>
      <c r="F640" s="2"/>
      <c r="G640" s="12"/>
      <c r="H640" s="2"/>
      <c r="I640" s="2"/>
      <c r="J640" s="2"/>
      <c r="K640" s="2"/>
      <c r="L640" s="2"/>
      <c r="M640" s="2"/>
      <c r="N640" s="2"/>
      <c r="O640" s="2"/>
    </row>
    <row r="641" spans="1:15" ht="30" customHeight="1">
      <c r="A641" s="2"/>
      <c r="B641" s="2"/>
      <c r="C641" s="4" t="s">
        <v>925</v>
      </c>
      <c r="D641" s="2"/>
      <c r="E641" s="2"/>
      <c r="F641" s="2"/>
      <c r="G641" s="12"/>
      <c r="H641" s="2"/>
      <c r="I641" s="2"/>
      <c r="J641" s="2"/>
      <c r="K641" s="2"/>
      <c r="L641" s="2"/>
      <c r="M641" s="2"/>
      <c r="N641" s="2"/>
      <c r="O641" s="2"/>
    </row>
    <row r="642" spans="1:29" ht="30" customHeight="1">
      <c r="A642" s="4" t="s">
        <v>360</v>
      </c>
      <c r="B642" s="4" t="s">
        <v>912</v>
      </c>
      <c r="C642" s="4" t="s">
        <v>913</v>
      </c>
      <c r="D642" s="4" t="s">
        <v>914</v>
      </c>
      <c r="E642" s="4" t="s">
        <v>915</v>
      </c>
      <c r="F642" s="2">
        <v>0.75</v>
      </c>
      <c r="G642" s="12">
        <v>0</v>
      </c>
      <c r="H642" s="14">
        <f>TRUNC(F642*G642,1)</f>
        <v>0</v>
      </c>
      <c r="I642" s="13">
        <v>0</v>
      </c>
      <c r="J642" s="14">
        <f>TRUNC(F642*I642,1)</f>
        <v>0</v>
      </c>
      <c r="K642" s="13">
        <f>단가대비표!O7</f>
        <v>523</v>
      </c>
      <c r="L642" s="14">
        <f>TRUNC(F642*K642,1)</f>
        <v>392.2</v>
      </c>
      <c r="M642" s="13">
        <f aca="true" t="shared" si="144" ref="M642:N645">TRUNC(G642+I642+K642,1)</f>
        <v>523</v>
      </c>
      <c r="N642" s="14">
        <f t="shared" si="144"/>
        <v>392.2</v>
      </c>
      <c r="O642" s="4" t="s">
        <v>77</v>
      </c>
      <c r="R642">
        <v>0</v>
      </c>
      <c r="S642">
        <v>0</v>
      </c>
      <c r="T642">
        <v>0</v>
      </c>
      <c r="AC642">
        <v>1</v>
      </c>
    </row>
    <row r="643" spans="1:29" ht="30" customHeight="1">
      <c r="A643" s="4" t="s">
        <v>360</v>
      </c>
      <c r="B643" s="4" t="s">
        <v>916</v>
      </c>
      <c r="C643" s="4" t="s">
        <v>90</v>
      </c>
      <c r="D643" s="4" t="s">
        <v>917</v>
      </c>
      <c r="E643" s="4" t="s">
        <v>92</v>
      </c>
      <c r="F643" s="2">
        <v>0.181</v>
      </c>
      <c r="G643" s="12">
        <v>0</v>
      </c>
      <c r="H643" s="14">
        <f>TRUNC(F643*G643,1)</f>
        <v>0</v>
      </c>
      <c r="I643" s="13">
        <f>단가대비표!O229</f>
        <v>113289</v>
      </c>
      <c r="J643" s="14">
        <f>TRUNC(F643*I643,1)</f>
        <v>20505.3</v>
      </c>
      <c r="K643" s="13">
        <v>0</v>
      </c>
      <c r="L643" s="14">
        <f>TRUNC(F643*K643,1)</f>
        <v>0</v>
      </c>
      <c r="M643" s="13">
        <f t="shared" si="144"/>
        <v>113289</v>
      </c>
      <c r="N643" s="14">
        <f t="shared" si="144"/>
        <v>20505.3</v>
      </c>
      <c r="O643" s="4" t="s">
        <v>77</v>
      </c>
      <c r="R643">
        <v>0</v>
      </c>
      <c r="S643">
        <v>0</v>
      </c>
      <c r="T643">
        <v>0</v>
      </c>
      <c r="W643">
        <v>3</v>
      </c>
      <c r="AC643">
        <v>1</v>
      </c>
    </row>
    <row r="644" spans="1:29" ht="30" customHeight="1">
      <c r="A644" s="4" t="s">
        <v>360</v>
      </c>
      <c r="B644" s="4" t="s">
        <v>89</v>
      </c>
      <c r="C644" s="4" t="s">
        <v>90</v>
      </c>
      <c r="D644" s="4" t="s">
        <v>91</v>
      </c>
      <c r="E644" s="4" t="s">
        <v>92</v>
      </c>
      <c r="F644" s="2">
        <v>0.181</v>
      </c>
      <c r="G644" s="12">
        <v>0</v>
      </c>
      <c r="H644" s="14">
        <f>TRUNC(F644*G644,1)</f>
        <v>0</v>
      </c>
      <c r="I644" s="13">
        <f>단가대비표!O226</f>
        <v>94338</v>
      </c>
      <c r="J644" s="14">
        <f>TRUNC(F644*I644,1)</f>
        <v>17075.1</v>
      </c>
      <c r="K644" s="13">
        <v>0</v>
      </c>
      <c r="L644" s="14">
        <f>TRUNC(F644*K644,1)</f>
        <v>0</v>
      </c>
      <c r="M644" s="13">
        <f t="shared" si="144"/>
        <v>94338</v>
      </c>
      <c r="N644" s="14">
        <f t="shared" si="144"/>
        <v>17075.1</v>
      </c>
      <c r="O644" s="4" t="s">
        <v>77</v>
      </c>
      <c r="R644">
        <v>0</v>
      </c>
      <c r="S644">
        <v>0</v>
      </c>
      <c r="T644">
        <v>0</v>
      </c>
      <c r="W644">
        <v>3</v>
      </c>
      <c r="AC644">
        <v>1</v>
      </c>
    </row>
    <row r="645" spans="1:29" ht="30" customHeight="1">
      <c r="A645" s="4" t="s">
        <v>360</v>
      </c>
      <c r="B645" s="4" t="s">
        <v>95</v>
      </c>
      <c r="C645" s="4" t="s">
        <v>96</v>
      </c>
      <c r="D645" s="4" t="s">
        <v>97</v>
      </c>
      <c r="E645" s="4" t="s">
        <v>98</v>
      </c>
      <c r="F645" s="2">
        <v>1</v>
      </c>
      <c r="G645" s="12">
        <f>ROUNDDOWN(SUMIF(W642:W645,RIGHTB(B645,1),J642:J645)*T645,2)</f>
        <v>1127.41</v>
      </c>
      <c r="H645" s="14">
        <f>TRUNC(F645*G645,1)</f>
        <v>1127.4</v>
      </c>
      <c r="I645" s="13">
        <v>0</v>
      </c>
      <c r="J645" s="14">
        <f>TRUNC(F645*I645,1)</f>
        <v>0</v>
      </c>
      <c r="K645" s="13">
        <v>0</v>
      </c>
      <c r="L645" s="14">
        <f>TRUNC(F645*K645,1)</f>
        <v>0</v>
      </c>
      <c r="M645" s="13">
        <f t="shared" si="144"/>
        <v>1127.4</v>
      </c>
      <c r="N645" s="14">
        <f t="shared" si="144"/>
        <v>1127.4</v>
      </c>
      <c r="O645" s="4" t="s">
        <v>77</v>
      </c>
      <c r="P645">
        <v>645</v>
      </c>
      <c r="R645">
        <v>1</v>
      </c>
      <c r="S645">
        <v>0</v>
      </c>
      <c r="T645">
        <v>0.03</v>
      </c>
      <c r="AC645">
        <v>1</v>
      </c>
    </row>
    <row r="646" spans="1:15" ht="30" customHeight="1">
      <c r="A646" s="2"/>
      <c r="B646" s="2"/>
      <c r="C646" s="2" t="s">
        <v>99</v>
      </c>
      <c r="D646" s="2"/>
      <c r="E646" s="2"/>
      <c r="F646" s="2"/>
      <c r="G646" s="12"/>
      <c r="H646" s="8">
        <f>ROUNDDOWN(SUMIF(AC642:AC645,1,H642:H645),0)</f>
        <v>1127</v>
      </c>
      <c r="I646" s="2"/>
      <c r="J646" s="8">
        <f>ROUNDDOWN(SUMIF(AC642:AC645,1,J642:J645),0)</f>
        <v>37580</v>
      </c>
      <c r="K646" s="2"/>
      <c r="L646" s="8">
        <f>ROUNDDOWN(SUMIF(AC642:AC645,1,L642:L645),0)</f>
        <v>392</v>
      </c>
      <c r="M646" s="2"/>
      <c r="N646" s="8">
        <f>H646+J646+L646</f>
        <v>39099</v>
      </c>
      <c r="O646" s="2"/>
    </row>
    <row r="647" spans="1:15" ht="30" customHeight="1">
      <c r="A647" s="2"/>
      <c r="B647" s="2"/>
      <c r="C647" s="2"/>
      <c r="D647" s="2"/>
      <c r="E647" s="2"/>
      <c r="F647" s="2"/>
      <c r="G647" s="12"/>
      <c r="H647" s="2"/>
      <c r="I647" s="2"/>
      <c r="J647" s="2"/>
      <c r="K647" s="2"/>
      <c r="L647" s="2"/>
      <c r="M647" s="2"/>
      <c r="N647" s="2"/>
      <c r="O647" s="2"/>
    </row>
    <row r="648" spans="1:15" ht="30" customHeight="1">
      <c r="A648" s="2"/>
      <c r="B648" s="2"/>
      <c r="C648" s="4" t="s">
        <v>926</v>
      </c>
      <c r="D648" s="2"/>
      <c r="E648" s="2"/>
      <c r="F648" s="2"/>
      <c r="G648" s="12"/>
      <c r="H648" s="2"/>
      <c r="I648" s="2"/>
      <c r="J648" s="2"/>
      <c r="K648" s="2"/>
      <c r="L648" s="2"/>
      <c r="M648" s="2"/>
      <c r="N648" s="2"/>
      <c r="O648" s="2"/>
    </row>
    <row r="649" spans="1:29" ht="30" customHeight="1">
      <c r="A649" s="4" t="s">
        <v>492</v>
      </c>
      <c r="B649" s="4" t="s">
        <v>912</v>
      </c>
      <c r="C649" s="4" t="s">
        <v>913</v>
      </c>
      <c r="D649" s="4" t="s">
        <v>914</v>
      </c>
      <c r="E649" s="4" t="s">
        <v>915</v>
      </c>
      <c r="F649" s="2">
        <v>0.93</v>
      </c>
      <c r="G649" s="12">
        <v>0</v>
      </c>
      <c r="H649" s="14">
        <f>TRUNC(F649*G649,1)</f>
        <v>0</v>
      </c>
      <c r="I649" s="13">
        <v>0</v>
      </c>
      <c r="J649" s="14">
        <f>TRUNC(F649*I649,1)</f>
        <v>0</v>
      </c>
      <c r="K649" s="13">
        <f>단가대비표!O7</f>
        <v>523</v>
      </c>
      <c r="L649" s="14">
        <f>TRUNC(F649*K649,1)</f>
        <v>486.3</v>
      </c>
      <c r="M649" s="13">
        <f aca="true" t="shared" si="145" ref="M649:N652">TRUNC(G649+I649+K649,1)</f>
        <v>523</v>
      </c>
      <c r="N649" s="14">
        <f t="shared" si="145"/>
        <v>486.3</v>
      </c>
      <c r="O649" s="4" t="s">
        <v>77</v>
      </c>
      <c r="R649">
        <v>0</v>
      </c>
      <c r="S649">
        <v>0</v>
      </c>
      <c r="T649">
        <v>0</v>
      </c>
      <c r="AC649">
        <v>1</v>
      </c>
    </row>
    <row r="650" spans="1:29" ht="30" customHeight="1">
      <c r="A650" s="4" t="s">
        <v>492</v>
      </c>
      <c r="B650" s="4" t="s">
        <v>916</v>
      </c>
      <c r="C650" s="4" t="s">
        <v>90</v>
      </c>
      <c r="D650" s="4" t="s">
        <v>917</v>
      </c>
      <c r="E650" s="4" t="s">
        <v>92</v>
      </c>
      <c r="F650" s="2">
        <v>0.211</v>
      </c>
      <c r="G650" s="12">
        <v>0</v>
      </c>
      <c r="H650" s="14">
        <f>TRUNC(F650*G650,1)</f>
        <v>0</v>
      </c>
      <c r="I650" s="13">
        <f>단가대비표!O229</f>
        <v>113289</v>
      </c>
      <c r="J650" s="14">
        <f>TRUNC(F650*I650,1)</f>
        <v>23903.9</v>
      </c>
      <c r="K650" s="13">
        <v>0</v>
      </c>
      <c r="L650" s="14">
        <f>TRUNC(F650*K650,1)</f>
        <v>0</v>
      </c>
      <c r="M650" s="13">
        <f t="shared" si="145"/>
        <v>113289</v>
      </c>
      <c r="N650" s="14">
        <f t="shared" si="145"/>
        <v>23903.9</v>
      </c>
      <c r="O650" s="4" t="s">
        <v>77</v>
      </c>
      <c r="R650">
        <v>0</v>
      </c>
      <c r="S650">
        <v>0</v>
      </c>
      <c r="T650">
        <v>0</v>
      </c>
      <c r="W650">
        <v>3</v>
      </c>
      <c r="AC650">
        <v>1</v>
      </c>
    </row>
    <row r="651" spans="1:29" ht="30" customHeight="1">
      <c r="A651" s="4" t="s">
        <v>492</v>
      </c>
      <c r="B651" s="4" t="s">
        <v>89</v>
      </c>
      <c r="C651" s="4" t="s">
        <v>90</v>
      </c>
      <c r="D651" s="4" t="s">
        <v>91</v>
      </c>
      <c r="E651" s="4" t="s">
        <v>92</v>
      </c>
      <c r="F651" s="2">
        <v>0.211</v>
      </c>
      <c r="G651" s="12">
        <v>0</v>
      </c>
      <c r="H651" s="14">
        <f>TRUNC(F651*G651,1)</f>
        <v>0</v>
      </c>
      <c r="I651" s="13">
        <f>단가대비표!O226</f>
        <v>94338</v>
      </c>
      <c r="J651" s="14">
        <f>TRUNC(F651*I651,1)</f>
        <v>19905.3</v>
      </c>
      <c r="K651" s="13">
        <v>0</v>
      </c>
      <c r="L651" s="14">
        <f>TRUNC(F651*K651,1)</f>
        <v>0</v>
      </c>
      <c r="M651" s="13">
        <f t="shared" si="145"/>
        <v>94338</v>
      </c>
      <c r="N651" s="14">
        <f t="shared" si="145"/>
        <v>19905.3</v>
      </c>
      <c r="O651" s="4" t="s">
        <v>77</v>
      </c>
      <c r="R651">
        <v>0</v>
      </c>
      <c r="S651">
        <v>0</v>
      </c>
      <c r="T651">
        <v>0</v>
      </c>
      <c r="W651">
        <v>3</v>
      </c>
      <c r="AC651">
        <v>1</v>
      </c>
    </row>
    <row r="652" spans="1:29" ht="30" customHeight="1">
      <c r="A652" s="4" t="s">
        <v>492</v>
      </c>
      <c r="B652" s="4" t="s">
        <v>95</v>
      </c>
      <c r="C652" s="4" t="s">
        <v>96</v>
      </c>
      <c r="D652" s="4" t="s">
        <v>97</v>
      </c>
      <c r="E652" s="4" t="s">
        <v>98</v>
      </c>
      <c r="F652" s="2">
        <v>1</v>
      </c>
      <c r="G652" s="12">
        <f>ROUNDDOWN(SUMIF(W649:W652,RIGHTB(B652,1),J649:J652)*T652,2)</f>
        <v>1314.27</v>
      </c>
      <c r="H652" s="14">
        <f>TRUNC(F652*G652,1)</f>
        <v>1314.2</v>
      </c>
      <c r="I652" s="13">
        <v>0</v>
      </c>
      <c r="J652" s="14">
        <f>TRUNC(F652*I652,1)</f>
        <v>0</v>
      </c>
      <c r="K652" s="13">
        <v>0</v>
      </c>
      <c r="L652" s="14">
        <f>TRUNC(F652*K652,1)</f>
        <v>0</v>
      </c>
      <c r="M652" s="13">
        <f t="shared" si="145"/>
        <v>1314.2</v>
      </c>
      <c r="N652" s="14">
        <f t="shared" si="145"/>
        <v>1314.2</v>
      </c>
      <c r="O652" s="4" t="s">
        <v>77</v>
      </c>
      <c r="P652">
        <v>652</v>
      </c>
      <c r="R652">
        <v>1</v>
      </c>
      <c r="S652">
        <v>0</v>
      </c>
      <c r="T652">
        <v>0.03</v>
      </c>
      <c r="AC652">
        <v>1</v>
      </c>
    </row>
    <row r="653" spans="1:15" ht="30" customHeight="1">
      <c r="A653" s="2"/>
      <c r="B653" s="2"/>
      <c r="C653" s="2" t="s">
        <v>99</v>
      </c>
      <c r="D653" s="2"/>
      <c r="E653" s="2"/>
      <c r="F653" s="2"/>
      <c r="G653" s="12"/>
      <c r="H653" s="8">
        <f>ROUNDDOWN(SUMIF(AC649:AC652,1,H649:H652),0)</f>
        <v>1314</v>
      </c>
      <c r="I653" s="2"/>
      <c r="J653" s="8">
        <f>ROUNDDOWN(SUMIF(AC649:AC652,1,J649:J652),0)</f>
        <v>43809</v>
      </c>
      <c r="K653" s="2"/>
      <c r="L653" s="8">
        <f>ROUNDDOWN(SUMIF(AC649:AC652,1,L649:L652),0)</f>
        <v>486</v>
      </c>
      <c r="M653" s="2"/>
      <c r="N653" s="8">
        <f>H653+J653+L653</f>
        <v>45609</v>
      </c>
      <c r="O653" s="2"/>
    </row>
    <row r="654" spans="1:15" ht="30" customHeight="1">
      <c r="A654" s="2"/>
      <c r="B654" s="2"/>
      <c r="C654" s="2"/>
      <c r="D654" s="2"/>
      <c r="E654" s="2"/>
      <c r="F654" s="2"/>
      <c r="G654" s="12"/>
      <c r="H654" s="2"/>
      <c r="I654" s="2"/>
      <c r="J654" s="2"/>
      <c r="K654" s="2"/>
      <c r="L654" s="2"/>
      <c r="M654" s="2"/>
      <c r="N654" s="2"/>
      <c r="O654" s="2"/>
    </row>
    <row r="655" spans="1:15" ht="30" customHeight="1">
      <c r="A655" s="2"/>
      <c r="B655" s="2"/>
      <c r="C655" s="4" t="s">
        <v>927</v>
      </c>
      <c r="D655" s="2"/>
      <c r="E655" s="2"/>
      <c r="F655" s="2"/>
      <c r="G655" s="12"/>
      <c r="H655" s="2"/>
      <c r="I655" s="2"/>
      <c r="J655" s="2"/>
      <c r="K655" s="2"/>
      <c r="L655" s="2"/>
      <c r="M655" s="2"/>
      <c r="N655" s="2"/>
      <c r="O655" s="2"/>
    </row>
    <row r="656" spans="1:29" ht="30" customHeight="1">
      <c r="A656" s="4" t="s">
        <v>493</v>
      </c>
      <c r="B656" s="4" t="s">
        <v>912</v>
      </c>
      <c r="C656" s="4" t="s">
        <v>913</v>
      </c>
      <c r="D656" s="4" t="s">
        <v>914</v>
      </c>
      <c r="E656" s="4" t="s">
        <v>915</v>
      </c>
      <c r="F656" s="2">
        <v>1.32</v>
      </c>
      <c r="G656" s="12">
        <v>0</v>
      </c>
      <c r="H656" s="14">
        <f>TRUNC(F656*G656,1)</f>
        <v>0</v>
      </c>
      <c r="I656" s="13">
        <v>0</v>
      </c>
      <c r="J656" s="14">
        <f>TRUNC(F656*I656,1)</f>
        <v>0</v>
      </c>
      <c r="K656" s="13">
        <f>단가대비표!O7</f>
        <v>523</v>
      </c>
      <c r="L656" s="14">
        <f>TRUNC(F656*K656,1)</f>
        <v>690.3</v>
      </c>
      <c r="M656" s="13">
        <f aca="true" t="shared" si="146" ref="M656:N659">TRUNC(G656+I656+K656,1)</f>
        <v>523</v>
      </c>
      <c r="N656" s="14">
        <f t="shared" si="146"/>
        <v>690.3</v>
      </c>
      <c r="O656" s="4" t="s">
        <v>77</v>
      </c>
      <c r="R656">
        <v>0</v>
      </c>
      <c r="S656">
        <v>0</v>
      </c>
      <c r="T656">
        <v>0</v>
      </c>
      <c r="AC656">
        <v>1</v>
      </c>
    </row>
    <row r="657" spans="1:29" ht="30" customHeight="1">
      <c r="A657" s="4" t="s">
        <v>493</v>
      </c>
      <c r="B657" s="4" t="s">
        <v>916</v>
      </c>
      <c r="C657" s="4" t="s">
        <v>90</v>
      </c>
      <c r="D657" s="4" t="s">
        <v>917</v>
      </c>
      <c r="E657" s="4" t="s">
        <v>92</v>
      </c>
      <c r="F657" s="2">
        <v>0.268</v>
      </c>
      <c r="G657" s="12">
        <v>0</v>
      </c>
      <c r="H657" s="14">
        <f>TRUNC(F657*G657,1)</f>
        <v>0</v>
      </c>
      <c r="I657" s="13">
        <f>단가대비표!O229</f>
        <v>113289</v>
      </c>
      <c r="J657" s="14">
        <f>TRUNC(F657*I657,1)</f>
        <v>30361.4</v>
      </c>
      <c r="K657" s="13">
        <v>0</v>
      </c>
      <c r="L657" s="14">
        <f>TRUNC(F657*K657,1)</f>
        <v>0</v>
      </c>
      <c r="M657" s="13">
        <f t="shared" si="146"/>
        <v>113289</v>
      </c>
      <c r="N657" s="14">
        <f t="shared" si="146"/>
        <v>30361.4</v>
      </c>
      <c r="O657" s="4" t="s">
        <v>77</v>
      </c>
      <c r="R657">
        <v>0</v>
      </c>
      <c r="S657">
        <v>0</v>
      </c>
      <c r="T657">
        <v>0</v>
      </c>
      <c r="W657">
        <v>3</v>
      </c>
      <c r="AC657">
        <v>1</v>
      </c>
    </row>
    <row r="658" spans="1:29" ht="30" customHeight="1">
      <c r="A658" s="4" t="s">
        <v>493</v>
      </c>
      <c r="B658" s="4" t="s">
        <v>89</v>
      </c>
      <c r="C658" s="4" t="s">
        <v>90</v>
      </c>
      <c r="D658" s="4" t="s">
        <v>91</v>
      </c>
      <c r="E658" s="4" t="s">
        <v>92</v>
      </c>
      <c r="F658" s="2">
        <v>0.268</v>
      </c>
      <c r="G658" s="12">
        <v>0</v>
      </c>
      <c r="H658" s="14">
        <f>TRUNC(F658*G658,1)</f>
        <v>0</v>
      </c>
      <c r="I658" s="13">
        <f>단가대비표!O226</f>
        <v>94338</v>
      </c>
      <c r="J658" s="14">
        <f>TRUNC(F658*I658,1)</f>
        <v>25282.5</v>
      </c>
      <c r="K658" s="13">
        <v>0</v>
      </c>
      <c r="L658" s="14">
        <f>TRUNC(F658*K658,1)</f>
        <v>0</v>
      </c>
      <c r="M658" s="13">
        <f t="shared" si="146"/>
        <v>94338</v>
      </c>
      <c r="N658" s="14">
        <f t="shared" si="146"/>
        <v>25282.5</v>
      </c>
      <c r="O658" s="4" t="s">
        <v>77</v>
      </c>
      <c r="R658">
        <v>0</v>
      </c>
      <c r="S658">
        <v>0</v>
      </c>
      <c r="T658">
        <v>0</v>
      </c>
      <c r="W658">
        <v>3</v>
      </c>
      <c r="AC658">
        <v>1</v>
      </c>
    </row>
    <row r="659" spans="1:29" ht="30" customHeight="1">
      <c r="A659" s="4" t="s">
        <v>493</v>
      </c>
      <c r="B659" s="4" t="s">
        <v>95</v>
      </c>
      <c r="C659" s="4" t="s">
        <v>96</v>
      </c>
      <c r="D659" s="4" t="s">
        <v>97</v>
      </c>
      <c r="E659" s="4" t="s">
        <v>98</v>
      </c>
      <c r="F659" s="2">
        <v>1</v>
      </c>
      <c r="G659" s="12">
        <f>ROUNDDOWN(SUMIF(W656:W659,RIGHTB(B659,1),J656:J659)*T659,2)</f>
        <v>1669.31</v>
      </c>
      <c r="H659" s="14">
        <f>TRUNC(F659*G659,1)</f>
        <v>1669.3</v>
      </c>
      <c r="I659" s="13">
        <v>0</v>
      </c>
      <c r="J659" s="14">
        <f>TRUNC(F659*I659,1)</f>
        <v>0</v>
      </c>
      <c r="K659" s="13">
        <v>0</v>
      </c>
      <c r="L659" s="14">
        <f>TRUNC(F659*K659,1)</f>
        <v>0</v>
      </c>
      <c r="M659" s="13">
        <f t="shared" si="146"/>
        <v>1669.3</v>
      </c>
      <c r="N659" s="14">
        <f t="shared" si="146"/>
        <v>1669.3</v>
      </c>
      <c r="O659" s="4" t="s">
        <v>77</v>
      </c>
      <c r="P659">
        <v>659</v>
      </c>
      <c r="R659">
        <v>1</v>
      </c>
      <c r="S659">
        <v>0</v>
      </c>
      <c r="T659">
        <v>0.03</v>
      </c>
      <c r="AC659">
        <v>1</v>
      </c>
    </row>
    <row r="660" spans="1:15" ht="30" customHeight="1">
      <c r="A660" s="2"/>
      <c r="B660" s="2"/>
      <c r="C660" s="2" t="s">
        <v>99</v>
      </c>
      <c r="D660" s="2"/>
      <c r="E660" s="2"/>
      <c r="F660" s="2"/>
      <c r="G660" s="12"/>
      <c r="H660" s="8">
        <f>ROUNDDOWN(SUMIF(AC656:AC659,1,H656:H659),0)</f>
        <v>1669</v>
      </c>
      <c r="I660" s="2"/>
      <c r="J660" s="8">
        <f>ROUNDDOWN(SUMIF(AC656:AC659,1,J656:J659),0)</f>
        <v>55643</v>
      </c>
      <c r="K660" s="2"/>
      <c r="L660" s="8">
        <f>ROUNDDOWN(SUMIF(AC656:AC659,1,L656:L659),0)</f>
        <v>690</v>
      </c>
      <c r="M660" s="2"/>
      <c r="N660" s="8">
        <f>H660+J660+L660</f>
        <v>58002</v>
      </c>
      <c r="O660" s="2"/>
    </row>
    <row r="661" spans="1:15" ht="30" customHeight="1">
      <c r="A661" s="2"/>
      <c r="B661" s="2"/>
      <c r="C661" s="2"/>
      <c r="D661" s="2"/>
      <c r="E661" s="2"/>
      <c r="F661" s="2"/>
      <c r="G661" s="12"/>
      <c r="H661" s="2"/>
      <c r="I661" s="2"/>
      <c r="J661" s="2"/>
      <c r="K661" s="2"/>
      <c r="L661" s="2"/>
      <c r="M661" s="2"/>
      <c r="N661" s="2"/>
      <c r="O661" s="2"/>
    </row>
    <row r="662" spans="1:15" ht="30" customHeight="1">
      <c r="A662" s="2"/>
      <c r="B662" s="2"/>
      <c r="C662" s="4" t="s">
        <v>928</v>
      </c>
      <c r="D662" s="2"/>
      <c r="E662" s="2"/>
      <c r="F662" s="2"/>
      <c r="G662" s="12"/>
      <c r="H662" s="2"/>
      <c r="I662" s="2"/>
      <c r="J662" s="2"/>
      <c r="K662" s="2"/>
      <c r="L662" s="2"/>
      <c r="M662" s="2"/>
      <c r="N662" s="2"/>
      <c r="O662" s="2"/>
    </row>
    <row r="663" spans="1:29" ht="30" customHeight="1">
      <c r="A663" s="4" t="s">
        <v>494</v>
      </c>
      <c r="B663" s="4" t="s">
        <v>912</v>
      </c>
      <c r="C663" s="4" t="s">
        <v>913</v>
      </c>
      <c r="D663" s="4" t="s">
        <v>914</v>
      </c>
      <c r="E663" s="4" t="s">
        <v>915</v>
      </c>
      <c r="F663" s="2">
        <v>1.32</v>
      </c>
      <c r="G663" s="12">
        <v>0</v>
      </c>
      <c r="H663" s="14">
        <f>TRUNC(F663*G663,1)</f>
        <v>0</v>
      </c>
      <c r="I663" s="13">
        <v>0</v>
      </c>
      <c r="J663" s="14">
        <f>TRUNC(F663*I663,1)</f>
        <v>0</v>
      </c>
      <c r="K663" s="13">
        <f>단가대비표!O7</f>
        <v>523</v>
      </c>
      <c r="L663" s="14">
        <f>TRUNC(F663*K663,1)</f>
        <v>690.3</v>
      </c>
      <c r="M663" s="13">
        <f aca="true" t="shared" si="147" ref="M663:N666">TRUNC(G663+I663+K663,1)</f>
        <v>523</v>
      </c>
      <c r="N663" s="14">
        <f t="shared" si="147"/>
        <v>690.3</v>
      </c>
      <c r="O663" s="4" t="s">
        <v>77</v>
      </c>
      <c r="R663">
        <v>0</v>
      </c>
      <c r="S663">
        <v>0</v>
      </c>
      <c r="T663">
        <v>0</v>
      </c>
      <c r="AC663">
        <v>1</v>
      </c>
    </row>
    <row r="664" spans="1:29" ht="30" customHeight="1">
      <c r="A664" s="4" t="s">
        <v>494</v>
      </c>
      <c r="B664" s="4" t="s">
        <v>916</v>
      </c>
      <c r="C664" s="4" t="s">
        <v>90</v>
      </c>
      <c r="D664" s="4" t="s">
        <v>917</v>
      </c>
      <c r="E664" s="4" t="s">
        <v>92</v>
      </c>
      <c r="F664" s="2">
        <v>0.268</v>
      </c>
      <c r="G664" s="12">
        <v>0</v>
      </c>
      <c r="H664" s="14">
        <f>TRUNC(F664*G664,1)</f>
        <v>0</v>
      </c>
      <c r="I664" s="13">
        <f>단가대비표!O229</f>
        <v>113289</v>
      </c>
      <c r="J664" s="14">
        <f>TRUNC(F664*I664,1)</f>
        <v>30361.4</v>
      </c>
      <c r="K664" s="13">
        <v>0</v>
      </c>
      <c r="L664" s="14">
        <f>TRUNC(F664*K664,1)</f>
        <v>0</v>
      </c>
      <c r="M664" s="13">
        <f t="shared" si="147"/>
        <v>113289</v>
      </c>
      <c r="N664" s="14">
        <f t="shared" si="147"/>
        <v>30361.4</v>
      </c>
      <c r="O664" s="4" t="s">
        <v>77</v>
      </c>
      <c r="R664">
        <v>0</v>
      </c>
      <c r="S664">
        <v>0</v>
      </c>
      <c r="T664">
        <v>0</v>
      </c>
      <c r="W664">
        <v>3</v>
      </c>
      <c r="AC664">
        <v>1</v>
      </c>
    </row>
    <row r="665" spans="1:29" ht="30" customHeight="1">
      <c r="A665" s="4" t="s">
        <v>494</v>
      </c>
      <c r="B665" s="4" t="s">
        <v>89</v>
      </c>
      <c r="C665" s="4" t="s">
        <v>90</v>
      </c>
      <c r="D665" s="4" t="s">
        <v>91</v>
      </c>
      <c r="E665" s="4" t="s">
        <v>92</v>
      </c>
      <c r="F665" s="2">
        <v>0.268</v>
      </c>
      <c r="G665" s="12">
        <v>0</v>
      </c>
      <c r="H665" s="14">
        <f>TRUNC(F665*G665,1)</f>
        <v>0</v>
      </c>
      <c r="I665" s="13">
        <f>단가대비표!O226</f>
        <v>94338</v>
      </c>
      <c r="J665" s="14">
        <f>TRUNC(F665*I665,1)</f>
        <v>25282.5</v>
      </c>
      <c r="K665" s="13">
        <v>0</v>
      </c>
      <c r="L665" s="14">
        <f>TRUNC(F665*K665,1)</f>
        <v>0</v>
      </c>
      <c r="M665" s="13">
        <f t="shared" si="147"/>
        <v>94338</v>
      </c>
      <c r="N665" s="14">
        <f t="shared" si="147"/>
        <v>25282.5</v>
      </c>
      <c r="O665" s="4" t="s">
        <v>77</v>
      </c>
      <c r="R665">
        <v>0</v>
      </c>
      <c r="S665">
        <v>0</v>
      </c>
      <c r="T665">
        <v>0</v>
      </c>
      <c r="W665">
        <v>3</v>
      </c>
      <c r="AC665">
        <v>1</v>
      </c>
    </row>
    <row r="666" spans="1:29" ht="30" customHeight="1">
      <c r="A666" s="4" t="s">
        <v>494</v>
      </c>
      <c r="B666" s="4" t="s">
        <v>95</v>
      </c>
      <c r="C666" s="4" t="s">
        <v>96</v>
      </c>
      <c r="D666" s="4" t="s">
        <v>97</v>
      </c>
      <c r="E666" s="4" t="s">
        <v>98</v>
      </c>
      <c r="F666" s="2">
        <v>1</v>
      </c>
      <c r="G666" s="12">
        <f>ROUNDDOWN(SUMIF(W663:W666,RIGHTB(B666,1),J663:J666)*T666,2)</f>
        <v>1669.31</v>
      </c>
      <c r="H666" s="14">
        <f>TRUNC(F666*G666,1)</f>
        <v>1669.3</v>
      </c>
      <c r="I666" s="13">
        <v>0</v>
      </c>
      <c r="J666" s="14">
        <f>TRUNC(F666*I666,1)</f>
        <v>0</v>
      </c>
      <c r="K666" s="13">
        <v>0</v>
      </c>
      <c r="L666" s="14">
        <f>TRUNC(F666*K666,1)</f>
        <v>0</v>
      </c>
      <c r="M666" s="13">
        <f t="shared" si="147"/>
        <v>1669.3</v>
      </c>
      <c r="N666" s="14">
        <f t="shared" si="147"/>
        <v>1669.3</v>
      </c>
      <c r="O666" s="4" t="s">
        <v>77</v>
      </c>
      <c r="P666">
        <v>666</v>
      </c>
      <c r="R666">
        <v>1</v>
      </c>
      <c r="S666">
        <v>0</v>
      </c>
      <c r="T666">
        <v>0.03</v>
      </c>
      <c r="AC666">
        <v>1</v>
      </c>
    </row>
    <row r="667" spans="1:15" ht="30" customHeight="1">
      <c r="A667" s="2"/>
      <c r="B667" s="2"/>
      <c r="C667" s="2" t="s">
        <v>99</v>
      </c>
      <c r="D667" s="2"/>
      <c r="E667" s="2"/>
      <c r="F667" s="2"/>
      <c r="G667" s="12"/>
      <c r="H667" s="8">
        <f>ROUNDDOWN(SUMIF(AC663:AC666,1,H663:H666),0)</f>
        <v>1669</v>
      </c>
      <c r="I667" s="2"/>
      <c r="J667" s="8">
        <f>ROUNDDOWN(SUMIF(AC663:AC666,1,J663:J666),0)</f>
        <v>55643</v>
      </c>
      <c r="K667" s="2"/>
      <c r="L667" s="8">
        <f>ROUNDDOWN(SUMIF(AC663:AC666,1,L663:L666),0)</f>
        <v>690</v>
      </c>
      <c r="M667" s="2"/>
      <c r="N667" s="8">
        <f>H667+J667+L667</f>
        <v>58002</v>
      </c>
      <c r="O667" s="2"/>
    </row>
    <row r="668" spans="1:15" ht="30" customHeight="1">
      <c r="A668" s="2"/>
      <c r="B668" s="2"/>
      <c r="C668" s="2"/>
      <c r="D668" s="2"/>
      <c r="E668" s="2"/>
      <c r="F668" s="2"/>
      <c r="G668" s="12"/>
      <c r="H668" s="2"/>
      <c r="I668" s="2"/>
      <c r="J668" s="2"/>
      <c r="K668" s="2"/>
      <c r="L668" s="2"/>
      <c r="M668" s="2"/>
      <c r="N668" s="2"/>
      <c r="O668" s="2"/>
    </row>
    <row r="669" spans="1:15" ht="30" customHeight="1">
      <c r="A669" s="2"/>
      <c r="B669" s="2"/>
      <c r="C669" s="4" t="s">
        <v>929</v>
      </c>
      <c r="D669" s="2"/>
      <c r="E669" s="2"/>
      <c r="F669" s="2"/>
      <c r="G669" s="12"/>
      <c r="H669" s="2"/>
      <c r="I669" s="2"/>
      <c r="J669" s="2"/>
      <c r="K669" s="2"/>
      <c r="L669" s="2"/>
      <c r="M669" s="2"/>
      <c r="N669" s="2"/>
      <c r="O669" s="2"/>
    </row>
    <row r="670" spans="1:29" ht="30" customHeight="1">
      <c r="A670" s="4" t="s">
        <v>495</v>
      </c>
      <c r="B670" s="4" t="s">
        <v>912</v>
      </c>
      <c r="C670" s="4" t="s">
        <v>913</v>
      </c>
      <c r="D670" s="4" t="s">
        <v>914</v>
      </c>
      <c r="E670" s="4" t="s">
        <v>915</v>
      </c>
      <c r="F670" s="2">
        <v>2.09</v>
      </c>
      <c r="G670" s="12">
        <v>0</v>
      </c>
      <c r="H670" s="14">
        <f>TRUNC(F670*G670,1)</f>
        <v>0</v>
      </c>
      <c r="I670" s="13">
        <v>0</v>
      </c>
      <c r="J670" s="14">
        <f>TRUNC(F670*I670,1)</f>
        <v>0</v>
      </c>
      <c r="K670" s="13">
        <f>단가대비표!O7</f>
        <v>523</v>
      </c>
      <c r="L670" s="14">
        <f>TRUNC(F670*K670,1)</f>
        <v>1093</v>
      </c>
      <c r="M670" s="13">
        <f aca="true" t="shared" si="148" ref="M670:N673">TRUNC(G670+I670+K670,1)</f>
        <v>523</v>
      </c>
      <c r="N670" s="14">
        <f t="shared" si="148"/>
        <v>1093</v>
      </c>
      <c r="O670" s="4" t="s">
        <v>77</v>
      </c>
      <c r="R670">
        <v>0</v>
      </c>
      <c r="S670">
        <v>0</v>
      </c>
      <c r="T670">
        <v>0</v>
      </c>
      <c r="AC670">
        <v>1</v>
      </c>
    </row>
    <row r="671" spans="1:29" ht="30" customHeight="1">
      <c r="A671" s="4" t="s">
        <v>495</v>
      </c>
      <c r="B671" s="4" t="s">
        <v>916</v>
      </c>
      <c r="C671" s="4" t="s">
        <v>90</v>
      </c>
      <c r="D671" s="4" t="s">
        <v>917</v>
      </c>
      <c r="E671" s="4" t="s">
        <v>92</v>
      </c>
      <c r="F671" s="2">
        <v>0.377</v>
      </c>
      <c r="G671" s="12">
        <v>0</v>
      </c>
      <c r="H671" s="14">
        <f>TRUNC(F671*G671,1)</f>
        <v>0</v>
      </c>
      <c r="I671" s="13">
        <f>단가대비표!O229</f>
        <v>113289</v>
      </c>
      <c r="J671" s="14">
        <f>TRUNC(F671*I671,1)</f>
        <v>42709.9</v>
      </c>
      <c r="K671" s="13">
        <v>0</v>
      </c>
      <c r="L671" s="14">
        <f>TRUNC(F671*K671,1)</f>
        <v>0</v>
      </c>
      <c r="M671" s="13">
        <f t="shared" si="148"/>
        <v>113289</v>
      </c>
      <c r="N671" s="14">
        <f t="shared" si="148"/>
        <v>42709.9</v>
      </c>
      <c r="O671" s="4" t="s">
        <v>77</v>
      </c>
      <c r="R671">
        <v>0</v>
      </c>
      <c r="S671">
        <v>0</v>
      </c>
      <c r="T671">
        <v>0</v>
      </c>
      <c r="W671">
        <v>3</v>
      </c>
      <c r="AC671">
        <v>1</v>
      </c>
    </row>
    <row r="672" spans="1:29" ht="30" customHeight="1">
      <c r="A672" s="4" t="s">
        <v>495</v>
      </c>
      <c r="B672" s="4" t="s">
        <v>89</v>
      </c>
      <c r="C672" s="4" t="s">
        <v>90</v>
      </c>
      <c r="D672" s="4" t="s">
        <v>91</v>
      </c>
      <c r="E672" s="4" t="s">
        <v>92</v>
      </c>
      <c r="F672" s="2">
        <v>0.377</v>
      </c>
      <c r="G672" s="12">
        <v>0</v>
      </c>
      <c r="H672" s="14">
        <f>TRUNC(F672*G672,1)</f>
        <v>0</v>
      </c>
      <c r="I672" s="13">
        <f>단가대비표!O226</f>
        <v>94338</v>
      </c>
      <c r="J672" s="14">
        <f>TRUNC(F672*I672,1)</f>
        <v>35565.4</v>
      </c>
      <c r="K672" s="13">
        <v>0</v>
      </c>
      <c r="L672" s="14">
        <f>TRUNC(F672*K672,1)</f>
        <v>0</v>
      </c>
      <c r="M672" s="13">
        <f t="shared" si="148"/>
        <v>94338</v>
      </c>
      <c r="N672" s="14">
        <f t="shared" si="148"/>
        <v>35565.4</v>
      </c>
      <c r="O672" s="4" t="s">
        <v>77</v>
      </c>
      <c r="R672">
        <v>0</v>
      </c>
      <c r="S672">
        <v>0</v>
      </c>
      <c r="T672">
        <v>0</v>
      </c>
      <c r="W672">
        <v>3</v>
      </c>
      <c r="AC672">
        <v>1</v>
      </c>
    </row>
    <row r="673" spans="1:29" ht="30" customHeight="1">
      <c r="A673" s="4" t="s">
        <v>495</v>
      </c>
      <c r="B673" s="4" t="s">
        <v>95</v>
      </c>
      <c r="C673" s="4" t="s">
        <v>96</v>
      </c>
      <c r="D673" s="4" t="s">
        <v>97</v>
      </c>
      <c r="E673" s="4" t="s">
        <v>98</v>
      </c>
      <c r="F673" s="2">
        <v>1</v>
      </c>
      <c r="G673" s="12">
        <f>ROUNDDOWN(SUMIF(W670:W673,RIGHTB(B673,1),J670:J673)*T673,2)</f>
        <v>2348.25</v>
      </c>
      <c r="H673" s="14">
        <f>TRUNC(F673*G673,1)</f>
        <v>2348.2</v>
      </c>
      <c r="I673" s="13">
        <v>0</v>
      </c>
      <c r="J673" s="14">
        <f>TRUNC(F673*I673,1)</f>
        <v>0</v>
      </c>
      <c r="K673" s="13">
        <v>0</v>
      </c>
      <c r="L673" s="14">
        <f>TRUNC(F673*K673,1)</f>
        <v>0</v>
      </c>
      <c r="M673" s="13">
        <f t="shared" si="148"/>
        <v>2348.2</v>
      </c>
      <c r="N673" s="14">
        <f t="shared" si="148"/>
        <v>2348.2</v>
      </c>
      <c r="O673" s="4" t="s">
        <v>77</v>
      </c>
      <c r="P673">
        <v>673</v>
      </c>
      <c r="R673">
        <v>1</v>
      </c>
      <c r="S673">
        <v>0</v>
      </c>
      <c r="T673">
        <v>0.03</v>
      </c>
      <c r="AC673">
        <v>1</v>
      </c>
    </row>
    <row r="674" spans="1:15" ht="30" customHeight="1">
      <c r="A674" s="2"/>
      <c r="B674" s="2"/>
      <c r="C674" s="2" t="s">
        <v>99</v>
      </c>
      <c r="D674" s="2"/>
      <c r="E674" s="2"/>
      <c r="F674" s="2"/>
      <c r="G674" s="12"/>
      <c r="H674" s="8">
        <f>ROUNDDOWN(SUMIF(AC670:AC673,1,H670:H673),0)</f>
        <v>2348</v>
      </c>
      <c r="I674" s="2"/>
      <c r="J674" s="8">
        <f>ROUNDDOWN(SUMIF(AC670:AC673,1,J670:J673),0)</f>
        <v>78275</v>
      </c>
      <c r="K674" s="2"/>
      <c r="L674" s="8">
        <f>ROUNDDOWN(SUMIF(AC670:AC673,1,L670:L673),0)</f>
        <v>1093</v>
      </c>
      <c r="M674" s="2"/>
      <c r="N674" s="8">
        <f>H674+J674+L674</f>
        <v>81716</v>
      </c>
      <c r="O674" s="2"/>
    </row>
    <row r="675" spans="1:15" ht="30" customHeight="1">
      <c r="A675" s="2"/>
      <c r="B675" s="2"/>
      <c r="C675" s="2"/>
      <c r="D675" s="2"/>
      <c r="E675" s="2"/>
      <c r="F675" s="2"/>
      <c r="G675" s="12"/>
      <c r="H675" s="2"/>
      <c r="I675" s="2"/>
      <c r="J675" s="2"/>
      <c r="K675" s="2"/>
      <c r="L675" s="2"/>
      <c r="M675" s="2"/>
      <c r="N675" s="2"/>
      <c r="O675" s="2"/>
    </row>
    <row r="676" spans="1:15" ht="30" customHeight="1">
      <c r="A676" s="2"/>
      <c r="B676" s="2"/>
      <c r="C676" s="2"/>
      <c r="D676" s="2"/>
      <c r="E676" s="2"/>
      <c r="F676" s="2"/>
      <c r="G676" s="12"/>
      <c r="H676" s="2"/>
      <c r="I676" s="2"/>
      <c r="J676" s="2"/>
      <c r="K676" s="2"/>
      <c r="L676" s="2"/>
      <c r="M676" s="2"/>
      <c r="N676" s="2"/>
      <c r="O676" s="2"/>
    </row>
    <row r="677" spans="1:15" ht="30" customHeight="1">
      <c r="A677" s="2"/>
      <c r="B677" s="2"/>
      <c r="C677" s="2"/>
      <c r="D677" s="2"/>
      <c r="E677" s="2"/>
      <c r="F677" s="2"/>
      <c r="G677" s="12"/>
      <c r="H677" s="2"/>
      <c r="I677" s="2"/>
      <c r="J677" s="2"/>
      <c r="K677" s="2"/>
      <c r="L677" s="2"/>
      <c r="M677" s="2"/>
      <c r="N677" s="2"/>
      <c r="O677" s="2"/>
    </row>
    <row r="678" spans="1:15" ht="30" customHeight="1">
      <c r="A678" s="2"/>
      <c r="B678" s="2"/>
      <c r="C678" s="2"/>
      <c r="D678" s="2"/>
      <c r="E678" s="2"/>
      <c r="F678" s="2"/>
      <c r="G678" s="12"/>
      <c r="H678" s="2"/>
      <c r="I678" s="2"/>
      <c r="J678" s="2"/>
      <c r="K678" s="2"/>
      <c r="L678" s="2"/>
      <c r="M678" s="2"/>
      <c r="N678" s="2"/>
      <c r="O678" s="2"/>
    </row>
    <row r="679" spans="1:15" ht="30" customHeight="1">
      <c r="A679" s="2"/>
      <c r="B679" s="2"/>
      <c r="C679" s="2"/>
      <c r="D679" s="2"/>
      <c r="E679" s="2"/>
      <c r="F679" s="2"/>
      <c r="G679" s="12"/>
      <c r="H679" s="2"/>
      <c r="I679" s="2"/>
      <c r="J679" s="2"/>
      <c r="K679" s="2"/>
      <c r="L679" s="2"/>
      <c r="M679" s="2"/>
      <c r="N679" s="2"/>
      <c r="O679" s="2"/>
    </row>
    <row r="680" ht="16.5" hidden="1">
      <c r="A680" t="s">
        <v>70</v>
      </c>
    </row>
    <row r="681" spans="1:15" ht="17.25">
      <c r="A681" s="1"/>
      <c r="B681" s="1"/>
      <c r="C681" s="1" t="s">
        <v>601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</sheetData>
  <sheetProtection/>
  <mergeCells count="12">
    <mergeCell ref="M2:N2"/>
    <mergeCell ref="O2:O3"/>
    <mergeCell ref="A1:O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6"/>
  <sheetViews>
    <sheetView view="pageBreakPreview" zoomScale="60" zoomScalePageLayoutView="0" workbookViewId="0" topLeftCell="A1">
      <selection activeCell="A2" sqref="A2:M2"/>
    </sheetView>
  </sheetViews>
  <sheetFormatPr defaultColWidth="9.140625" defaultRowHeight="15"/>
  <cols>
    <col min="1" max="1" width="12.57421875" style="0" customWidth="1"/>
    <col min="2" max="2" width="28.57421875" style="0" customWidth="1"/>
    <col min="3" max="3" width="20.57421875" style="0" customWidth="1"/>
    <col min="4" max="4" width="6.57421875" style="0" customWidth="1"/>
    <col min="5" max="5" width="14.57421875" style="0" customWidth="1"/>
    <col min="6" max="6" width="4.57421875" style="0" customWidth="1"/>
    <col min="7" max="7" width="14.57421875" style="0" customWidth="1"/>
    <col min="8" max="8" width="4.57421875" style="0" customWidth="1"/>
    <col min="9" max="9" width="14.57421875" style="0" customWidth="1"/>
    <col min="10" max="10" width="4.57421875" style="0" customWidth="1"/>
    <col min="11" max="11" width="14.57421875" style="0" customWidth="1"/>
    <col min="12" max="12" width="4.57421875" style="0" customWidth="1"/>
    <col min="13" max="13" width="14.57421875" style="0" customWidth="1"/>
    <col min="14" max="14" width="4.57421875" style="0" customWidth="1"/>
    <col min="15" max="15" width="14.57421875" style="0" customWidth="1"/>
    <col min="16" max="16" width="12.57421875" style="0" customWidth="1"/>
    <col min="18" max="18" width="1.57421875" style="0" customWidth="1"/>
  </cols>
  <sheetData>
    <row r="1" spans="1:16" ht="30" customHeight="1">
      <c r="A1" s="54" t="s">
        <v>930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0" customHeight="1">
      <c r="A3" s="59" t="s">
        <v>605</v>
      </c>
      <c r="B3" s="59" t="s">
        <v>3</v>
      </c>
      <c r="C3" s="59" t="s">
        <v>5</v>
      </c>
      <c r="D3" s="59" t="s">
        <v>6</v>
      </c>
      <c r="E3" s="59" t="s">
        <v>931</v>
      </c>
      <c r="F3" s="59"/>
      <c r="G3" s="59" t="s">
        <v>933</v>
      </c>
      <c r="H3" s="59"/>
      <c r="I3" s="59" t="s">
        <v>934</v>
      </c>
      <c r="J3" s="59"/>
      <c r="K3" s="59" t="s">
        <v>935</v>
      </c>
      <c r="L3" s="59"/>
      <c r="M3" s="59" t="s">
        <v>936</v>
      </c>
      <c r="N3" s="59"/>
      <c r="O3" s="59" t="s">
        <v>937</v>
      </c>
      <c r="P3" s="59" t="s">
        <v>14</v>
      </c>
    </row>
    <row r="4" spans="1:16" ht="30" customHeight="1">
      <c r="A4" s="59"/>
      <c r="B4" s="59"/>
      <c r="C4" s="59"/>
      <c r="D4" s="59"/>
      <c r="E4" s="16" t="s">
        <v>9</v>
      </c>
      <c r="F4" s="16" t="s">
        <v>932</v>
      </c>
      <c r="G4" s="16" t="s">
        <v>9</v>
      </c>
      <c r="H4" s="16" t="s">
        <v>932</v>
      </c>
      <c r="I4" s="16" t="s">
        <v>9</v>
      </c>
      <c r="J4" s="16" t="s">
        <v>932</v>
      </c>
      <c r="K4" s="16" t="s">
        <v>9</v>
      </c>
      <c r="L4" s="16" t="s">
        <v>932</v>
      </c>
      <c r="M4" s="16" t="s">
        <v>9</v>
      </c>
      <c r="N4" s="16" t="s">
        <v>932</v>
      </c>
      <c r="O4" s="59"/>
      <c r="P4" s="59"/>
    </row>
    <row r="5" spans="1:18" ht="30" customHeight="1">
      <c r="A5" s="17" t="s">
        <v>607</v>
      </c>
      <c r="B5" s="17" t="s">
        <v>608</v>
      </c>
      <c r="C5" s="17" t="s">
        <v>609</v>
      </c>
      <c r="D5" s="17" t="s">
        <v>610</v>
      </c>
      <c r="E5" s="18"/>
      <c r="F5" s="18"/>
      <c r="G5" s="18">
        <v>3100</v>
      </c>
      <c r="H5" s="17" t="s">
        <v>938</v>
      </c>
      <c r="I5" s="18">
        <v>2380</v>
      </c>
      <c r="J5" s="17" t="s">
        <v>939</v>
      </c>
      <c r="K5" s="18">
        <v>2380</v>
      </c>
      <c r="L5" s="17" t="s">
        <v>940</v>
      </c>
      <c r="M5" s="18"/>
      <c r="N5" s="18"/>
      <c r="O5" s="18">
        <v>2380</v>
      </c>
      <c r="P5" s="18"/>
      <c r="R5">
        <v>1</v>
      </c>
    </row>
    <row r="6" spans="1:18" ht="30" customHeight="1">
      <c r="A6" s="17" t="s">
        <v>619</v>
      </c>
      <c r="B6" s="17" t="s">
        <v>620</v>
      </c>
      <c r="C6" s="17" t="s">
        <v>621</v>
      </c>
      <c r="D6" s="17" t="s">
        <v>610</v>
      </c>
      <c r="E6" s="18"/>
      <c r="F6" s="18"/>
      <c r="G6" s="18">
        <v>9160</v>
      </c>
      <c r="H6" s="17" t="s">
        <v>938</v>
      </c>
      <c r="I6" s="18">
        <v>8880</v>
      </c>
      <c r="J6" s="17" t="s">
        <v>939</v>
      </c>
      <c r="K6" s="18">
        <v>8880</v>
      </c>
      <c r="L6" s="17" t="s">
        <v>940</v>
      </c>
      <c r="M6" s="18"/>
      <c r="N6" s="18"/>
      <c r="O6" s="18">
        <v>8880</v>
      </c>
      <c r="P6" s="18"/>
      <c r="R6">
        <v>1</v>
      </c>
    </row>
    <row r="7" spans="1:18" ht="30" customHeight="1">
      <c r="A7" s="17" t="s">
        <v>912</v>
      </c>
      <c r="B7" s="17" t="s">
        <v>913</v>
      </c>
      <c r="C7" s="17" t="s">
        <v>914</v>
      </c>
      <c r="D7" s="17" t="s">
        <v>915</v>
      </c>
      <c r="E7" s="18"/>
      <c r="F7" s="18"/>
      <c r="G7" s="18">
        <v>523</v>
      </c>
      <c r="H7" s="18"/>
      <c r="I7" s="18"/>
      <c r="J7" s="18"/>
      <c r="K7" s="18"/>
      <c r="L7" s="18"/>
      <c r="M7" s="18">
        <v>523</v>
      </c>
      <c r="N7" s="18"/>
      <c r="O7" s="18">
        <v>523</v>
      </c>
      <c r="P7" s="18"/>
      <c r="R7">
        <v>3</v>
      </c>
    </row>
    <row r="8" spans="1:18" ht="30" customHeight="1">
      <c r="A8" s="17" t="s">
        <v>455</v>
      </c>
      <c r="B8" s="17" t="s">
        <v>456</v>
      </c>
      <c r="C8" s="17" t="s">
        <v>457</v>
      </c>
      <c r="D8" s="17" t="s">
        <v>103</v>
      </c>
      <c r="E8" s="18">
        <v>4080</v>
      </c>
      <c r="F8" s="18"/>
      <c r="G8" s="18">
        <v>4800</v>
      </c>
      <c r="H8" s="17" t="s">
        <v>941</v>
      </c>
      <c r="I8" s="18">
        <v>4800</v>
      </c>
      <c r="J8" s="17" t="s">
        <v>942</v>
      </c>
      <c r="K8" s="18">
        <v>4800</v>
      </c>
      <c r="L8" s="17" t="s">
        <v>943</v>
      </c>
      <c r="M8" s="18"/>
      <c r="N8" s="18"/>
      <c r="O8" s="18">
        <v>4080</v>
      </c>
      <c r="P8" s="18"/>
      <c r="R8">
        <v>1</v>
      </c>
    </row>
    <row r="9" spans="1:18" ht="30" customHeight="1">
      <c r="A9" s="17" t="s">
        <v>140</v>
      </c>
      <c r="B9" s="17" t="s">
        <v>141</v>
      </c>
      <c r="C9" s="17" t="s">
        <v>142</v>
      </c>
      <c r="D9" s="17" t="s">
        <v>129</v>
      </c>
      <c r="E9" s="18">
        <v>161500</v>
      </c>
      <c r="F9" s="18"/>
      <c r="G9" s="18"/>
      <c r="H9" s="18"/>
      <c r="I9" s="18"/>
      <c r="J9" s="18"/>
      <c r="K9" s="18">
        <v>201000</v>
      </c>
      <c r="L9" s="17" t="s">
        <v>944</v>
      </c>
      <c r="M9" s="18">
        <v>201000</v>
      </c>
      <c r="N9" s="17" t="s">
        <v>945</v>
      </c>
      <c r="O9" s="18">
        <v>161500</v>
      </c>
      <c r="P9" s="18"/>
      <c r="R9">
        <v>1</v>
      </c>
    </row>
    <row r="10" spans="1:18" ht="30" customHeight="1">
      <c r="A10" s="17" t="s">
        <v>137</v>
      </c>
      <c r="B10" s="17" t="s">
        <v>138</v>
      </c>
      <c r="C10" s="17" t="s">
        <v>139</v>
      </c>
      <c r="D10" s="17" t="s">
        <v>129</v>
      </c>
      <c r="E10" s="18">
        <v>166100</v>
      </c>
      <c r="F10" s="18"/>
      <c r="G10" s="18"/>
      <c r="H10" s="18"/>
      <c r="I10" s="18"/>
      <c r="J10" s="18"/>
      <c r="K10" s="18">
        <v>192500</v>
      </c>
      <c r="L10" s="17" t="s">
        <v>946</v>
      </c>
      <c r="M10" s="18">
        <v>194000</v>
      </c>
      <c r="N10" s="17" t="s">
        <v>945</v>
      </c>
      <c r="O10" s="18">
        <v>166100</v>
      </c>
      <c r="P10" s="18"/>
      <c r="R10">
        <v>1</v>
      </c>
    </row>
    <row r="11" spans="1:18" ht="30" customHeight="1">
      <c r="A11" s="17" t="s">
        <v>160</v>
      </c>
      <c r="B11" s="17" t="s">
        <v>161</v>
      </c>
      <c r="C11" s="17" t="s">
        <v>162</v>
      </c>
      <c r="D11" s="17" t="s">
        <v>112</v>
      </c>
      <c r="E11" s="18"/>
      <c r="F11" s="18"/>
      <c r="G11" s="18"/>
      <c r="H11" s="18"/>
      <c r="I11" s="18"/>
      <c r="J11" s="18"/>
      <c r="K11" s="18"/>
      <c r="L11" s="18"/>
      <c r="M11" s="18">
        <v>15000</v>
      </c>
      <c r="N11" s="17" t="s">
        <v>947</v>
      </c>
      <c r="O11" s="18">
        <v>15000</v>
      </c>
      <c r="P11" s="18"/>
      <c r="R11">
        <v>1</v>
      </c>
    </row>
    <row r="12" spans="1:18" ht="30" customHeight="1">
      <c r="A12" s="17" t="s">
        <v>850</v>
      </c>
      <c r="B12" s="17" t="s">
        <v>851</v>
      </c>
      <c r="C12" s="17" t="s">
        <v>77</v>
      </c>
      <c r="D12" s="17" t="s">
        <v>112</v>
      </c>
      <c r="E12" s="18">
        <v>2870</v>
      </c>
      <c r="F12" s="18"/>
      <c r="G12" s="18"/>
      <c r="H12" s="18"/>
      <c r="I12" s="18"/>
      <c r="J12" s="18"/>
      <c r="K12" s="18"/>
      <c r="L12" s="18"/>
      <c r="M12" s="18"/>
      <c r="N12" s="18"/>
      <c r="O12" s="18">
        <v>2870</v>
      </c>
      <c r="P12" s="18"/>
      <c r="R12">
        <v>1</v>
      </c>
    </row>
    <row r="13" spans="1:18" ht="30" customHeight="1">
      <c r="A13" s="17" t="s">
        <v>126</v>
      </c>
      <c r="B13" s="17" t="s">
        <v>127</v>
      </c>
      <c r="C13" s="17" t="s">
        <v>128</v>
      </c>
      <c r="D13" s="17" t="s">
        <v>129</v>
      </c>
      <c r="E13" s="18"/>
      <c r="F13" s="18"/>
      <c r="G13" s="18"/>
      <c r="H13" s="18"/>
      <c r="I13" s="18"/>
      <c r="J13" s="18"/>
      <c r="K13" s="18">
        <v>201000</v>
      </c>
      <c r="L13" s="17" t="s">
        <v>946</v>
      </c>
      <c r="M13" s="18">
        <v>143000</v>
      </c>
      <c r="N13" s="17" t="s">
        <v>945</v>
      </c>
      <c r="O13" s="18">
        <v>143000</v>
      </c>
      <c r="P13" s="18"/>
      <c r="R13">
        <v>1</v>
      </c>
    </row>
    <row r="14" spans="1:18" ht="30" customHeight="1">
      <c r="A14" s="17" t="s">
        <v>132</v>
      </c>
      <c r="B14" s="17" t="s">
        <v>127</v>
      </c>
      <c r="C14" s="17" t="s">
        <v>133</v>
      </c>
      <c r="D14" s="17" t="s">
        <v>129</v>
      </c>
      <c r="E14" s="18"/>
      <c r="F14" s="18"/>
      <c r="G14" s="18"/>
      <c r="H14" s="18"/>
      <c r="I14" s="18"/>
      <c r="J14" s="18"/>
      <c r="K14" s="18">
        <v>373000</v>
      </c>
      <c r="L14" s="17" t="s">
        <v>946</v>
      </c>
      <c r="M14" s="18">
        <v>315000</v>
      </c>
      <c r="N14" s="17" t="s">
        <v>945</v>
      </c>
      <c r="O14" s="18">
        <v>315000</v>
      </c>
      <c r="P14" s="18"/>
      <c r="R14">
        <v>1</v>
      </c>
    </row>
    <row r="15" spans="1:18" ht="30" customHeight="1">
      <c r="A15" s="17" t="s">
        <v>130</v>
      </c>
      <c r="B15" s="17" t="s">
        <v>127</v>
      </c>
      <c r="C15" s="17" t="s">
        <v>131</v>
      </c>
      <c r="D15" s="17" t="s">
        <v>129</v>
      </c>
      <c r="E15" s="18"/>
      <c r="F15" s="18"/>
      <c r="G15" s="18"/>
      <c r="H15" s="18"/>
      <c r="I15" s="18"/>
      <c r="J15" s="18"/>
      <c r="K15" s="18">
        <v>210000</v>
      </c>
      <c r="L15" s="17" t="s">
        <v>946</v>
      </c>
      <c r="M15" s="18">
        <v>152000</v>
      </c>
      <c r="N15" s="17" t="s">
        <v>945</v>
      </c>
      <c r="O15" s="18">
        <v>152000</v>
      </c>
      <c r="P15" s="18"/>
      <c r="R15">
        <v>1</v>
      </c>
    </row>
    <row r="16" spans="1:18" ht="30" customHeight="1">
      <c r="A16" s="17" t="s">
        <v>134</v>
      </c>
      <c r="B16" s="17" t="s">
        <v>135</v>
      </c>
      <c r="C16" s="17" t="s">
        <v>136</v>
      </c>
      <c r="D16" s="17" t="s">
        <v>129</v>
      </c>
      <c r="E16" s="18"/>
      <c r="F16" s="18"/>
      <c r="G16" s="18">
        <v>272000</v>
      </c>
      <c r="H16" s="17" t="s">
        <v>948</v>
      </c>
      <c r="I16" s="18"/>
      <c r="J16" s="18"/>
      <c r="K16" s="18">
        <v>289000</v>
      </c>
      <c r="L16" s="17" t="s">
        <v>944</v>
      </c>
      <c r="M16" s="18"/>
      <c r="N16" s="18"/>
      <c r="O16" s="18">
        <v>272000</v>
      </c>
      <c r="P16" s="18"/>
      <c r="R16">
        <v>1</v>
      </c>
    </row>
    <row r="17" spans="1:18" ht="30" customHeight="1">
      <c r="A17" s="17" t="s">
        <v>143</v>
      </c>
      <c r="B17" s="17" t="s">
        <v>144</v>
      </c>
      <c r="C17" s="17" t="s">
        <v>145</v>
      </c>
      <c r="D17" s="17" t="s">
        <v>129</v>
      </c>
      <c r="E17" s="18">
        <v>115600</v>
      </c>
      <c r="F17" s="18"/>
      <c r="G17" s="18">
        <v>211000</v>
      </c>
      <c r="H17" s="17" t="s">
        <v>948</v>
      </c>
      <c r="I17" s="18"/>
      <c r="J17" s="18"/>
      <c r="K17" s="18">
        <v>121500</v>
      </c>
      <c r="L17" s="17" t="s">
        <v>946</v>
      </c>
      <c r="M17" s="18">
        <v>145000</v>
      </c>
      <c r="N17" s="17" t="s">
        <v>945</v>
      </c>
      <c r="O17" s="18">
        <v>115600</v>
      </c>
      <c r="P17" s="18"/>
      <c r="R17">
        <v>1</v>
      </c>
    </row>
    <row r="18" spans="1:18" ht="30" customHeight="1">
      <c r="A18" s="17" t="s">
        <v>157</v>
      </c>
      <c r="B18" s="17" t="s">
        <v>158</v>
      </c>
      <c r="C18" s="17" t="s">
        <v>159</v>
      </c>
      <c r="D18" s="17" t="s">
        <v>112</v>
      </c>
      <c r="E18" s="18"/>
      <c r="F18" s="18"/>
      <c r="G18" s="18"/>
      <c r="H18" s="18"/>
      <c r="I18" s="18">
        <v>57600</v>
      </c>
      <c r="J18" s="17" t="s">
        <v>949</v>
      </c>
      <c r="K18" s="18"/>
      <c r="L18" s="18"/>
      <c r="M18" s="18"/>
      <c r="N18" s="18"/>
      <c r="O18" s="18">
        <v>57600</v>
      </c>
      <c r="P18" s="18"/>
      <c r="R18">
        <v>1</v>
      </c>
    </row>
    <row r="19" spans="1:18" ht="30" customHeight="1">
      <c r="A19" s="17" t="s">
        <v>154</v>
      </c>
      <c r="B19" s="17" t="s">
        <v>155</v>
      </c>
      <c r="C19" s="17" t="s">
        <v>156</v>
      </c>
      <c r="D19" s="17" t="s">
        <v>129</v>
      </c>
      <c r="E19" s="18"/>
      <c r="F19" s="18"/>
      <c r="G19" s="18">
        <v>81000</v>
      </c>
      <c r="H19" s="17" t="s">
        <v>950</v>
      </c>
      <c r="I19" s="18">
        <v>81000</v>
      </c>
      <c r="J19" s="17" t="s">
        <v>951</v>
      </c>
      <c r="K19" s="18">
        <v>81000</v>
      </c>
      <c r="L19" s="17" t="s">
        <v>952</v>
      </c>
      <c r="M19" s="18"/>
      <c r="N19" s="18"/>
      <c r="O19" s="18">
        <v>81000</v>
      </c>
      <c r="P19" s="18"/>
      <c r="R19">
        <v>1</v>
      </c>
    </row>
    <row r="20" spans="1:18" ht="30" customHeight="1">
      <c r="A20" s="17" t="s">
        <v>163</v>
      </c>
      <c r="B20" s="17" t="s">
        <v>164</v>
      </c>
      <c r="C20" s="17" t="s">
        <v>165</v>
      </c>
      <c r="D20" s="17" t="s">
        <v>112</v>
      </c>
      <c r="E20" s="18">
        <v>7200</v>
      </c>
      <c r="F20" s="18"/>
      <c r="G20" s="18">
        <v>13000</v>
      </c>
      <c r="H20" s="17" t="s">
        <v>950</v>
      </c>
      <c r="I20" s="18">
        <v>8500</v>
      </c>
      <c r="J20" s="17" t="s">
        <v>953</v>
      </c>
      <c r="K20" s="18">
        <v>13000</v>
      </c>
      <c r="L20" s="17" t="s">
        <v>954</v>
      </c>
      <c r="M20" s="18">
        <v>8500</v>
      </c>
      <c r="N20" s="17" t="s">
        <v>955</v>
      </c>
      <c r="O20" s="18">
        <v>7200</v>
      </c>
      <c r="P20" s="18"/>
      <c r="R20">
        <v>1</v>
      </c>
    </row>
    <row r="21" spans="1:18" ht="30" customHeight="1">
      <c r="A21" s="17" t="s">
        <v>151</v>
      </c>
      <c r="B21" s="17" t="s">
        <v>147</v>
      </c>
      <c r="C21" s="17" t="s">
        <v>152</v>
      </c>
      <c r="D21" s="17" t="s">
        <v>153</v>
      </c>
      <c r="E21" s="18">
        <v>80700</v>
      </c>
      <c r="F21" s="18"/>
      <c r="G21" s="18">
        <v>203000</v>
      </c>
      <c r="H21" s="17" t="s">
        <v>950</v>
      </c>
      <c r="I21" s="18">
        <v>180000</v>
      </c>
      <c r="J21" s="17" t="s">
        <v>953</v>
      </c>
      <c r="K21" s="18">
        <v>203000</v>
      </c>
      <c r="L21" s="17" t="s">
        <v>944</v>
      </c>
      <c r="M21" s="18"/>
      <c r="N21" s="18"/>
      <c r="O21" s="18">
        <v>80700</v>
      </c>
      <c r="P21" s="18"/>
      <c r="R21">
        <v>1</v>
      </c>
    </row>
    <row r="22" spans="1:18" ht="30" customHeight="1">
      <c r="A22" s="17" t="s">
        <v>146</v>
      </c>
      <c r="B22" s="17" t="s">
        <v>147</v>
      </c>
      <c r="C22" s="17" t="s">
        <v>148</v>
      </c>
      <c r="D22" s="17" t="s">
        <v>112</v>
      </c>
      <c r="E22" s="18">
        <v>127500</v>
      </c>
      <c r="F22" s="18"/>
      <c r="G22" s="18">
        <v>165000</v>
      </c>
      <c r="H22" s="17" t="s">
        <v>950</v>
      </c>
      <c r="I22" s="18">
        <v>155000</v>
      </c>
      <c r="J22" s="17" t="s">
        <v>953</v>
      </c>
      <c r="K22" s="18">
        <v>165000</v>
      </c>
      <c r="L22" s="17" t="s">
        <v>944</v>
      </c>
      <c r="M22" s="18"/>
      <c r="N22" s="18"/>
      <c r="O22" s="18">
        <v>127500</v>
      </c>
      <c r="P22" s="18"/>
      <c r="R22">
        <v>1</v>
      </c>
    </row>
    <row r="23" spans="1:18" ht="30" customHeight="1">
      <c r="A23" s="17" t="s">
        <v>149</v>
      </c>
      <c r="B23" s="17" t="s">
        <v>147</v>
      </c>
      <c r="C23" s="17" t="s">
        <v>150</v>
      </c>
      <c r="D23" s="17" t="s">
        <v>112</v>
      </c>
      <c r="E23" s="18">
        <v>51000</v>
      </c>
      <c r="F23" s="18"/>
      <c r="G23" s="18">
        <v>87000</v>
      </c>
      <c r="H23" s="17" t="s">
        <v>950</v>
      </c>
      <c r="I23" s="18">
        <v>93000</v>
      </c>
      <c r="J23" s="17" t="s">
        <v>953</v>
      </c>
      <c r="K23" s="18">
        <v>87000</v>
      </c>
      <c r="L23" s="17" t="s">
        <v>944</v>
      </c>
      <c r="M23" s="18"/>
      <c r="N23" s="18"/>
      <c r="O23" s="18">
        <v>51000</v>
      </c>
      <c r="P23" s="18"/>
      <c r="R23">
        <v>1</v>
      </c>
    </row>
    <row r="24" spans="1:18" ht="30" customHeight="1">
      <c r="A24" s="17" t="s">
        <v>86</v>
      </c>
      <c r="B24" s="17" t="s">
        <v>87</v>
      </c>
      <c r="C24" s="17" t="s">
        <v>88</v>
      </c>
      <c r="D24" s="17" t="s">
        <v>76</v>
      </c>
      <c r="E24" s="18"/>
      <c r="F24" s="18"/>
      <c r="G24" s="18"/>
      <c r="H24" s="18"/>
      <c r="I24" s="18">
        <v>300000</v>
      </c>
      <c r="J24" s="17" t="s">
        <v>956</v>
      </c>
      <c r="K24" s="18">
        <v>235000</v>
      </c>
      <c r="L24" s="17" t="s">
        <v>957</v>
      </c>
      <c r="M24" s="18"/>
      <c r="N24" s="18"/>
      <c r="O24" s="18">
        <v>235000</v>
      </c>
      <c r="P24" s="18"/>
      <c r="R24">
        <v>1</v>
      </c>
    </row>
    <row r="25" spans="1:18" ht="30" customHeight="1">
      <c r="A25" s="17" t="s">
        <v>808</v>
      </c>
      <c r="B25" s="17" t="s">
        <v>794</v>
      </c>
      <c r="C25" s="17" t="s">
        <v>809</v>
      </c>
      <c r="D25" s="17" t="s">
        <v>103</v>
      </c>
      <c r="E25" s="18">
        <v>1330</v>
      </c>
      <c r="F25" s="18"/>
      <c r="G25" s="18"/>
      <c r="H25" s="18"/>
      <c r="I25" s="18"/>
      <c r="J25" s="18"/>
      <c r="K25" s="18">
        <v>1523</v>
      </c>
      <c r="L25" s="17" t="s">
        <v>958</v>
      </c>
      <c r="M25" s="18">
        <v>1927</v>
      </c>
      <c r="N25" s="17" t="s">
        <v>959</v>
      </c>
      <c r="O25" s="18">
        <v>1330</v>
      </c>
      <c r="P25" s="18"/>
      <c r="R25">
        <v>1</v>
      </c>
    </row>
    <row r="26" spans="1:18" ht="30" customHeight="1">
      <c r="A26" s="17" t="s">
        <v>818</v>
      </c>
      <c r="B26" s="17" t="s">
        <v>794</v>
      </c>
      <c r="C26" s="17" t="s">
        <v>819</v>
      </c>
      <c r="D26" s="17" t="s">
        <v>103</v>
      </c>
      <c r="E26" s="18">
        <v>1380</v>
      </c>
      <c r="F26" s="18"/>
      <c r="G26" s="18"/>
      <c r="H26" s="18"/>
      <c r="I26" s="18"/>
      <c r="J26" s="18"/>
      <c r="K26" s="18">
        <v>1637</v>
      </c>
      <c r="L26" s="17" t="s">
        <v>958</v>
      </c>
      <c r="M26" s="18">
        <v>2071</v>
      </c>
      <c r="N26" s="17" t="s">
        <v>959</v>
      </c>
      <c r="O26" s="18">
        <v>1380</v>
      </c>
      <c r="P26" s="18"/>
      <c r="R26">
        <v>1</v>
      </c>
    </row>
    <row r="27" spans="1:18" ht="30" customHeight="1">
      <c r="A27" s="17" t="s">
        <v>821</v>
      </c>
      <c r="B27" s="17" t="s">
        <v>794</v>
      </c>
      <c r="C27" s="17" t="s">
        <v>822</v>
      </c>
      <c r="D27" s="17" t="s">
        <v>103</v>
      </c>
      <c r="E27" s="18">
        <v>1470</v>
      </c>
      <c r="F27" s="18"/>
      <c r="G27" s="18"/>
      <c r="H27" s="18"/>
      <c r="I27" s="18"/>
      <c r="J27" s="18"/>
      <c r="K27" s="18">
        <v>1763</v>
      </c>
      <c r="L27" s="17" t="s">
        <v>958</v>
      </c>
      <c r="M27" s="18">
        <v>2236</v>
      </c>
      <c r="N27" s="17" t="s">
        <v>959</v>
      </c>
      <c r="O27" s="18">
        <v>1470</v>
      </c>
      <c r="P27" s="18"/>
      <c r="R27">
        <v>1</v>
      </c>
    </row>
    <row r="28" spans="1:18" ht="30" customHeight="1">
      <c r="A28" s="17" t="s">
        <v>824</v>
      </c>
      <c r="B28" s="17" t="s">
        <v>794</v>
      </c>
      <c r="C28" s="17" t="s">
        <v>825</v>
      </c>
      <c r="D28" s="17" t="s">
        <v>103</v>
      </c>
      <c r="E28" s="18">
        <v>1640</v>
      </c>
      <c r="F28" s="18"/>
      <c r="G28" s="18"/>
      <c r="H28" s="18"/>
      <c r="I28" s="18"/>
      <c r="J28" s="18"/>
      <c r="K28" s="18">
        <v>1933</v>
      </c>
      <c r="L28" s="17" t="s">
        <v>958</v>
      </c>
      <c r="M28" s="18">
        <v>2519</v>
      </c>
      <c r="N28" s="17" t="s">
        <v>959</v>
      </c>
      <c r="O28" s="18">
        <v>1640</v>
      </c>
      <c r="P28" s="18"/>
      <c r="R28">
        <v>1</v>
      </c>
    </row>
    <row r="29" spans="1:18" ht="30" customHeight="1">
      <c r="A29" s="17" t="s">
        <v>827</v>
      </c>
      <c r="B29" s="17" t="s">
        <v>794</v>
      </c>
      <c r="C29" s="17" t="s">
        <v>828</v>
      </c>
      <c r="D29" s="17" t="s">
        <v>103</v>
      </c>
      <c r="E29" s="18">
        <v>1790</v>
      </c>
      <c r="F29" s="18"/>
      <c r="G29" s="18"/>
      <c r="H29" s="18"/>
      <c r="I29" s="18"/>
      <c r="J29" s="18"/>
      <c r="K29" s="18">
        <v>2048</v>
      </c>
      <c r="L29" s="17" t="s">
        <v>958</v>
      </c>
      <c r="M29" s="18">
        <v>2740</v>
      </c>
      <c r="N29" s="17" t="s">
        <v>959</v>
      </c>
      <c r="O29" s="18">
        <v>1790</v>
      </c>
      <c r="P29" s="18"/>
      <c r="R29">
        <v>1</v>
      </c>
    </row>
    <row r="30" spans="1:18" ht="30" customHeight="1">
      <c r="A30" s="17" t="s">
        <v>830</v>
      </c>
      <c r="B30" s="17" t="s">
        <v>794</v>
      </c>
      <c r="C30" s="17" t="s">
        <v>831</v>
      </c>
      <c r="D30" s="17" t="s">
        <v>103</v>
      </c>
      <c r="E30" s="18">
        <v>1980</v>
      </c>
      <c r="F30" s="18"/>
      <c r="G30" s="18"/>
      <c r="H30" s="18"/>
      <c r="I30" s="18"/>
      <c r="J30" s="18"/>
      <c r="K30" s="18">
        <v>2295</v>
      </c>
      <c r="L30" s="17" t="s">
        <v>958</v>
      </c>
      <c r="M30" s="18">
        <v>3087</v>
      </c>
      <c r="N30" s="17" t="s">
        <v>959</v>
      </c>
      <c r="O30" s="18">
        <v>1980</v>
      </c>
      <c r="P30" s="18"/>
      <c r="R30">
        <v>1</v>
      </c>
    </row>
    <row r="31" spans="1:18" ht="30" customHeight="1">
      <c r="A31" s="17" t="s">
        <v>833</v>
      </c>
      <c r="B31" s="17" t="s">
        <v>794</v>
      </c>
      <c r="C31" s="17" t="s">
        <v>834</v>
      </c>
      <c r="D31" s="17" t="s">
        <v>103</v>
      </c>
      <c r="E31" s="18">
        <v>2530</v>
      </c>
      <c r="F31" s="18"/>
      <c r="G31" s="18"/>
      <c r="H31" s="18"/>
      <c r="I31" s="18"/>
      <c r="J31" s="18"/>
      <c r="K31" s="18">
        <v>2671</v>
      </c>
      <c r="L31" s="17" t="s">
        <v>958</v>
      </c>
      <c r="M31" s="18">
        <v>3591</v>
      </c>
      <c r="N31" s="17" t="s">
        <v>959</v>
      </c>
      <c r="O31" s="18">
        <v>2530</v>
      </c>
      <c r="P31" s="18"/>
      <c r="R31">
        <v>1</v>
      </c>
    </row>
    <row r="32" spans="1:18" ht="30" customHeight="1">
      <c r="A32" s="17" t="s">
        <v>793</v>
      </c>
      <c r="B32" s="17" t="s">
        <v>794</v>
      </c>
      <c r="C32" s="17" t="s">
        <v>795</v>
      </c>
      <c r="D32" s="17" t="s">
        <v>103</v>
      </c>
      <c r="E32" s="18"/>
      <c r="F32" s="18"/>
      <c r="G32" s="18"/>
      <c r="H32" s="18"/>
      <c r="I32" s="18"/>
      <c r="J32" s="18"/>
      <c r="K32" s="18">
        <v>249</v>
      </c>
      <c r="L32" s="17" t="s">
        <v>958</v>
      </c>
      <c r="M32" s="18">
        <v>412</v>
      </c>
      <c r="N32" s="17" t="s">
        <v>959</v>
      </c>
      <c r="O32" s="18">
        <v>249</v>
      </c>
      <c r="P32" s="18"/>
      <c r="R32">
        <v>1</v>
      </c>
    </row>
    <row r="33" spans="1:18" ht="30" customHeight="1">
      <c r="A33" s="17" t="s">
        <v>802</v>
      </c>
      <c r="B33" s="17" t="s">
        <v>794</v>
      </c>
      <c r="C33" s="17" t="s">
        <v>803</v>
      </c>
      <c r="D33" s="17" t="s">
        <v>103</v>
      </c>
      <c r="E33" s="18"/>
      <c r="F33" s="18"/>
      <c r="G33" s="18"/>
      <c r="H33" s="18"/>
      <c r="I33" s="18"/>
      <c r="J33" s="18"/>
      <c r="K33" s="18">
        <v>296</v>
      </c>
      <c r="L33" s="17" t="s">
        <v>958</v>
      </c>
      <c r="M33" s="18">
        <v>482</v>
      </c>
      <c r="N33" s="17" t="s">
        <v>959</v>
      </c>
      <c r="O33" s="18">
        <v>296</v>
      </c>
      <c r="P33" s="18"/>
      <c r="R33">
        <v>1</v>
      </c>
    </row>
    <row r="34" spans="1:18" ht="30" customHeight="1">
      <c r="A34" s="17" t="s">
        <v>805</v>
      </c>
      <c r="B34" s="17" t="s">
        <v>794</v>
      </c>
      <c r="C34" s="17" t="s">
        <v>806</v>
      </c>
      <c r="D34" s="17" t="s">
        <v>103</v>
      </c>
      <c r="E34" s="18"/>
      <c r="F34" s="18"/>
      <c r="G34" s="18"/>
      <c r="H34" s="18"/>
      <c r="I34" s="18"/>
      <c r="J34" s="18"/>
      <c r="K34" s="18">
        <v>342</v>
      </c>
      <c r="L34" s="17" t="s">
        <v>958</v>
      </c>
      <c r="M34" s="18">
        <v>555</v>
      </c>
      <c r="N34" s="17" t="s">
        <v>959</v>
      </c>
      <c r="O34" s="18">
        <v>342</v>
      </c>
      <c r="P34" s="18"/>
      <c r="R34">
        <v>1</v>
      </c>
    </row>
    <row r="35" spans="1:18" ht="30" customHeight="1">
      <c r="A35" s="17" t="s">
        <v>168</v>
      </c>
      <c r="B35" s="17" t="s">
        <v>169</v>
      </c>
      <c r="C35" s="17" t="s">
        <v>170</v>
      </c>
      <c r="D35" s="17" t="s">
        <v>103</v>
      </c>
      <c r="E35" s="18">
        <v>5105</v>
      </c>
      <c r="F35" s="18"/>
      <c r="G35" s="18">
        <v>6470</v>
      </c>
      <c r="H35" s="17" t="s">
        <v>960</v>
      </c>
      <c r="I35" s="18">
        <v>6450</v>
      </c>
      <c r="J35" s="17" t="s">
        <v>961</v>
      </c>
      <c r="K35" s="18">
        <v>6303</v>
      </c>
      <c r="L35" s="17" t="s">
        <v>960</v>
      </c>
      <c r="M35" s="18"/>
      <c r="N35" s="18"/>
      <c r="O35" s="18">
        <v>5105</v>
      </c>
      <c r="P35" s="18"/>
      <c r="R35">
        <v>1</v>
      </c>
    </row>
    <row r="36" spans="1:18" ht="30" customHeight="1">
      <c r="A36" s="17" t="s">
        <v>171</v>
      </c>
      <c r="B36" s="17" t="s">
        <v>169</v>
      </c>
      <c r="C36" s="17" t="s">
        <v>172</v>
      </c>
      <c r="D36" s="17" t="s">
        <v>103</v>
      </c>
      <c r="E36" s="18">
        <v>6607</v>
      </c>
      <c r="F36" s="18"/>
      <c r="G36" s="18">
        <v>8360</v>
      </c>
      <c r="H36" s="17" t="s">
        <v>960</v>
      </c>
      <c r="I36" s="18">
        <v>8350</v>
      </c>
      <c r="J36" s="17" t="s">
        <v>961</v>
      </c>
      <c r="K36" s="18">
        <v>8156</v>
      </c>
      <c r="L36" s="17" t="s">
        <v>960</v>
      </c>
      <c r="M36" s="18"/>
      <c r="N36" s="18"/>
      <c r="O36" s="18">
        <v>6607</v>
      </c>
      <c r="P36" s="18"/>
      <c r="R36">
        <v>1</v>
      </c>
    </row>
    <row r="37" spans="1:18" ht="30" customHeight="1">
      <c r="A37" s="17" t="s">
        <v>173</v>
      </c>
      <c r="B37" s="17" t="s">
        <v>169</v>
      </c>
      <c r="C37" s="17" t="s">
        <v>174</v>
      </c>
      <c r="D37" s="17" t="s">
        <v>103</v>
      </c>
      <c r="E37" s="18">
        <v>8078</v>
      </c>
      <c r="F37" s="18"/>
      <c r="G37" s="18">
        <v>10230</v>
      </c>
      <c r="H37" s="17" t="s">
        <v>960</v>
      </c>
      <c r="I37" s="18">
        <v>10210</v>
      </c>
      <c r="J37" s="17" t="s">
        <v>961</v>
      </c>
      <c r="K37" s="18">
        <v>9973</v>
      </c>
      <c r="L37" s="17" t="s">
        <v>960</v>
      </c>
      <c r="M37" s="18"/>
      <c r="N37" s="18"/>
      <c r="O37" s="18">
        <v>8078</v>
      </c>
      <c r="P37" s="18"/>
      <c r="R37">
        <v>1</v>
      </c>
    </row>
    <row r="38" spans="1:18" ht="30" customHeight="1">
      <c r="A38" s="17" t="s">
        <v>175</v>
      </c>
      <c r="B38" s="17" t="s">
        <v>169</v>
      </c>
      <c r="C38" s="17" t="s">
        <v>176</v>
      </c>
      <c r="D38" s="17" t="s">
        <v>103</v>
      </c>
      <c r="E38" s="18">
        <v>10345</v>
      </c>
      <c r="F38" s="18"/>
      <c r="G38" s="18">
        <v>13100</v>
      </c>
      <c r="H38" s="17" t="s">
        <v>960</v>
      </c>
      <c r="I38" s="18">
        <v>13070</v>
      </c>
      <c r="J38" s="17" t="s">
        <v>961</v>
      </c>
      <c r="K38" s="18">
        <v>12772</v>
      </c>
      <c r="L38" s="17" t="s">
        <v>960</v>
      </c>
      <c r="M38" s="18"/>
      <c r="N38" s="18"/>
      <c r="O38" s="18">
        <v>10345</v>
      </c>
      <c r="P38" s="18"/>
      <c r="R38">
        <v>1</v>
      </c>
    </row>
    <row r="39" spans="1:18" ht="30" customHeight="1">
      <c r="A39" s="17" t="s">
        <v>177</v>
      </c>
      <c r="B39" s="17" t="s">
        <v>169</v>
      </c>
      <c r="C39" s="17" t="s">
        <v>178</v>
      </c>
      <c r="D39" s="17" t="s">
        <v>103</v>
      </c>
      <c r="E39" s="18">
        <v>11883</v>
      </c>
      <c r="F39" s="18"/>
      <c r="G39" s="18">
        <v>15040</v>
      </c>
      <c r="H39" s="17" t="s">
        <v>960</v>
      </c>
      <c r="I39" s="18">
        <v>15010</v>
      </c>
      <c r="J39" s="17" t="s">
        <v>961</v>
      </c>
      <c r="K39" s="18">
        <v>14670</v>
      </c>
      <c r="L39" s="17" t="s">
        <v>960</v>
      </c>
      <c r="M39" s="18"/>
      <c r="N39" s="18"/>
      <c r="O39" s="18">
        <v>11883</v>
      </c>
      <c r="P39" s="18"/>
      <c r="R39">
        <v>1</v>
      </c>
    </row>
    <row r="40" spans="1:18" ht="30" customHeight="1">
      <c r="A40" s="17" t="s">
        <v>179</v>
      </c>
      <c r="B40" s="17" t="s">
        <v>169</v>
      </c>
      <c r="C40" s="17" t="s">
        <v>180</v>
      </c>
      <c r="D40" s="17" t="s">
        <v>103</v>
      </c>
      <c r="E40" s="18">
        <v>14984</v>
      </c>
      <c r="F40" s="18"/>
      <c r="G40" s="18">
        <v>18960</v>
      </c>
      <c r="H40" s="17" t="s">
        <v>960</v>
      </c>
      <c r="I40" s="18">
        <v>18930</v>
      </c>
      <c r="J40" s="17" t="s">
        <v>961</v>
      </c>
      <c r="K40" s="18">
        <v>18498</v>
      </c>
      <c r="L40" s="17" t="s">
        <v>960</v>
      </c>
      <c r="M40" s="18"/>
      <c r="N40" s="18"/>
      <c r="O40" s="18">
        <v>14984</v>
      </c>
      <c r="P40" s="18"/>
      <c r="R40">
        <v>1</v>
      </c>
    </row>
    <row r="41" spans="1:18" ht="30" customHeight="1">
      <c r="A41" s="17" t="s">
        <v>181</v>
      </c>
      <c r="B41" s="17" t="s">
        <v>169</v>
      </c>
      <c r="C41" s="17" t="s">
        <v>182</v>
      </c>
      <c r="D41" s="17" t="s">
        <v>103</v>
      </c>
      <c r="E41" s="18">
        <v>18410</v>
      </c>
      <c r="F41" s="18"/>
      <c r="G41" s="18">
        <v>23020</v>
      </c>
      <c r="H41" s="17" t="s">
        <v>960</v>
      </c>
      <c r="I41" s="18">
        <v>22980</v>
      </c>
      <c r="J41" s="17" t="s">
        <v>961</v>
      </c>
      <c r="K41" s="18">
        <v>22459</v>
      </c>
      <c r="L41" s="17" t="s">
        <v>960</v>
      </c>
      <c r="M41" s="18"/>
      <c r="N41" s="18"/>
      <c r="O41" s="18">
        <v>18410</v>
      </c>
      <c r="P41" s="18"/>
      <c r="R41">
        <v>1</v>
      </c>
    </row>
    <row r="42" spans="1:18" ht="30" customHeight="1">
      <c r="A42" s="17" t="s">
        <v>362</v>
      </c>
      <c r="B42" s="17" t="s">
        <v>363</v>
      </c>
      <c r="C42" s="17" t="s">
        <v>364</v>
      </c>
      <c r="D42" s="17" t="s">
        <v>103</v>
      </c>
      <c r="E42" s="18">
        <v>1597</v>
      </c>
      <c r="F42" s="18"/>
      <c r="G42" s="18">
        <v>1774</v>
      </c>
      <c r="H42" s="17" t="s">
        <v>962</v>
      </c>
      <c r="I42" s="18">
        <v>2351</v>
      </c>
      <c r="J42" s="17" t="s">
        <v>963</v>
      </c>
      <c r="K42" s="18">
        <v>2260</v>
      </c>
      <c r="L42" s="17" t="s">
        <v>964</v>
      </c>
      <c r="M42" s="18"/>
      <c r="N42" s="18"/>
      <c r="O42" s="18">
        <v>1597</v>
      </c>
      <c r="P42" s="18"/>
      <c r="R42">
        <v>1</v>
      </c>
    </row>
    <row r="43" spans="1:18" ht="30" customHeight="1">
      <c r="A43" s="17" t="s">
        <v>365</v>
      </c>
      <c r="B43" s="17" t="s">
        <v>363</v>
      </c>
      <c r="C43" s="17" t="s">
        <v>366</v>
      </c>
      <c r="D43" s="17" t="s">
        <v>103</v>
      </c>
      <c r="E43" s="18">
        <v>2249</v>
      </c>
      <c r="F43" s="18"/>
      <c r="G43" s="18">
        <v>2499</v>
      </c>
      <c r="H43" s="17" t="s">
        <v>962</v>
      </c>
      <c r="I43" s="18">
        <v>3440</v>
      </c>
      <c r="J43" s="17" t="s">
        <v>963</v>
      </c>
      <c r="K43" s="18">
        <v>3289</v>
      </c>
      <c r="L43" s="17" t="s">
        <v>964</v>
      </c>
      <c r="M43" s="18"/>
      <c r="N43" s="18"/>
      <c r="O43" s="18">
        <v>2249</v>
      </c>
      <c r="P43" s="18"/>
      <c r="R43">
        <v>1</v>
      </c>
    </row>
    <row r="44" spans="1:18" ht="30" customHeight="1">
      <c r="A44" s="17" t="s">
        <v>758</v>
      </c>
      <c r="B44" s="17" t="s">
        <v>363</v>
      </c>
      <c r="C44" s="17" t="s">
        <v>759</v>
      </c>
      <c r="D44" s="17" t="s">
        <v>103</v>
      </c>
      <c r="E44" s="18">
        <v>2885</v>
      </c>
      <c r="F44" s="18"/>
      <c r="G44" s="18">
        <v>3205</v>
      </c>
      <c r="H44" s="17" t="s">
        <v>962</v>
      </c>
      <c r="I44" s="18">
        <v>4417</v>
      </c>
      <c r="J44" s="17" t="s">
        <v>963</v>
      </c>
      <c r="K44" s="18">
        <v>4221</v>
      </c>
      <c r="L44" s="17" t="s">
        <v>964</v>
      </c>
      <c r="M44" s="18"/>
      <c r="N44" s="18"/>
      <c r="O44" s="18">
        <v>2885</v>
      </c>
      <c r="P44" s="18"/>
      <c r="R44">
        <v>1</v>
      </c>
    </row>
    <row r="45" spans="1:18" ht="30" customHeight="1">
      <c r="A45" s="17" t="s">
        <v>761</v>
      </c>
      <c r="B45" s="17" t="s">
        <v>363</v>
      </c>
      <c r="C45" s="17" t="s">
        <v>762</v>
      </c>
      <c r="D45" s="17" t="s">
        <v>103</v>
      </c>
      <c r="E45" s="18">
        <v>3317</v>
      </c>
      <c r="F45" s="18"/>
      <c r="G45" s="18">
        <v>3685</v>
      </c>
      <c r="H45" s="17" t="s">
        <v>962</v>
      </c>
      <c r="I45" s="18">
        <v>5074</v>
      </c>
      <c r="J45" s="17" t="s">
        <v>963</v>
      </c>
      <c r="K45" s="18">
        <v>4850</v>
      </c>
      <c r="L45" s="17" t="s">
        <v>964</v>
      </c>
      <c r="M45" s="18"/>
      <c r="N45" s="18"/>
      <c r="O45" s="18">
        <v>3317</v>
      </c>
      <c r="P45" s="18"/>
      <c r="R45">
        <v>1</v>
      </c>
    </row>
    <row r="46" spans="1:18" ht="30" customHeight="1">
      <c r="A46" s="17" t="s">
        <v>775</v>
      </c>
      <c r="B46" s="17" t="s">
        <v>363</v>
      </c>
      <c r="C46" s="17" t="s">
        <v>776</v>
      </c>
      <c r="D46" s="17" t="s">
        <v>103</v>
      </c>
      <c r="E46" s="18">
        <v>5989</v>
      </c>
      <c r="F46" s="18"/>
      <c r="G46" s="18">
        <v>6654</v>
      </c>
      <c r="H46" s="17" t="s">
        <v>962</v>
      </c>
      <c r="I46" s="18">
        <v>9135</v>
      </c>
      <c r="J46" s="17" t="s">
        <v>963</v>
      </c>
      <c r="K46" s="18">
        <v>8729</v>
      </c>
      <c r="L46" s="17" t="s">
        <v>964</v>
      </c>
      <c r="M46" s="18"/>
      <c r="N46" s="18"/>
      <c r="O46" s="18">
        <v>5989</v>
      </c>
      <c r="P46" s="18"/>
      <c r="R46">
        <v>1</v>
      </c>
    </row>
    <row r="47" spans="1:18" ht="30" customHeight="1">
      <c r="A47" s="17" t="s">
        <v>778</v>
      </c>
      <c r="B47" s="17" t="s">
        <v>363</v>
      </c>
      <c r="C47" s="17" t="s">
        <v>779</v>
      </c>
      <c r="D47" s="17" t="s">
        <v>103</v>
      </c>
      <c r="E47" s="18">
        <v>7788</v>
      </c>
      <c r="F47" s="18"/>
      <c r="G47" s="18">
        <v>8653</v>
      </c>
      <c r="H47" s="17" t="s">
        <v>962</v>
      </c>
      <c r="I47" s="18">
        <v>11863</v>
      </c>
      <c r="J47" s="17" t="s">
        <v>963</v>
      </c>
      <c r="K47" s="18">
        <v>11335</v>
      </c>
      <c r="L47" s="17" t="s">
        <v>964</v>
      </c>
      <c r="M47" s="18"/>
      <c r="N47" s="18"/>
      <c r="O47" s="18">
        <v>7788</v>
      </c>
      <c r="P47" s="18"/>
      <c r="R47">
        <v>1</v>
      </c>
    </row>
    <row r="48" spans="1:18" ht="30" customHeight="1">
      <c r="A48" s="17" t="s">
        <v>781</v>
      </c>
      <c r="B48" s="17" t="s">
        <v>363</v>
      </c>
      <c r="C48" s="17" t="s">
        <v>782</v>
      </c>
      <c r="D48" s="17" t="s">
        <v>103</v>
      </c>
      <c r="E48" s="18">
        <v>11166</v>
      </c>
      <c r="F48" s="18"/>
      <c r="G48" s="18">
        <v>12407</v>
      </c>
      <c r="H48" s="17" t="s">
        <v>962</v>
      </c>
      <c r="I48" s="18">
        <v>17014</v>
      </c>
      <c r="J48" s="17" t="s">
        <v>963</v>
      </c>
      <c r="K48" s="18">
        <v>16260</v>
      </c>
      <c r="L48" s="17" t="s">
        <v>964</v>
      </c>
      <c r="M48" s="18"/>
      <c r="N48" s="18"/>
      <c r="O48" s="18">
        <v>11166</v>
      </c>
      <c r="P48" s="18"/>
      <c r="R48">
        <v>1</v>
      </c>
    </row>
    <row r="49" spans="1:18" ht="30" customHeight="1">
      <c r="A49" s="17" t="s">
        <v>784</v>
      </c>
      <c r="B49" s="17" t="s">
        <v>363</v>
      </c>
      <c r="C49" s="17" t="s">
        <v>785</v>
      </c>
      <c r="D49" s="17" t="s">
        <v>103</v>
      </c>
      <c r="E49" s="18">
        <v>14827</v>
      </c>
      <c r="F49" s="18"/>
      <c r="G49" s="18">
        <v>16474</v>
      </c>
      <c r="H49" s="17" t="s">
        <v>962</v>
      </c>
      <c r="I49" s="18">
        <v>22546</v>
      </c>
      <c r="J49" s="17" t="s">
        <v>963</v>
      </c>
      <c r="K49" s="18">
        <v>21542</v>
      </c>
      <c r="L49" s="17" t="s">
        <v>964</v>
      </c>
      <c r="M49" s="18"/>
      <c r="N49" s="18"/>
      <c r="O49" s="18">
        <v>14827</v>
      </c>
      <c r="P49" s="18"/>
      <c r="R49">
        <v>1</v>
      </c>
    </row>
    <row r="50" spans="1:18" ht="30" customHeight="1">
      <c r="A50" s="17" t="s">
        <v>787</v>
      </c>
      <c r="B50" s="17" t="s">
        <v>363</v>
      </c>
      <c r="C50" s="17" t="s">
        <v>788</v>
      </c>
      <c r="D50" s="17" t="s">
        <v>103</v>
      </c>
      <c r="E50" s="18">
        <v>17587</v>
      </c>
      <c r="F50" s="18"/>
      <c r="G50" s="18">
        <v>19541</v>
      </c>
      <c r="H50" s="17" t="s">
        <v>962</v>
      </c>
      <c r="I50" s="18">
        <v>26781</v>
      </c>
      <c r="J50" s="17" t="s">
        <v>963</v>
      </c>
      <c r="K50" s="18">
        <v>25596</v>
      </c>
      <c r="L50" s="17" t="s">
        <v>964</v>
      </c>
      <c r="M50" s="18"/>
      <c r="N50" s="18"/>
      <c r="O50" s="18">
        <v>17587</v>
      </c>
      <c r="P50" s="18"/>
      <c r="R50">
        <v>1</v>
      </c>
    </row>
    <row r="51" spans="1:18" ht="30" customHeight="1">
      <c r="A51" s="17" t="s">
        <v>790</v>
      </c>
      <c r="B51" s="17" t="s">
        <v>363</v>
      </c>
      <c r="C51" s="17" t="s">
        <v>791</v>
      </c>
      <c r="D51" s="17" t="s">
        <v>103</v>
      </c>
      <c r="E51" s="18">
        <v>40660</v>
      </c>
      <c r="F51" s="18"/>
      <c r="G51" s="18">
        <v>45178</v>
      </c>
      <c r="H51" s="17" t="s">
        <v>962</v>
      </c>
      <c r="I51" s="18">
        <v>59862</v>
      </c>
      <c r="J51" s="17" t="s">
        <v>963</v>
      </c>
      <c r="K51" s="18">
        <v>57452</v>
      </c>
      <c r="L51" s="17" t="s">
        <v>964</v>
      </c>
      <c r="M51" s="18"/>
      <c r="N51" s="18"/>
      <c r="O51" s="18">
        <v>40660</v>
      </c>
      <c r="P51" s="18"/>
      <c r="R51">
        <v>1</v>
      </c>
    </row>
    <row r="52" spans="1:18" ht="30" customHeight="1">
      <c r="A52" s="17" t="s">
        <v>497</v>
      </c>
      <c r="B52" s="17" t="s">
        <v>498</v>
      </c>
      <c r="C52" s="17" t="s">
        <v>499</v>
      </c>
      <c r="D52" s="17" t="s">
        <v>103</v>
      </c>
      <c r="E52" s="18">
        <v>4453</v>
      </c>
      <c r="F52" s="18"/>
      <c r="G52" s="18">
        <v>6120</v>
      </c>
      <c r="H52" s="17" t="s">
        <v>965</v>
      </c>
      <c r="I52" s="18">
        <v>6120</v>
      </c>
      <c r="J52" s="17" t="s">
        <v>966</v>
      </c>
      <c r="K52" s="18">
        <v>6094</v>
      </c>
      <c r="L52" s="17" t="s">
        <v>967</v>
      </c>
      <c r="M52" s="18"/>
      <c r="N52" s="18"/>
      <c r="O52" s="18">
        <v>4453</v>
      </c>
      <c r="P52" s="18"/>
      <c r="R52">
        <v>1</v>
      </c>
    </row>
    <row r="53" spans="1:18" ht="30" customHeight="1">
      <c r="A53" s="17" t="s">
        <v>500</v>
      </c>
      <c r="B53" s="17" t="s">
        <v>498</v>
      </c>
      <c r="C53" s="17" t="s">
        <v>501</v>
      </c>
      <c r="D53" s="17" t="s">
        <v>103</v>
      </c>
      <c r="E53" s="18">
        <v>10413</v>
      </c>
      <c r="F53" s="18"/>
      <c r="G53" s="18">
        <v>14300</v>
      </c>
      <c r="H53" s="17" t="s">
        <v>965</v>
      </c>
      <c r="I53" s="18">
        <v>14300</v>
      </c>
      <c r="J53" s="17" t="s">
        <v>966</v>
      </c>
      <c r="K53" s="18">
        <v>14236</v>
      </c>
      <c r="L53" s="17" t="s">
        <v>967</v>
      </c>
      <c r="M53" s="18"/>
      <c r="N53" s="18"/>
      <c r="O53" s="18">
        <v>10413</v>
      </c>
      <c r="P53" s="18"/>
      <c r="R53">
        <v>1</v>
      </c>
    </row>
    <row r="54" spans="1:18" ht="30" customHeight="1">
      <c r="A54" s="17" t="s">
        <v>367</v>
      </c>
      <c r="B54" s="17" t="s">
        <v>101</v>
      </c>
      <c r="C54" s="17" t="s">
        <v>368</v>
      </c>
      <c r="D54" s="17" t="s">
        <v>103</v>
      </c>
      <c r="E54" s="18"/>
      <c r="F54" s="18"/>
      <c r="G54" s="18">
        <v>2572</v>
      </c>
      <c r="H54" s="17" t="s">
        <v>968</v>
      </c>
      <c r="I54" s="18">
        <v>2572</v>
      </c>
      <c r="J54" s="17" t="s">
        <v>969</v>
      </c>
      <c r="K54" s="18">
        <v>2700</v>
      </c>
      <c r="L54" s="17" t="s">
        <v>970</v>
      </c>
      <c r="M54" s="18"/>
      <c r="N54" s="18"/>
      <c r="O54" s="18">
        <v>2572</v>
      </c>
      <c r="P54" s="18"/>
      <c r="R54">
        <v>1</v>
      </c>
    </row>
    <row r="55" spans="1:18" ht="30" customHeight="1">
      <c r="A55" s="17" t="s">
        <v>369</v>
      </c>
      <c r="B55" s="17" t="s">
        <v>101</v>
      </c>
      <c r="C55" s="17" t="s">
        <v>370</v>
      </c>
      <c r="D55" s="17" t="s">
        <v>103</v>
      </c>
      <c r="E55" s="18"/>
      <c r="F55" s="18"/>
      <c r="G55" s="18">
        <v>5110</v>
      </c>
      <c r="H55" s="17" t="s">
        <v>968</v>
      </c>
      <c r="I55" s="18">
        <v>5110</v>
      </c>
      <c r="J55" s="17" t="s">
        <v>969</v>
      </c>
      <c r="K55" s="18">
        <v>5365</v>
      </c>
      <c r="L55" s="17" t="s">
        <v>970</v>
      </c>
      <c r="M55" s="18"/>
      <c r="N55" s="18"/>
      <c r="O55" s="18">
        <v>5110</v>
      </c>
      <c r="P55" s="18"/>
      <c r="R55">
        <v>1</v>
      </c>
    </row>
    <row r="56" spans="1:18" ht="30" customHeight="1">
      <c r="A56" s="17" t="s">
        <v>100</v>
      </c>
      <c r="B56" s="17" t="s">
        <v>101</v>
      </c>
      <c r="C56" s="17" t="s">
        <v>102</v>
      </c>
      <c r="D56" s="17" t="s">
        <v>103</v>
      </c>
      <c r="E56" s="18"/>
      <c r="F56" s="18"/>
      <c r="G56" s="18">
        <v>7787</v>
      </c>
      <c r="H56" s="17" t="s">
        <v>968</v>
      </c>
      <c r="I56" s="18">
        <v>7787</v>
      </c>
      <c r="J56" s="17" t="s">
        <v>969</v>
      </c>
      <c r="K56" s="18">
        <v>8175</v>
      </c>
      <c r="L56" s="17" t="s">
        <v>970</v>
      </c>
      <c r="M56" s="18"/>
      <c r="N56" s="18"/>
      <c r="O56" s="18">
        <v>7787</v>
      </c>
      <c r="P56" s="18"/>
      <c r="R56">
        <v>1</v>
      </c>
    </row>
    <row r="57" spans="1:18" ht="30" customHeight="1">
      <c r="A57" s="17" t="s">
        <v>104</v>
      </c>
      <c r="B57" s="17" t="s">
        <v>101</v>
      </c>
      <c r="C57" s="17" t="s">
        <v>105</v>
      </c>
      <c r="D57" s="17" t="s">
        <v>103</v>
      </c>
      <c r="E57" s="18"/>
      <c r="F57" s="18"/>
      <c r="G57" s="18">
        <v>10365</v>
      </c>
      <c r="H57" s="17" t="s">
        <v>968</v>
      </c>
      <c r="I57" s="18">
        <v>10365</v>
      </c>
      <c r="J57" s="17" t="s">
        <v>969</v>
      </c>
      <c r="K57" s="18">
        <v>10882</v>
      </c>
      <c r="L57" s="17" t="s">
        <v>970</v>
      </c>
      <c r="M57" s="18"/>
      <c r="N57" s="18"/>
      <c r="O57" s="18">
        <v>10365</v>
      </c>
      <c r="P57" s="18"/>
      <c r="R57">
        <v>1</v>
      </c>
    </row>
    <row r="58" spans="1:18" ht="30" customHeight="1">
      <c r="A58" s="17" t="s">
        <v>371</v>
      </c>
      <c r="B58" s="17" t="s">
        <v>101</v>
      </c>
      <c r="C58" s="17" t="s">
        <v>372</v>
      </c>
      <c r="D58" s="17" t="s">
        <v>103</v>
      </c>
      <c r="E58" s="18"/>
      <c r="F58" s="18"/>
      <c r="G58" s="18">
        <v>9177</v>
      </c>
      <c r="H58" s="17" t="s">
        <v>968</v>
      </c>
      <c r="I58" s="18">
        <v>9177</v>
      </c>
      <c r="J58" s="17" t="s">
        <v>969</v>
      </c>
      <c r="K58" s="18">
        <v>9817</v>
      </c>
      <c r="L58" s="17" t="s">
        <v>970</v>
      </c>
      <c r="M58" s="18"/>
      <c r="N58" s="18"/>
      <c r="O58" s="18">
        <v>9177</v>
      </c>
      <c r="P58" s="18"/>
      <c r="R58">
        <v>1</v>
      </c>
    </row>
    <row r="59" spans="1:18" ht="30" customHeight="1">
      <c r="A59" s="17" t="s">
        <v>373</v>
      </c>
      <c r="B59" s="17" t="s">
        <v>101</v>
      </c>
      <c r="C59" s="17" t="s">
        <v>374</v>
      </c>
      <c r="D59" s="17" t="s">
        <v>103</v>
      </c>
      <c r="E59" s="18"/>
      <c r="F59" s="18"/>
      <c r="G59" s="18">
        <v>15210</v>
      </c>
      <c r="H59" s="17" t="s">
        <v>968</v>
      </c>
      <c r="I59" s="18">
        <v>15210</v>
      </c>
      <c r="J59" s="17" t="s">
        <v>969</v>
      </c>
      <c r="K59" s="18">
        <v>16272</v>
      </c>
      <c r="L59" s="17" t="s">
        <v>970</v>
      </c>
      <c r="M59" s="18"/>
      <c r="N59" s="18"/>
      <c r="O59" s="18">
        <v>15210</v>
      </c>
      <c r="P59" s="18"/>
      <c r="R59">
        <v>1</v>
      </c>
    </row>
    <row r="60" spans="1:18" ht="30" customHeight="1">
      <c r="A60" s="17" t="s">
        <v>442</v>
      </c>
      <c r="B60" s="17" t="s">
        <v>443</v>
      </c>
      <c r="C60" s="17" t="s">
        <v>444</v>
      </c>
      <c r="D60" s="17" t="s">
        <v>112</v>
      </c>
      <c r="E60" s="18">
        <v>15320</v>
      </c>
      <c r="F60" s="18"/>
      <c r="G60" s="18"/>
      <c r="H60" s="18"/>
      <c r="I60" s="18">
        <v>22100</v>
      </c>
      <c r="J60" s="17" t="s">
        <v>971</v>
      </c>
      <c r="K60" s="18"/>
      <c r="L60" s="18"/>
      <c r="M60" s="18">
        <v>22100</v>
      </c>
      <c r="N60" s="17" t="s">
        <v>972</v>
      </c>
      <c r="O60" s="18">
        <v>15320</v>
      </c>
      <c r="P60" s="18"/>
      <c r="R60">
        <v>1</v>
      </c>
    </row>
    <row r="61" spans="1:18" ht="30" customHeight="1">
      <c r="A61" s="17" t="s">
        <v>839</v>
      </c>
      <c r="B61" s="17" t="s">
        <v>327</v>
      </c>
      <c r="C61" s="17" t="s">
        <v>840</v>
      </c>
      <c r="D61" s="17" t="s">
        <v>112</v>
      </c>
      <c r="E61" s="18">
        <v>6020</v>
      </c>
      <c r="F61" s="18"/>
      <c r="G61" s="18">
        <v>23100</v>
      </c>
      <c r="H61" s="17" t="s">
        <v>973</v>
      </c>
      <c r="I61" s="18"/>
      <c r="J61" s="18"/>
      <c r="K61" s="18">
        <v>9000</v>
      </c>
      <c r="L61" s="17" t="s">
        <v>974</v>
      </c>
      <c r="M61" s="18"/>
      <c r="N61" s="18"/>
      <c r="O61" s="18">
        <v>6020</v>
      </c>
      <c r="P61" s="18"/>
      <c r="R61">
        <v>1</v>
      </c>
    </row>
    <row r="62" spans="1:18" ht="30" customHeight="1">
      <c r="A62" s="17" t="s">
        <v>326</v>
      </c>
      <c r="B62" s="17" t="s">
        <v>327</v>
      </c>
      <c r="C62" s="17" t="s">
        <v>328</v>
      </c>
      <c r="D62" s="17" t="s">
        <v>112</v>
      </c>
      <c r="E62" s="18">
        <v>7630</v>
      </c>
      <c r="F62" s="18"/>
      <c r="G62" s="18">
        <v>28100</v>
      </c>
      <c r="H62" s="17" t="s">
        <v>973</v>
      </c>
      <c r="I62" s="18"/>
      <c r="J62" s="18"/>
      <c r="K62" s="18">
        <v>12000</v>
      </c>
      <c r="L62" s="17" t="s">
        <v>974</v>
      </c>
      <c r="M62" s="18"/>
      <c r="N62" s="18"/>
      <c r="O62" s="18">
        <v>7630</v>
      </c>
      <c r="P62" s="18"/>
      <c r="R62">
        <v>1</v>
      </c>
    </row>
    <row r="63" spans="1:18" ht="30" customHeight="1">
      <c r="A63" s="17" t="s">
        <v>205</v>
      </c>
      <c r="B63" s="17" t="s">
        <v>206</v>
      </c>
      <c r="C63" s="17" t="s">
        <v>207</v>
      </c>
      <c r="D63" s="17" t="s">
        <v>112</v>
      </c>
      <c r="E63" s="18">
        <v>790</v>
      </c>
      <c r="F63" s="18"/>
      <c r="G63" s="18">
        <v>1230</v>
      </c>
      <c r="H63" s="17" t="s">
        <v>975</v>
      </c>
      <c r="I63" s="18">
        <v>1230</v>
      </c>
      <c r="J63" s="17" t="s">
        <v>976</v>
      </c>
      <c r="K63" s="18">
        <v>1230</v>
      </c>
      <c r="L63" s="17" t="s">
        <v>977</v>
      </c>
      <c r="M63" s="18"/>
      <c r="N63" s="18"/>
      <c r="O63" s="18">
        <v>790</v>
      </c>
      <c r="P63" s="18"/>
      <c r="R63">
        <v>1</v>
      </c>
    </row>
    <row r="64" spans="1:18" ht="30" customHeight="1">
      <c r="A64" s="17" t="s">
        <v>208</v>
      </c>
      <c r="B64" s="17" t="s">
        <v>206</v>
      </c>
      <c r="C64" s="17" t="s">
        <v>209</v>
      </c>
      <c r="D64" s="17" t="s">
        <v>112</v>
      </c>
      <c r="E64" s="18">
        <v>2050</v>
      </c>
      <c r="F64" s="18"/>
      <c r="G64" s="18">
        <v>3200</v>
      </c>
      <c r="H64" s="17" t="s">
        <v>975</v>
      </c>
      <c r="I64" s="18">
        <v>3200</v>
      </c>
      <c r="J64" s="17" t="s">
        <v>976</v>
      </c>
      <c r="K64" s="18">
        <v>3200</v>
      </c>
      <c r="L64" s="17" t="s">
        <v>977</v>
      </c>
      <c r="M64" s="18"/>
      <c r="N64" s="18"/>
      <c r="O64" s="18">
        <v>2050</v>
      </c>
      <c r="P64" s="18"/>
      <c r="R64">
        <v>1</v>
      </c>
    </row>
    <row r="65" spans="1:18" ht="30" customHeight="1">
      <c r="A65" s="17" t="s">
        <v>236</v>
      </c>
      <c r="B65" s="17" t="s">
        <v>206</v>
      </c>
      <c r="C65" s="17" t="s">
        <v>237</v>
      </c>
      <c r="D65" s="17" t="s">
        <v>112</v>
      </c>
      <c r="E65" s="18">
        <v>1050</v>
      </c>
      <c r="F65" s="18"/>
      <c r="G65" s="18">
        <v>1310</v>
      </c>
      <c r="H65" s="17" t="s">
        <v>978</v>
      </c>
      <c r="I65" s="18">
        <v>1350</v>
      </c>
      <c r="J65" s="17" t="s">
        <v>979</v>
      </c>
      <c r="K65" s="18">
        <v>1320</v>
      </c>
      <c r="L65" s="17" t="s">
        <v>980</v>
      </c>
      <c r="M65" s="18"/>
      <c r="N65" s="18"/>
      <c r="O65" s="18">
        <v>1050</v>
      </c>
      <c r="P65" s="18"/>
      <c r="R65">
        <v>1</v>
      </c>
    </row>
    <row r="66" spans="1:18" ht="30" customHeight="1">
      <c r="A66" s="17" t="s">
        <v>238</v>
      </c>
      <c r="B66" s="17" t="s">
        <v>206</v>
      </c>
      <c r="C66" s="17" t="s">
        <v>239</v>
      </c>
      <c r="D66" s="17" t="s">
        <v>112</v>
      </c>
      <c r="E66" s="18">
        <v>1310</v>
      </c>
      <c r="F66" s="18"/>
      <c r="G66" s="18">
        <v>1640</v>
      </c>
      <c r="H66" s="17" t="s">
        <v>978</v>
      </c>
      <c r="I66" s="18">
        <v>1680</v>
      </c>
      <c r="J66" s="17" t="s">
        <v>979</v>
      </c>
      <c r="K66" s="18">
        <v>1660</v>
      </c>
      <c r="L66" s="17" t="s">
        <v>980</v>
      </c>
      <c r="M66" s="18"/>
      <c r="N66" s="18"/>
      <c r="O66" s="18">
        <v>1310</v>
      </c>
      <c r="P66" s="18"/>
      <c r="R66">
        <v>1</v>
      </c>
    </row>
    <row r="67" spans="1:18" ht="30" customHeight="1">
      <c r="A67" s="17" t="s">
        <v>240</v>
      </c>
      <c r="B67" s="17" t="s">
        <v>206</v>
      </c>
      <c r="C67" s="17" t="s">
        <v>241</v>
      </c>
      <c r="D67" s="17" t="s">
        <v>112</v>
      </c>
      <c r="E67" s="18">
        <v>1820</v>
      </c>
      <c r="F67" s="18"/>
      <c r="G67" s="18">
        <v>2280</v>
      </c>
      <c r="H67" s="17" t="s">
        <v>978</v>
      </c>
      <c r="I67" s="18">
        <v>2340</v>
      </c>
      <c r="J67" s="17" t="s">
        <v>979</v>
      </c>
      <c r="K67" s="18">
        <v>2300</v>
      </c>
      <c r="L67" s="17" t="s">
        <v>980</v>
      </c>
      <c r="M67" s="18"/>
      <c r="N67" s="18"/>
      <c r="O67" s="18">
        <v>1820</v>
      </c>
      <c r="P67" s="18"/>
      <c r="R67">
        <v>1</v>
      </c>
    </row>
    <row r="68" spans="1:18" ht="30" customHeight="1">
      <c r="A68" s="17" t="s">
        <v>242</v>
      </c>
      <c r="B68" s="17" t="s">
        <v>206</v>
      </c>
      <c r="C68" s="17" t="s">
        <v>243</v>
      </c>
      <c r="D68" s="17" t="s">
        <v>112</v>
      </c>
      <c r="E68" s="18">
        <v>2500</v>
      </c>
      <c r="F68" s="18"/>
      <c r="G68" s="18">
        <v>3130</v>
      </c>
      <c r="H68" s="17" t="s">
        <v>978</v>
      </c>
      <c r="I68" s="18">
        <v>3210</v>
      </c>
      <c r="J68" s="17" t="s">
        <v>979</v>
      </c>
      <c r="K68" s="18">
        <v>3160</v>
      </c>
      <c r="L68" s="17" t="s">
        <v>980</v>
      </c>
      <c r="M68" s="18"/>
      <c r="N68" s="18"/>
      <c r="O68" s="18">
        <v>2500</v>
      </c>
      <c r="P68" s="18"/>
      <c r="R68">
        <v>1</v>
      </c>
    </row>
    <row r="69" spans="1:18" ht="30" customHeight="1">
      <c r="A69" s="17" t="s">
        <v>244</v>
      </c>
      <c r="B69" s="17" t="s">
        <v>206</v>
      </c>
      <c r="C69" s="17" t="s">
        <v>245</v>
      </c>
      <c r="D69" s="17" t="s">
        <v>112</v>
      </c>
      <c r="E69" s="18">
        <v>3220</v>
      </c>
      <c r="F69" s="18"/>
      <c r="G69" s="18">
        <v>4020</v>
      </c>
      <c r="H69" s="17" t="s">
        <v>978</v>
      </c>
      <c r="I69" s="18">
        <v>4120</v>
      </c>
      <c r="J69" s="17" t="s">
        <v>979</v>
      </c>
      <c r="K69" s="18">
        <v>4060</v>
      </c>
      <c r="L69" s="17" t="s">
        <v>980</v>
      </c>
      <c r="M69" s="18"/>
      <c r="N69" s="18"/>
      <c r="O69" s="18">
        <v>3220</v>
      </c>
      <c r="P69" s="18"/>
      <c r="R69">
        <v>1</v>
      </c>
    </row>
    <row r="70" spans="1:18" ht="30" customHeight="1">
      <c r="A70" s="17" t="s">
        <v>246</v>
      </c>
      <c r="B70" s="17" t="s">
        <v>206</v>
      </c>
      <c r="C70" s="17" t="s">
        <v>247</v>
      </c>
      <c r="D70" s="17" t="s">
        <v>112</v>
      </c>
      <c r="E70" s="18">
        <v>4710</v>
      </c>
      <c r="F70" s="18"/>
      <c r="G70" s="18">
        <v>5890</v>
      </c>
      <c r="H70" s="17" t="s">
        <v>978</v>
      </c>
      <c r="I70" s="18">
        <v>6040</v>
      </c>
      <c r="J70" s="17" t="s">
        <v>979</v>
      </c>
      <c r="K70" s="18">
        <v>5950</v>
      </c>
      <c r="L70" s="17" t="s">
        <v>980</v>
      </c>
      <c r="M70" s="18"/>
      <c r="N70" s="18"/>
      <c r="O70" s="18">
        <v>4710</v>
      </c>
      <c r="P70" s="18"/>
      <c r="R70">
        <v>1</v>
      </c>
    </row>
    <row r="71" spans="1:18" ht="30" customHeight="1">
      <c r="A71" s="17" t="s">
        <v>248</v>
      </c>
      <c r="B71" s="17" t="s">
        <v>206</v>
      </c>
      <c r="C71" s="17" t="s">
        <v>249</v>
      </c>
      <c r="D71" s="17" t="s">
        <v>112</v>
      </c>
      <c r="E71" s="18">
        <v>7200</v>
      </c>
      <c r="F71" s="18"/>
      <c r="G71" s="18">
        <v>9000</v>
      </c>
      <c r="H71" s="17" t="s">
        <v>978</v>
      </c>
      <c r="I71" s="18">
        <v>9230</v>
      </c>
      <c r="J71" s="17" t="s">
        <v>979</v>
      </c>
      <c r="K71" s="18">
        <v>9090</v>
      </c>
      <c r="L71" s="17" t="s">
        <v>980</v>
      </c>
      <c r="M71" s="18"/>
      <c r="N71" s="18"/>
      <c r="O71" s="18">
        <v>7200</v>
      </c>
      <c r="P71" s="18"/>
      <c r="R71">
        <v>1</v>
      </c>
    </row>
    <row r="72" spans="1:18" ht="30" customHeight="1">
      <c r="A72" s="17" t="s">
        <v>210</v>
      </c>
      <c r="B72" s="17" t="s">
        <v>206</v>
      </c>
      <c r="C72" s="17" t="s">
        <v>211</v>
      </c>
      <c r="D72" s="17" t="s">
        <v>112</v>
      </c>
      <c r="E72" s="18">
        <v>1260</v>
      </c>
      <c r="F72" s="18"/>
      <c r="G72" s="18">
        <v>1970</v>
      </c>
      <c r="H72" s="17" t="s">
        <v>975</v>
      </c>
      <c r="I72" s="18">
        <v>1970</v>
      </c>
      <c r="J72" s="17" t="s">
        <v>976</v>
      </c>
      <c r="K72" s="18">
        <v>1970</v>
      </c>
      <c r="L72" s="17" t="s">
        <v>977</v>
      </c>
      <c r="M72" s="18"/>
      <c r="N72" s="18"/>
      <c r="O72" s="18">
        <v>1260</v>
      </c>
      <c r="P72" s="18"/>
      <c r="R72">
        <v>1</v>
      </c>
    </row>
    <row r="73" spans="1:18" ht="30" customHeight="1">
      <c r="A73" s="17" t="s">
        <v>250</v>
      </c>
      <c r="B73" s="17" t="s">
        <v>206</v>
      </c>
      <c r="C73" s="17" t="s">
        <v>251</v>
      </c>
      <c r="D73" s="17" t="s">
        <v>112</v>
      </c>
      <c r="E73" s="18">
        <v>1980</v>
      </c>
      <c r="F73" s="18"/>
      <c r="G73" s="18">
        <v>2480</v>
      </c>
      <c r="H73" s="17" t="s">
        <v>978</v>
      </c>
      <c r="I73" s="18">
        <v>2550</v>
      </c>
      <c r="J73" s="17" t="s">
        <v>979</v>
      </c>
      <c r="K73" s="18">
        <v>2500</v>
      </c>
      <c r="L73" s="17" t="s">
        <v>980</v>
      </c>
      <c r="M73" s="18"/>
      <c r="N73" s="18"/>
      <c r="O73" s="18">
        <v>1980</v>
      </c>
      <c r="P73" s="18"/>
      <c r="R73">
        <v>1</v>
      </c>
    </row>
    <row r="74" spans="1:18" ht="30" customHeight="1">
      <c r="A74" s="17" t="s">
        <v>252</v>
      </c>
      <c r="B74" s="17" t="s">
        <v>206</v>
      </c>
      <c r="C74" s="17" t="s">
        <v>253</v>
      </c>
      <c r="D74" s="17" t="s">
        <v>112</v>
      </c>
      <c r="E74" s="18">
        <v>2290</v>
      </c>
      <c r="F74" s="18"/>
      <c r="G74" s="18">
        <v>2860</v>
      </c>
      <c r="H74" s="17" t="s">
        <v>978</v>
      </c>
      <c r="I74" s="18">
        <v>2930</v>
      </c>
      <c r="J74" s="17" t="s">
        <v>979</v>
      </c>
      <c r="K74" s="18">
        <v>2890</v>
      </c>
      <c r="L74" s="17" t="s">
        <v>980</v>
      </c>
      <c r="M74" s="18"/>
      <c r="N74" s="18"/>
      <c r="O74" s="18">
        <v>2290</v>
      </c>
      <c r="P74" s="18"/>
      <c r="R74">
        <v>1</v>
      </c>
    </row>
    <row r="75" spans="1:18" ht="30" customHeight="1">
      <c r="A75" s="17" t="s">
        <v>254</v>
      </c>
      <c r="B75" s="17" t="s">
        <v>206</v>
      </c>
      <c r="C75" s="17" t="s">
        <v>255</v>
      </c>
      <c r="D75" s="17" t="s">
        <v>112</v>
      </c>
      <c r="E75" s="18">
        <v>3540</v>
      </c>
      <c r="F75" s="18"/>
      <c r="G75" s="18">
        <v>4420</v>
      </c>
      <c r="H75" s="17" t="s">
        <v>978</v>
      </c>
      <c r="I75" s="18">
        <v>4540</v>
      </c>
      <c r="J75" s="17" t="s">
        <v>979</v>
      </c>
      <c r="K75" s="18">
        <v>4460</v>
      </c>
      <c r="L75" s="17" t="s">
        <v>980</v>
      </c>
      <c r="M75" s="18"/>
      <c r="N75" s="18"/>
      <c r="O75" s="18">
        <v>3540</v>
      </c>
      <c r="P75" s="18"/>
      <c r="R75">
        <v>1</v>
      </c>
    </row>
    <row r="76" spans="1:18" ht="30" customHeight="1">
      <c r="A76" s="17" t="s">
        <v>256</v>
      </c>
      <c r="B76" s="17" t="s">
        <v>206</v>
      </c>
      <c r="C76" s="17" t="s">
        <v>257</v>
      </c>
      <c r="D76" s="17" t="s">
        <v>112</v>
      </c>
      <c r="E76" s="18">
        <v>5060</v>
      </c>
      <c r="F76" s="18"/>
      <c r="G76" s="18">
        <v>6320</v>
      </c>
      <c r="H76" s="17" t="s">
        <v>978</v>
      </c>
      <c r="I76" s="18">
        <v>6480</v>
      </c>
      <c r="J76" s="17" t="s">
        <v>979</v>
      </c>
      <c r="K76" s="18">
        <v>6380</v>
      </c>
      <c r="L76" s="17" t="s">
        <v>980</v>
      </c>
      <c r="M76" s="18"/>
      <c r="N76" s="18"/>
      <c r="O76" s="18">
        <v>5060</v>
      </c>
      <c r="P76" s="18"/>
      <c r="R76">
        <v>1</v>
      </c>
    </row>
    <row r="77" spans="1:18" ht="30" customHeight="1">
      <c r="A77" s="17" t="s">
        <v>258</v>
      </c>
      <c r="B77" s="17" t="s">
        <v>206</v>
      </c>
      <c r="C77" s="17" t="s">
        <v>259</v>
      </c>
      <c r="D77" s="17" t="s">
        <v>112</v>
      </c>
      <c r="E77" s="18">
        <v>6620</v>
      </c>
      <c r="F77" s="18"/>
      <c r="G77" s="18">
        <v>8270</v>
      </c>
      <c r="H77" s="17" t="s">
        <v>978</v>
      </c>
      <c r="I77" s="18">
        <v>8490</v>
      </c>
      <c r="J77" s="17" t="s">
        <v>979</v>
      </c>
      <c r="K77" s="18">
        <v>8350</v>
      </c>
      <c r="L77" s="17" t="s">
        <v>980</v>
      </c>
      <c r="M77" s="18"/>
      <c r="N77" s="18"/>
      <c r="O77" s="18">
        <v>6620</v>
      </c>
      <c r="P77" s="18"/>
      <c r="R77">
        <v>1</v>
      </c>
    </row>
    <row r="78" spans="1:18" ht="30" customHeight="1">
      <c r="A78" s="17" t="s">
        <v>260</v>
      </c>
      <c r="B78" s="17" t="s">
        <v>206</v>
      </c>
      <c r="C78" s="17" t="s">
        <v>261</v>
      </c>
      <c r="D78" s="17" t="s">
        <v>112</v>
      </c>
      <c r="E78" s="18">
        <v>8490</v>
      </c>
      <c r="F78" s="18"/>
      <c r="G78" s="18">
        <v>10610</v>
      </c>
      <c r="H78" s="17" t="s">
        <v>978</v>
      </c>
      <c r="I78" s="18">
        <v>10890</v>
      </c>
      <c r="J78" s="17" t="s">
        <v>979</v>
      </c>
      <c r="K78" s="18">
        <v>10720</v>
      </c>
      <c r="L78" s="17" t="s">
        <v>980</v>
      </c>
      <c r="M78" s="18"/>
      <c r="N78" s="18"/>
      <c r="O78" s="18">
        <v>8490</v>
      </c>
      <c r="P78" s="18"/>
      <c r="R78">
        <v>1</v>
      </c>
    </row>
    <row r="79" spans="1:18" ht="30" customHeight="1">
      <c r="A79" s="17" t="s">
        <v>262</v>
      </c>
      <c r="B79" s="17" t="s">
        <v>206</v>
      </c>
      <c r="C79" s="17" t="s">
        <v>263</v>
      </c>
      <c r="D79" s="17" t="s">
        <v>112</v>
      </c>
      <c r="E79" s="18">
        <v>13000</v>
      </c>
      <c r="F79" s="18"/>
      <c r="G79" s="18">
        <v>16250</v>
      </c>
      <c r="H79" s="17" t="s">
        <v>978</v>
      </c>
      <c r="I79" s="18">
        <v>16680</v>
      </c>
      <c r="J79" s="17" t="s">
        <v>979</v>
      </c>
      <c r="K79" s="18">
        <v>16410</v>
      </c>
      <c r="L79" s="17" t="s">
        <v>980</v>
      </c>
      <c r="M79" s="18"/>
      <c r="N79" s="18"/>
      <c r="O79" s="18">
        <v>13000</v>
      </c>
      <c r="P79" s="18"/>
      <c r="R79">
        <v>1</v>
      </c>
    </row>
    <row r="80" spans="1:18" ht="30" customHeight="1">
      <c r="A80" s="17" t="s">
        <v>264</v>
      </c>
      <c r="B80" s="17" t="s">
        <v>206</v>
      </c>
      <c r="C80" s="17" t="s">
        <v>265</v>
      </c>
      <c r="D80" s="17" t="s">
        <v>112</v>
      </c>
      <c r="E80" s="18">
        <v>1110</v>
      </c>
      <c r="F80" s="18"/>
      <c r="G80" s="18">
        <v>1391</v>
      </c>
      <c r="H80" s="17" t="s">
        <v>978</v>
      </c>
      <c r="I80" s="18">
        <v>1420</v>
      </c>
      <c r="J80" s="17" t="s">
        <v>979</v>
      </c>
      <c r="K80" s="18">
        <v>1405</v>
      </c>
      <c r="L80" s="17" t="s">
        <v>980</v>
      </c>
      <c r="M80" s="18"/>
      <c r="N80" s="18"/>
      <c r="O80" s="18">
        <v>1110</v>
      </c>
      <c r="P80" s="18"/>
      <c r="R80">
        <v>1</v>
      </c>
    </row>
    <row r="81" spans="1:18" ht="30" customHeight="1">
      <c r="A81" s="17" t="s">
        <v>266</v>
      </c>
      <c r="B81" s="17" t="s">
        <v>206</v>
      </c>
      <c r="C81" s="17" t="s">
        <v>267</v>
      </c>
      <c r="D81" s="17" t="s">
        <v>112</v>
      </c>
      <c r="E81" s="18">
        <v>1610</v>
      </c>
      <c r="F81" s="18"/>
      <c r="G81" s="18">
        <v>2015</v>
      </c>
      <c r="H81" s="17" t="s">
        <v>978</v>
      </c>
      <c r="I81" s="18">
        <v>2070</v>
      </c>
      <c r="J81" s="17" t="s">
        <v>979</v>
      </c>
      <c r="K81" s="18">
        <v>2035</v>
      </c>
      <c r="L81" s="17" t="s">
        <v>980</v>
      </c>
      <c r="M81" s="18"/>
      <c r="N81" s="18"/>
      <c r="O81" s="18">
        <v>1610</v>
      </c>
      <c r="P81" s="18"/>
      <c r="R81">
        <v>1</v>
      </c>
    </row>
    <row r="82" spans="1:18" ht="30" customHeight="1">
      <c r="A82" s="17" t="s">
        <v>268</v>
      </c>
      <c r="B82" s="17" t="s">
        <v>206</v>
      </c>
      <c r="C82" s="17" t="s">
        <v>269</v>
      </c>
      <c r="D82" s="17" t="s">
        <v>112</v>
      </c>
      <c r="E82" s="18">
        <v>1790</v>
      </c>
      <c r="F82" s="18"/>
      <c r="G82" s="18">
        <v>2236</v>
      </c>
      <c r="H82" s="17" t="s">
        <v>978</v>
      </c>
      <c r="I82" s="18">
        <v>2290</v>
      </c>
      <c r="J82" s="17" t="s">
        <v>979</v>
      </c>
      <c r="K82" s="18">
        <v>2258</v>
      </c>
      <c r="L82" s="17" t="s">
        <v>980</v>
      </c>
      <c r="M82" s="18"/>
      <c r="N82" s="18"/>
      <c r="O82" s="18">
        <v>1790</v>
      </c>
      <c r="P82" s="18"/>
      <c r="R82">
        <v>1</v>
      </c>
    </row>
    <row r="83" spans="1:18" ht="30" customHeight="1">
      <c r="A83" s="17" t="s">
        <v>270</v>
      </c>
      <c r="B83" s="17" t="s">
        <v>206</v>
      </c>
      <c r="C83" s="17" t="s">
        <v>271</v>
      </c>
      <c r="D83" s="17" t="s">
        <v>112</v>
      </c>
      <c r="E83" s="18">
        <v>2270</v>
      </c>
      <c r="F83" s="18"/>
      <c r="G83" s="18">
        <v>2834</v>
      </c>
      <c r="H83" s="17" t="s">
        <v>978</v>
      </c>
      <c r="I83" s="18">
        <v>2900</v>
      </c>
      <c r="J83" s="17" t="s">
        <v>979</v>
      </c>
      <c r="K83" s="18">
        <v>2862</v>
      </c>
      <c r="L83" s="17" t="s">
        <v>980</v>
      </c>
      <c r="M83" s="18"/>
      <c r="N83" s="18"/>
      <c r="O83" s="18">
        <v>2270</v>
      </c>
      <c r="P83" s="18"/>
      <c r="R83">
        <v>1</v>
      </c>
    </row>
    <row r="84" spans="1:18" ht="30" customHeight="1">
      <c r="A84" s="17" t="s">
        <v>272</v>
      </c>
      <c r="B84" s="17" t="s">
        <v>206</v>
      </c>
      <c r="C84" s="17" t="s">
        <v>273</v>
      </c>
      <c r="D84" s="17" t="s">
        <v>112</v>
      </c>
      <c r="E84" s="18">
        <v>3220</v>
      </c>
      <c r="F84" s="18"/>
      <c r="G84" s="18">
        <v>4030</v>
      </c>
      <c r="H84" s="17" t="s">
        <v>978</v>
      </c>
      <c r="I84" s="18">
        <v>4130</v>
      </c>
      <c r="J84" s="17" t="s">
        <v>979</v>
      </c>
      <c r="K84" s="18">
        <v>4070</v>
      </c>
      <c r="L84" s="17" t="s">
        <v>980</v>
      </c>
      <c r="M84" s="18"/>
      <c r="N84" s="18"/>
      <c r="O84" s="18">
        <v>3220</v>
      </c>
      <c r="P84" s="18"/>
      <c r="R84">
        <v>1</v>
      </c>
    </row>
    <row r="85" spans="1:18" ht="30" customHeight="1">
      <c r="A85" s="17" t="s">
        <v>274</v>
      </c>
      <c r="B85" s="17" t="s">
        <v>206</v>
      </c>
      <c r="C85" s="17" t="s">
        <v>275</v>
      </c>
      <c r="D85" s="17" t="s">
        <v>112</v>
      </c>
      <c r="E85" s="18">
        <v>4410</v>
      </c>
      <c r="F85" s="18"/>
      <c r="G85" s="18">
        <v>5512</v>
      </c>
      <c r="H85" s="17" t="s">
        <v>978</v>
      </c>
      <c r="I85" s="18">
        <v>5510</v>
      </c>
      <c r="J85" s="17" t="s">
        <v>979</v>
      </c>
      <c r="K85" s="18">
        <v>5567</v>
      </c>
      <c r="L85" s="17" t="s">
        <v>980</v>
      </c>
      <c r="M85" s="18"/>
      <c r="N85" s="18"/>
      <c r="O85" s="18">
        <v>4410</v>
      </c>
      <c r="P85" s="18"/>
      <c r="R85">
        <v>1</v>
      </c>
    </row>
    <row r="86" spans="1:18" ht="30" customHeight="1">
      <c r="A86" s="17" t="s">
        <v>276</v>
      </c>
      <c r="B86" s="17" t="s">
        <v>206</v>
      </c>
      <c r="C86" s="17" t="s">
        <v>277</v>
      </c>
      <c r="D86" s="17" t="s">
        <v>112</v>
      </c>
      <c r="E86" s="18">
        <v>2110</v>
      </c>
      <c r="F86" s="18"/>
      <c r="G86" s="18">
        <v>2640</v>
      </c>
      <c r="H86" s="17" t="s">
        <v>978</v>
      </c>
      <c r="I86" s="18">
        <v>2710</v>
      </c>
      <c r="J86" s="17" t="s">
        <v>979</v>
      </c>
      <c r="K86" s="18">
        <v>2670</v>
      </c>
      <c r="L86" s="17" t="s">
        <v>980</v>
      </c>
      <c r="M86" s="18"/>
      <c r="N86" s="18"/>
      <c r="O86" s="18">
        <v>2110</v>
      </c>
      <c r="P86" s="18"/>
      <c r="R86">
        <v>1</v>
      </c>
    </row>
    <row r="87" spans="1:18" ht="30" customHeight="1">
      <c r="A87" s="17" t="s">
        <v>278</v>
      </c>
      <c r="B87" s="17" t="s">
        <v>206</v>
      </c>
      <c r="C87" s="17" t="s">
        <v>279</v>
      </c>
      <c r="D87" s="17" t="s">
        <v>112</v>
      </c>
      <c r="E87" s="18">
        <v>2110</v>
      </c>
      <c r="F87" s="18"/>
      <c r="G87" s="18">
        <v>2640</v>
      </c>
      <c r="H87" s="17" t="s">
        <v>978</v>
      </c>
      <c r="I87" s="18">
        <v>2710</v>
      </c>
      <c r="J87" s="17" t="s">
        <v>979</v>
      </c>
      <c r="K87" s="18">
        <v>2670</v>
      </c>
      <c r="L87" s="17" t="s">
        <v>980</v>
      </c>
      <c r="M87" s="18"/>
      <c r="N87" s="18"/>
      <c r="O87" s="18">
        <v>2110</v>
      </c>
      <c r="P87" s="18"/>
      <c r="R87">
        <v>1</v>
      </c>
    </row>
    <row r="88" spans="1:18" ht="30" customHeight="1">
      <c r="A88" s="17" t="s">
        <v>280</v>
      </c>
      <c r="B88" s="17" t="s">
        <v>206</v>
      </c>
      <c r="C88" s="17" t="s">
        <v>281</v>
      </c>
      <c r="D88" s="17" t="s">
        <v>112</v>
      </c>
      <c r="E88" s="18">
        <v>2260</v>
      </c>
      <c r="F88" s="18"/>
      <c r="G88" s="18">
        <v>2830</v>
      </c>
      <c r="H88" s="17" t="s">
        <v>978</v>
      </c>
      <c r="I88" s="18">
        <v>2910</v>
      </c>
      <c r="J88" s="17" t="s">
        <v>979</v>
      </c>
      <c r="K88" s="18">
        <v>2860</v>
      </c>
      <c r="L88" s="17" t="s">
        <v>980</v>
      </c>
      <c r="M88" s="18"/>
      <c r="N88" s="18"/>
      <c r="O88" s="18">
        <v>2260</v>
      </c>
      <c r="P88" s="18"/>
      <c r="R88">
        <v>1</v>
      </c>
    </row>
    <row r="89" spans="1:18" ht="30" customHeight="1">
      <c r="A89" s="17" t="s">
        <v>282</v>
      </c>
      <c r="B89" s="17" t="s">
        <v>206</v>
      </c>
      <c r="C89" s="17" t="s">
        <v>283</v>
      </c>
      <c r="D89" s="17" t="s">
        <v>112</v>
      </c>
      <c r="E89" s="18">
        <v>2340</v>
      </c>
      <c r="F89" s="18"/>
      <c r="G89" s="18">
        <v>2930</v>
      </c>
      <c r="H89" s="17" t="s">
        <v>978</v>
      </c>
      <c r="I89" s="18">
        <v>3000</v>
      </c>
      <c r="J89" s="17" t="s">
        <v>979</v>
      </c>
      <c r="K89" s="18">
        <v>2960</v>
      </c>
      <c r="L89" s="17" t="s">
        <v>980</v>
      </c>
      <c r="M89" s="18"/>
      <c r="N89" s="18"/>
      <c r="O89" s="18">
        <v>2340</v>
      </c>
      <c r="P89" s="18"/>
      <c r="R89">
        <v>1</v>
      </c>
    </row>
    <row r="90" spans="1:18" ht="30" customHeight="1">
      <c r="A90" s="17" t="s">
        <v>284</v>
      </c>
      <c r="B90" s="17" t="s">
        <v>206</v>
      </c>
      <c r="C90" s="17" t="s">
        <v>285</v>
      </c>
      <c r="D90" s="17" t="s">
        <v>112</v>
      </c>
      <c r="E90" s="18">
        <v>2580</v>
      </c>
      <c r="F90" s="18"/>
      <c r="G90" s="18">
        <v>3220</v>
      </c>
      <c r="H90" s="17" t="s">
        <v>978</v>
      </c>
      <c r="I90" s="18">
        <v>3310</v>
      </c>
      <c r="J90" s="17" t="s">
        <v>979</v>
      </c>
      <c r="K90" s="18">
        <v>3250</v>
      </c>
      <c r="L90" s="17" t="s">
        <v>980</v>
      </c>
      <c r="M90" s="18"/>
      <c r="N90" s="18"/>
      <c r="O90" s="18">
        <v>2580</v>
      </c>
      <c r="P90" s="18"/>
      <c r="R90">
        <v>1</v>
      </c>
    </row>
    <row r="91" spans="1:18" ht="30" customHeight="1">
      <c r="A91" s="17" t="s">
        <v>212</v>
      </c>
      <c r="B91" s="17" t="s">
        <v>206</v>
      </c>
      <c r="C91" s="17" t="s">
        <v>213</v>
      </c>
      <c r="D91" s="17" t="s">
        <v>112</v>
      </c>
      <c r="E91" s="18">
        <v>3090</v>
      </c>
      <c r="F91" s="18"/>
      <c r="G91" s="18">
        <v>4410</v>
      </c>
      <c r="H91" s="17" t="s">
        <v>975</v>
      </c>
      <c r="I91" s="18">
        <v>4410</v>
      </c>
      <c r="J91" s="17" t="s">
        <v>976</v>
      </c>
      <c r="K91" s="18">
        <v>4410</v>
      </c>
      <c r="L91" s="17" t="s">
        <v>977</v>
      </c>
      <c r="M91" s="18"/>
      <c r="N91" s="18"/>
      <c r="O91" s="18">
        <v>3090</v>
      </c>
      <c r="P91" s="18"/>
      <c r="R91">
        <v>1</v>
      </c>
    </row>
    <row r="92" spans="1:18" ht="30" customHeight="1">
      <c r="A92" s="17" t="s">
        <v>214</v>
      </c>
      <c r="B92" s="17" t="s">
        <v>206</v>
      </c>
      <c r="C92" s="17" t="s">
        <v>215</v>
      </c>
      <c r="D92" s="17" t="s">
        <v>112</v>
      </c>
      <c r="E92" s="18">
        <v>3910</v>
      </c>
      <c r="F92" s="18"/>
      <c r="G92" s="18">
        <v>5900</v>
      </c>
      <c r="H92" s="17" t="s">
        <v>975</v>
      </c>
      <c r="I92" s="18">
        <v>5900</v>
      </c>
      <c r="J92" s="17" t="s">
        <v>976</v>
      </c>
      <c r="K92" s="18">
        <v>5900</v>
      </c>
      <c r="L92" s="17" t="s">
        <v>977</v>
      </c>
      <c r="M92" s="18"/>
      <c r="N92" s="18"/>
      <c r="O92" s="18">
        <v>3910</v>
      </c>
      <c r="P92" s="18"/>
      <c r="R92">
        <v>1</v>
      </c>
    </row>
    <row r="93" spans="1:18" ht="30" customHeight="1">
      <c r="A93" s="17" t="s">
        <v>216</v>
      </c>
      <c r="B93" s="17" t="s">
        <v>206</v>
      </c>
      <c r="C93" s="17" t="s">
        <v>217</v>
      </c>
      <c r="D93" s="17" t="s">
        <v>112</v>
      </c>
      <c r="E93" s="18">
        <v>5080</v>
      </c>
      <c r="F93" s="18"/>
      <c r="G93" s="18">
        <v>8000</v>
      </c>
      <c r="H93" s="17" t="s">
        <v>975</v>
      </c>
      <c r="I93" s="18">
        <v>8000</v>
      </c>
      <c r="J93" s="17" t="s">
        <v>976</v>
      </c>
      <c r="K93" s="18">
        <v>8000</v>
      </c>
      <c r="L93" s="17" t="s">
        <v>977</v>
      </c>
      <c r="M93" s="18"/>
      <c r="N93" s="18"/>
      <c r="O93" s="18">
        <v>5080</v>
      </c>
      <c r="P93" s="18"/>
      <c r="R93">
        <v>1</v>
      </c>
    </row>
    <row r="94" spans="1:18" ht="30" customHeight="1">
      <c r="A94" s="17" t="s">
        <v>218</v>
      </c>
      <c r="B94" s="17" t="s">
        <v>206</v>
      </c>
      <c r="C94" s="17" t="s">
        <v>219</v>
      </c>
      <c r="D94" s="17" t="s">
        <v>112</v>
      </c>
      <c r="E94" s="18">
        <v>5940</v>
      </c>
      <c r="F94" s="18"/>
      <c r="G94" s="18">
        <v>11150</v>
      </c>
      <c r="H94" s="17" t="s">
        <v>975</v>
      </c>
      <c r="I94" s="18">
        <v>11150</v>
      </c>
      <c r="J94" s="17" t="s">
        <v>976</v>
      </c>
      <c r="K94" s="18">
        <v>11150</v>
      </c>
      <c r="L94" s="17" t="s">
        <v>977</v>
      </c>
      <c r="M94" s="18"/>
      <c r="N94" s="18"/>
      <c r="O94" s="18">
        <v>5940</v>
      </c>
      <c r="P94" s="18"/>
      <c r="R94">
        <v>1</v>
      </c>
    </row>
    <row r="95" spans="1:18" ht="30" customHeight="1">
      <c r="A95" s="17" t="s">
        <v>220</v>
      </c>
      <c r="B95" s="17" t="s">
        <v>206</v>
      </c>
      <c r="C95" s="17" t="s">
        <v>221</v>
      </c>
      <c r="D95" s="17" t="s">
        <v>112</v>
      </c>
      <c r="E95" s="18">
        <v>6940</v>
      </c>
      <c r="F95" s="18"/>
      <c r="G95" s="18">
        <v>15500</v>
      </c>
      <c r="H95" s="17" t="s">
        <v>975</v>
      </c>
      <c r="I95" s="18">
        <v>15500</v>
      </c>
      <c r="J95" s="17" t="s">
        <v>976</v>
      </c>
      <c r="K95" s="18">
        <v>15500</v>
      </c>
      <c r="L95" s="17" t="s">
        <v>977</v>
      </c>
      <c r="M95" s="18"/>
      <c r="N95" s="18"/>
      <c r="O95" s="18">
        <v>6940</v>
      </c>
      <c r="P95" s="18"/>
      <c r="R95">
        <v>1</v>
      </c>
    </row>
    <row r="96" spans="1:18" ht="30" customHeight="1">
      <c r="A96" s="17" t="s">
        <v>222</v>
      </c>
      <c r="B96" s="17" t="s">
        <v>206</v>
      </c>
      <c r="C96" s="17" t="s">
        <v>223</v>
      </c>
      <c r="D96" s="17" t="s">
        <v>112</v>
      </c>
      <c r="E96" s="18">
        <v>13630</v>
      </c>
      <c r="F96" s="18"/>
      <c r="G96" s="18">
        <v>21850</v>
      </c>
      <c r="H96" s="17" t="s">
        <v>975</v>
      </c>
      <c r="I96" s="18">
        <v>21850</v>
      </c>
      <c r="J96" s="17" t="s">
        <v>976</v>
      </c>
      <c r="K96" s="18">
        <v>21850</v>
      </c>
      <c r="L96" s="17" t="s">
        <v>977</v>
      </c>
      <c r="M96" s="18"/>
      <c r="N96" s="18"/>
      <c r="O96" s="18">
        <v>13630</v>
      </c>
      <c r="P96" s="18"/>
      <c r="R96">
        <v>1</v>
      </c>
    </row>
    <row r="97" spans="1:18" ht="30" customHeight="1">
      <c r="A97" s="17" t="s">
        <v>224</v>
      </c>
      <c r="B97" s="17" t="s">
        <v>206</v>
      </c>
      <c r="C97" s="17" t="s">
        <v>225</v>
      </c>
      <c r="D97" s="17" t="s">
        <v>112</v>
      </c>
      <c r="E97" s="18">
        <v>1770</v>
      </c>
      <c r="F97" s="18"/>
      <c r="G97" s="18"/>
      <c r="H97" s="18"/>
      <c r="I97" s="18">
        <v>2120</v>
      </c>
      <c r="J97" s="17" t="s">
        <v>976</v>
      </c>
      <c r="K97" s="18">
        <v>2120</v>
      </c>
      <c r="L97" s="17" t="s">
        <v>977</v>
      </c>
      <c r="M97" s="18"/>
      <c r="N97" s="18"/>
      <c r="O97" s="18">
        <v>1770</v>
      </c>
      <c r="P97" s="18"/>
      <c r="R97">
        <v>1</v>
      </c>
    </row>
    <row r="98" spans="1:18" ht="30" customHeight="1">
      <c r="A98" s="17" t="s">
        <v>226</v>
      </c>
      <c r="B98" s="17" t="s">
        <v>206</v>
      </c>
      <c r="C98" s="17" t="s">
        <v>227</v>
      </c>
      <c r="D98" s="17" t="s">
        <v>112</v>
      </c>
      <c r="E98" s="18">
        <v>2250</v>
      </c>
      <c r="F98" s="18"/>
      <c r="G98" s="18"/>
      <c r="H98" s="18"/>
      <c r="I98" s="18">
        <v>2970</v>
      </c>
      <c r="J98" s="17" t="s">
        <v>976</v>
      </c>
      <c r="K98" s="18">
        <v>2970</v>
      </c>
      <c r="L98" s="17" t="s">
        <v>977</v>
      </c>
      <c r="M98" s="18"/>
      <c r="N98" s="18"/>
      <c r="O98" s="18">
        <v>2250</v>
      </c>
      <c r="P98" s="18"/>
      <c r="R98">
        <v>1</v>
      </c>
    </row>
    <row r="99" spans="1:18" ht="30" customHeight="1">
      <c r="A99" s="17" t="s">
        <v>228</v>
      </c>
      <c r="B99" s="17" t="s">
        <v>206</v>
      </c>
      <c r="C99" s="17" t="s">
        <v>229</v>
      </c>
      <c r="D99" s="17" t="s">
        <v>112</v>
      </c>
      <c r="E99" s="18">
        <v>3420</v>
      </c>
      <c r="F99" s="18"/>
      <c r="G99" s="18"/>
      <c r="H99" s="18"/>
      <c r="I99" s="18">
        <v>3910</v>
      </c>
      <c r="J99" s="17" t="s">
        <v>976</v>
      </c>
      <c r="K99" s="18">
        <v>3910</v>
      </c>
      <c r="L99" s="17" t="s">
        <v>977</v>
      </c>
      <c r="M99" s="18"/>
      <c r="N99" s="18"/>
      <c r="O99" s="18">
        <v>3420</v>
      </c>
      <c r="P99" s="18"/>
      <c r="R99">
        <v>1</v>
      </c>
    </row>
    <row r="100" spans="1:18" ht="30" customHeight="1">
      <c r="A100" s="17" t="s">
        <v>230</v>
      </c>
      <c r="B100" s="17" t="s">
        <v>206</v>
      </c>
      <c r="C100" s="17" t="s">
        <v>231</v>
      </c>
      <c r="D100" s="17" t="s">
        <v>112</v>
      </c>
      <c r="E100" s="18">
        <v>4930</v>
      </c>
      <c r="F100" s="18"/>
      <c r="G100" s="18"/>
      <c r="H100" s="18"/>
      <c r="I100" s="18">
        <v>5940</v>
      </c>
      <c r="J100" s="17" t="s">
        <v>976</v>
      </c>
      <c r="K100" s="18">
        <v>5940</v>
      </c>
      <c r="L100" s="17" t="s">
        <v>977</v>
      </c>
      <c r="M100" s="18"/>
      <c r="N100" s="18"/>
      <c r="O100" s="18">
        <v>4930</v>
      </c>
      <c r="P100" s="18"/>
      <c r="R100">
        <v>1</v>
      </c>
    </row>
    <row r="101" spans="1:18" ht="30" customHeight="1">
      <c r="A101" s="17" t="s">
        <v>232</v>
      </c>
      <c r="B101" s="17" t="s">
        <v>206</v>
      </c>
      <c r="C101" s="17" t="s">
        <v>233</v>
      </c>
      <c r="D101" s="17" t="s">
        <v>112</v>
      </c>
      <c r="E101" s="18">
        <v>7130</v>
      </c>
      <c r="F101" s="18"/>
      <c r="G101" s="18"/>
      <c r="H101" s="18"/>
      <c r="I101" s="18">
        <v>7760</v>
      </c>
      <c r="J101" s="17" t="s">
        <v>976</v>
      </c>
      <c r="K101" s="18">
        <v>7760</v>
      </c>
      <c r="L101" s="17" t="s">
        <v>977</v>
      </c>
      <c r="M101" s="18"/>
      <c r="N101" s="18"/>
      <c r="O101" s="18">
        <v>7130</v>
      </c>
      <c r="P101" s="18"/>
      <c r="R101">
        <v>1</v>
      </c>
    </row>
    <row r="102" spans="1:18" ht="30" customHeight="1">
      <c r="A102" s="17" t="s">
        <v>234</v>
      </c>
      <c r="B102" s="17" t="s">
        <v>206</v>
      </c>
      <c r="C102" s="17" t="s">
        <v>235</v>
      </c>
      <c r="D102" s="17" t="s">
        <v>112</v>
      </c>
      <c r="E102" s="18">
        <v>9370</v>
      </c>
      <c r="F102" s="18"/>
      <c r="G102" s="18"/>
      <c r="H102" s="18"/>
      <c r="I102" s="18">
        <v>10920</v>
      </c>
      <c r="J102" s="17" t="s">
        <v>976</v>
      </c>
      <c r="K102" s="18">
        <v>10920</v>
      </c>
      <c r="L102" s="17" t="s">
        <v>977</v>
      </c>
      <c r="M102" s="18"/>
      <c r="N102" s="18"/>
      <c r="O102" s="18">
        <v>9370</v>
      </c>
      <c r="P102" s="18"/>
      <c r="R102">
        <v>1</v>
      </c>
    </row>
    <row r="103" spans="1:18" ht="30" customHeight="1">
      <c r="A103" s="17" t="s">
        <v>852</v>
      </c>
      <c r="B103" s="17" t="s">
        <v>206</v>
      </c>
      <c r="C103" s="17" t="s">
        <v>853</v>
      </c>
      <c r="D103" s="17" t="s">
        <v>112</v>
      </c>
      <c r="E103" s="18">
        <v>1360</v>
      </c>
      <c r="F103" s="18"/>
      <c r="G103" s="18">
        <v>2120</v>
      </c>
      <c r="H103" s="17" t="s">
        <v>975</v>
      </c>
      <c r="I103" s="18">
        <v>2120</v>
      </c>
      <c r="J103" s="17" t="s">
        <v>976</v>
      </c>
      <c r="K103" s="18">
        <v>2120</v>
      </c>
      <c r="L103" s="17" t="s">
        <v>977</v>
      </c>
      <c r="M103" s="18"/>
      <c r="N103" s="18"/>
      <c r="O103" s="18">
        <v>1360</v>
      </c>
      <c r="P103" s="18"/>
      <c r="R103">
        <v>1</v>
      </c>
    </row>
    <row r="104" spans="1:18" ht="30" customHeight="1">
      <c r="A104" s="17" t="s">
        <v>504</v>
      </c>
      <c r="B104" s="17" t="s">
        <v>505</v>
      </c>
      <c r="C104" s="17" t="s">
        <v>506</v>
      </c>
      <c r="D104" s="17" t="s">
        <v>112</v>
      </c>
      <c r="E104" s="18">
        <v>3692</v>
      </c>
      <c r="F104" s="18"/>
      <c r="G104" s="18">
        <v>5520</v>
      </c>
      <c r="H104" s="17" t="s">
        <v>981</v>
      </c>
      <c r="I104" s="18">
        <v>4480</v>
      </c>
      <c r="J104" s="17" t="s">
        <v>982</v>
      </c>
      <c r="K104" s="18">
        <v>5333</v>
      </c>
      <c r="L104" s="17" t="s">
        <v>983</v>
      </c>
      <c r="M104" s="18"/>
      <c r="N104" s="18"/>
      <c r="O104" s="18">
        <v>3692</v>
      </c>
      <c r="P104" s="18"/>
      <c r="R104">
        <v>1</v>
      </c>
    </row>
    <row r="105" spans="1:18" ht="30" customHeight="1">
      <c r="A105" s="17" t="s">
        <v>507</v>
      </c>
      <c r="B105" s="17" t="s">
        <v>505</v>
      </c>
      <c r="C105" s="17" t="s">
        <v>508</v>
      </c>
      <c r="D105" s="17" t="s">
        <v>112</v>
      </c>
      <c r="E105" s="18">
        <v>5933</v>
      </c>
      <c r="F105" s="18"/>
      <c r="G105" s="18">
        <v>8360</v>
      </c>
      <c r="H105" s="17" t="s">
        <v>981</v>
      </c>
      <c r="I105" s="18">
        <v>8240</v>
      </c>
      <c r="J105" s="17" t="s">
        <v>982</v>
      </c>
      <c r="K105" s="18">
        <v>8976</v>
      </c>
      <c r="L105" s="17" t="s">
        <v>983</v>
      </c>
      <c r="M105" s="18"/>
      <c r="N105" s="18"/>
      <c r="O105" s="18">
        <v>5933</v>
      </c>
      <c r="P105" s="18"/>
      <c r="R105">
        <v>1</v>
      </c>
    </row>
    <row r="106" spans="1:18" ht="30" customHeight="1">
      <c r="A106" s="17" t="s">
        <v>599</v>
      </c>
      <c r="B106" s="17" t="s">
        <v>110</v>
      </c>
      <c r="C106" s="17" t="s">
        <v>600</v>
      </c>
      <c r="D106" s="17" t="s">
        <v>112</v>
      </c>
      <c r="E106" s="18">
        <v>7010</v>
      </c>
      <c r="F106" s="18"/>
      <c r="G106" s="18">
        <v>7790</v>
      </c>
      <c r="H106" s="17" t="s">
        <v>970</v>
      </c>
      <c r="I106" s="18"/>
      <c r="J106" s="18"/>
      <c r="K106" s="18">
        <v>7449</v>
      </c>
      <c r="L106" s="17" t="s">
        <v>984</v>
      </c>
      <c r="M106" s="18"/>
      <c r="N106" s="18"/>
      <c r="O106" s="18">
        <v>7010</v>
      </c>
      <c r="P106" s="18"/>
      <c r="R106">
        <v>1</v>
      </c>
    </row>
    <row r="107" spans="1:18" ht="30" customHeight="1">
      <c r="A107" s="17" t="s">
        <v>438</v>
      </c>
      <c r="B107" s="17" t="s">
        <v>110</v>
      </c>
      <c r="C107" s="17" t="s">
        <v>439</v>
      </c>
      <c r="D107" s="17" t="s">
        <v>112</v>
      </c>
      <c r="E107" s="18"/>
      <c r="F107" s="18"/>
      <c r="G107" s="18"/>
      <c r="H107" s="18"/>
      <c r="I107" s="18"/>
      <c r="J107" s="18"/>
      <c r="K107" s="18"/>
      <c r="L107" s="18"/>
      <c r="M107" s="18">
        <v>15340</v>
      </c>
      <c r="N107" s="18"/>
      <c r="O107" s="18">
        <v>15340</v>
      </c>
      <c r="P107" s="18"/>
      <c r="R107">
        <v>1</v>
      </c>
    </row>
    <row r="108" spans="1:18" ht="30" customHeight="1">
      <c r="A108" s="17" t="s">
        <v>386</v>
      </c>
      <c r="B108" s="17" t="s">
        <v>110</v>
      </c>
      <c r="C108" s="17" t="s">
        <v>387</v>
      </c>
      <c r="D108" s="17" t="s">
        <v>112</v>
      </c>
      <c r="E108" s="18">
        <v>1760</v>
      </c>
      <c r="F108" s="18"/>
      <c r="G108" s="18">
        <v>2200</v>
      </c>
      <c r="H108" s="17" t="s">
        <v>985</v>
      </c>
      <c r="I108" s="18">
        <v>2200</v>
      </c>
      <c r="J108" s="17" t="s">
        <v>986</v>
      </c>
      <c r="K108" s="18">
        <v>2204</v>
      </c>
      <c r="L108" s="17" t="s">
        <v>984</v>
      </c>
      <c r="M108" s="18"/>
      <c r="N108" s="18"/>
      <c r="O108" s="18">
        <v>1760</v>
      </c>
      <c r="P108" s="18"/>
      <c r="R108">
        <v>1</v>
      </c>
    </row>
    <row r="109" spans="1:18" ht="30" customHeight="1">
      <c r="A109" s="17" t="s">
        <v>388</v>
      </c>
      <c r="B109" s="17" t="s">
        <v>110</v>
      </c>
      <c r="C109" s="17" t="s">
        <v>389</v>
      </c>
      <c r="D109" s="17" t="s">
        <v>112</v>
      </c>
      <c r="E109" s="18">
        <v>3520</v>
      </c>
      <c r="F109" s="18"/>
      <c r="G109" s="18">
        <v>4400</v>
      </c>
      <c r="H109" s="17" t="s">
        <v>985</v>
      </c>
      <c r="I109" s="18">
        <v>4400</v>
      </c>
      <c r="J109" s="17" t="s">
        <v>986</v>
      </c>
      <c r="K109" s="18">
        <v>4397</v>
      </c>
      <c r="L109" s="17" t="s">
        <v>984</v>
      </c>
      <c r="M109" s="18"/>
      <c r="N109" s="18"/>
      <c r="O109" s="18">
        <v>3520</v>
      </c>
      <c r="P109" s="18"/>
      <c r="R109">
        <v>1</v>
      </c>
    </row>
    <row r="110" spans="1:18" ht="30" customHeight="1">
      <c r="A110" s="17" t="s">
        <v>390</v>
      </c>
      <c r="B110" s="17" t="s">
        <v>110</v>
      </c>
      <c r="C110" s="17" t="s">
        <v>391</v>
      </c>
      <c r="D110" s="17" t="s">
        <v>112</v>
      </c>
      <c r="E110" s="18">
        <v>6360</v>
      </c>
      <c r="F110" s="18"/>
      <c r="G110" s="18">
        <v>7950</v>
      </c>
      <c r="H110" s="17" t="s">
        <v>985</v>
      </c>
      <c r="I110" s="18">
        <v>7950</v>
      </c>
      <c r="J110" s="17" t="s">
        <v>986</v>
      </c>
      <c r="K110" s="18">
        <v>7946</v>
      </c>
      <c r="L110" s="17" t="s">
        <v>984</v>
      </c>
      <c r="M110" s="18"/>
      <c r="N110" s="18"/>
      <c r="O110" s="18">
        <v>6360</v>
      </c>
      <c r="P110" s="18"/>
      <c r="R110">
        <v>1</v>
      </c>
    </row>
    <row r="111" spans="1:18" ht="30" customHeight="1">
      <c r="A111" s="17" t="s">
        <v>392</v>
      </c>
      <c r="B111" s="17" t="s">
        <v>110</v>
      </c>
      <c r="C111" s="17" t="s">
        <v>393</v>
      </c>
      <c r="D111" s="17" t="s">
        <v>112</v>
      </c>
      <c r="E111" s="18">
        <v>1560</v>
      </c>
      <c r="F111" s="18"/>
      <c r="G111" s="18">
        <v>1950</v>
      </c>
      <c r="H111" s="17" t="s">
        <v>985</v>
      </c>
      <c r="I111" s="18">
        <v>1950</v>
      </c>
      <c r="J111" s="17" t="s">
        <v>986</v>
      </c>
      <c r="K111" s="18">
        <v>1947</v>
      </c>
      <c r="L111" s="17" t="s">
        <v>984</v>
      </c>
      <c r="M111" s="18"/>
      <c r="N111" s="18"/>
      <c r="O111" s="18">
        <v>1560</v>
      </c>
      <c r="P111" s="18"/>
      <c r="R111">
        <v>1</v>
      </c>
    </row>
    <row r="112" spans="1:18" ht="30" customHeight="1">
      <c r="A112" s="17" t="s">
        <v>394</v>
      </c>
      <c r="B112" s="17" t="s">
        <v>110</v>
      </c>
      <c r="C112" s="17" t="s">
        <v>395</v>
      </c>
      <c r="D112" s="17" t="s">
        <v>112</v>
      </c>
      <c r="E112" s="18">
        <v>2840</v>
      </c>
      <c r="F112" s="18"/>
      <c r="G112" s="18">
        <v>3560</v>
      </c>
      <c r="H112" s="17" t="s">
        <v>985</v>
      </c>
      <c r="I112" s="18">
        <v>3560</v>
      </c>
      <c r="J112" s="17" t="s">
        <v>986</v>
      </c>
      <c r="K112" s="18">
        <v>3555</v>
      </c>
      <c r="L112" s="17" t="s">
        <v>984</v>
      </c>
      <c r="M112" s="18"/>
      <c r="N112" s="18"/>
      <c r="O112" s="18">
        <v>2840</v>
      </c>
      <c r="P112" s="18"/>
      <c r="R112">
        <v>1</v>
      </c>
    </row>
    <row r="113" spans="1:18" ht="30" customHeight="1">
      <c r="A113" s="17" t="s">
        <v>396</v>
      </c>
      <c r="B113" s="17" t="s">
        <v>110</v>
      </c>
      <c r="C113" s="17" t="s">
        <v>397</v>
      </c>
      <c r="D113" s="17" t="s">
        <v>112</v>
      </c>
      <c r="E113" s="18">
        <v>4650</v>
      </c>
      <c r="F113" s="18"/>
      <c r="G113" s="18">
        <v>5820</v>
      </c>
      <c r="H113" s="17" t="s">
        <v>985</v>
      </c>
      <c r="I113" s="18">
        <v>5820</v>
      </c>
      <c r="J113" s="17" t="s">
        <v>986</v>
      </c>
      <c r="K113" s="18">
        <v>5817</v>
      </c>
      <c r="L113" s="17" t="s">
        <v>984</v>
      </c>
      <c r="M113" s="18"/>
      <c r="N113" s="18"/>
      <c r="O113" s="18">
        <v>4650</v>
      </c>
      <c r="P113" s="18"/>
      <c r="R113">
        <v>1</v>
      </c>
    </row>
    <row r="114" spans="1:18" ht="30" customHeight="1">
      <c r="A114" s="17" t="s">
        <v>398</v>
      </c>
      <c r="B114" s="17" t="s">
        <v>110</v>
      </c>
      <c r="C114" s="17" t="s">
        <v>399</v>
      </c>
      <c r="D114" s="17" t="s">
        <v>112</v>
      </c>
      <c r="E114" s="18">
        <v>8430</v>
      </c>
      <c r="F114" s="18"/>
      <c r="G114" s="18">
        <v>10540</v>
      </c>
      <c r="H114" s="17" t="s">
        <v>985</v>
      </c>
      <c r="I114" s="18">
        <v>10540</v>
      </c>
      <c r="J114" s="17" t="s">
        <v>986</v>
      </c>
      <c r="K114" s="18">
        <v>10531</v>
      </c>
      <c r="L114" s="17" t="s">
        <v>984</v>
      </c>
      <c r="M114" s="18"/>
      <c r="N114" s="18"/>
      <c r="O114" s="18">
        <v>8430</v>
      </c>
      <c r="P114" s="18"/>
      <c r="R114">
        <v>1</v>
      </c>
    </row>
    <row r="115" spans="1:18" ht="30" customHeight="1">
      <c r="A115" s="17" t="s">
        <v>400</v>
      </c>
      <c r="B115" s="17" t="s">
        <v>110</v>
      </c>
      <c r="C115" s="17" t="s">
        <v>401</v>
      </c>
      <c r="D115" s="17" t="s">
        <v>112</v>
      </c>
      <c r="E115" s="18">
        <v>2800</v>
      </c>
      <c r="F115" s="18"/>
      <c r="G115" s="18">
        <v>3510</v>
      </c>
      <c r="H115" s="17" t="s">
        <v>985</v>
      </c>
      <c r="I115" s="18">
        <v>3510</v>
      </c>
      <c r="J115" s="17" t="s">
        <v>986</v>
      </c>
      <c r="K115" s="18">
        <v>3511</v>
      </c>
      <c r="L115" s="17" t="s">
        <v>984</v>
      </c>
      <c r="M115" s="18"/>
      <c r="N115" s="18"/>
      <c r="O115" s="18">
        <v>2800</v>
      </c>
      <c r="P115" s="18"/>
      <c r="R115">
        <v>1</v>
      </c>
    </row>
    <row r="116" spans="1:18" ht="30" customHeight="1">
      <c r="A116" s="17" t="s">
        <v>402</v>
      </c>
      <c r="B116" s="17" t="s">
        <v>110</v>
      </c>
      <c r="C116" s="17" t="s">
        <v>403</v>
      </c>
      <c r="D116" s="17" t="s">
        <v>112</v>
      </c>
      <c r="E116" s="18">
        <v>5090</v>
      </c>
      <c r="F116" s="18"/>
      <c r="G116" s="18">
        <v>6370</v>
      </c>
      <c r="H116" s="17" t="s">
        <v>985</v>
      </c>
      <c r="I116" s="18">
        <v>6370</v>
      </c>
      <c r="J116" s="17" t="s">
        <v>986</v>
      </c>
      <c r="K116" s="18">
        <v>6363</v>
      </c>
      <c r="L116" s="17" t="s">
        <v>984</v>
      </c>
      <c r="M116" s="18"/>
      <c r="N116" s="18"/>
      <c r="O116" s="18">
        <v>5090</v>
      </c>
      <c r="P116" s="18"/>
      <c r="R116">
        <v>1</v>
      </c>
    </row>
    <row r="117" spans="1:18" ht="30" customHeight="1">
      <c r="A117" s="17" t="s">
        <v>404</v>
      </c>
      <c r="B117" s="17" t="s">
        <v>110</v>
      </c>
      <c r="C117" s="17" t="s">
        <v>405</v>
      </c>
      <c r="D117" s="17" t="s">
        <v>112</v>
      </c>
      <c r="E117" s="18">
        <v>4720</v>
      </c>
      <c r="F117" s="18"/>
      <c r="G117" s="18">
        <v>5920</v>
      </c>
      <c r="H117" s="17" t="s">
        <v>985</v>
      </c>
      <c r="I117" s="18">
        <v>5920</v>
      </c>
      <c r="J117" s="17" t="s">
        <v>986</v>
      </c>
      <c r="K117" s="18">
        <v>5907</v>
      </c>
      <c r="L117" s="17" t="s">
        <v>984</v>
      </c>
      <c r="M117" s="18"/>
      <c r="N117" s="18"/>
      <c r="O117" s="18">
        <v>4720</v>
      </c>
      <c r="P117" s="18"/>
      <c r="R117">
        <v>1</v>
      </c>
    </row>
    <row r="118" spans="1:18" ht="30" customHeight="1">
      <c r="A118" s="17" t="s">
        <v>406</v>
      </c>
      <c r="B118" s="17" t="s">
        <v>110</v>
      </c>
      <c r="C118" s="17" t="s">
        <v>407</v>
      </c>
      <c r="D118" s="17" t="s">
        <v>112</v>
      </c>
      <c r="E118" s="18">
        <v>6010</v>
      </c>
      <c r="F118" s="18"/>
      <c r="G118" s="18">
        <v>7530</v>
      </c>
      <c r="H118" s="17" t="s">
        <v>985</v>
      </c>
      <c r="I118" s="18">
        <v>7530</v>
      </c>
      <c r="J118" s="17" t="s">
        <v>986</v>
      </c>
      <c r="K118" s="18">
        <v>7518</v>
      </c>
      <c r="L118" s="17" t="s">
        <v>984</v>
      </c>
      <c r="M118" s="18"/>
      <c r="N118" s="18"/>
      <c r="O118" s="18">
        <v>6010</v>
      </c>
      <c r="P118" s="18"/>
      <c r="R118">
        <v>1</v>
      </c>
    </row>
    <row r="119" spans="1:18" ht="30" customHeight="1">
      <c r="A119" s="17" t="s">
        <v>408</v>
      </c>
      <c r="B119" s="17" t="s">
        <v>110</v>
      </c>
      <c r="C119" s="17" t="s">
        <v>409</v>
      </c>
      <c r="D119" s="17" t="s">
        <v>112</v>
      </c>
      <c r="E119" s="18">
        <v>6790</v>
      </c>
      <c r="F119" s="18"/>
      <c r="G119" s="18">
        <v>8510</v>
      </c>
      <c r="H119" s="17" t="s">
        <v>985</v>
      </c>
      <c r="I119" s="18">
        <v>8510</v>
      </c>
      <c r="J119" s="17" t="s">
        <v>986</v>
      </c>
      <c r="K119" s="18">
        <v>8492</v>
      </c>
      <c r="L119" s="17" t="s">
        <v>984</v>
      </c>
      <c r="M119" s="18"/>
      <c r="N119" s="18"/>
      <c r="O119" s="18">
        <v>6790</v>
      </c>
      <c r="P119" s="18"/>
      <c r="R119">
        <v>1</v>
      </c>
    </row>
    <row r="120" spans="1:18" ht="30" customHeight="1">
      <c r="A120" s="17" t="s">
        <v>410</v>
      </c>
      <c r="B120" s="17" t="s">
        <v>110</v>
      </c>
      <c r="C120" s="17" t="s">
        <v>411</v>
      </c>
      <c r="D120" s="17" t="s">
        <v>112</v>
      </c>
      <c r="E120" s="18">
        <v>8010</v>
      </c>
      <c r="F120" s="18"/>
      <c r="G120" s="18">
        <v>10020</v>
      </c>
      <c r="H120" s="17" t="s">
        <v>985</v>
      </c>
      <c r="I120" s="18">
        <v>10020</v>
      </c>
      <c r="J120" s="17" t="s">
        <v>986</v>
      </c>
      <c r="K120" s="18">
        <v>10016</v>
      </c>
      <c r="L120" s="17" t="s">
        <v>984</v>
      </c>
      <c r="M120" s="18"/>
      <c r="N120" s="18"/>
      <c r="O120" s="18">
        <v>8010</v>
      </c>
      <c r="P120" s="18"/>
      <c r="R120">
        <v>1</v>
      </c>
    </row>
    <row r="121" spans="1:18" ht="30" customHeight="1">
      <c r="A121" s="17" t="s">
        <v>412</v>
      </c>
      <c r="B121" s="17" t="s">
        <v>110</v>
      </c>
      <c r="C121" s="17" t="s">
        <v>413</v>
      </c>
      <c r="D121" s="17" t="s">
        <v>112</v>
      </c>
      <c r="E121" s="18">
        <v>12550</v>
      </c>
      <c r="F121" s="18"/>
      <c r="G121" s="18">
        <v>15710</v>
      </c>
      <c r="H121" s="17" t="s">
        <v>985</v>
      </c>
      <c r="I121" s="18">
        <v>15710</v>
      </c>
      <c r="J121" s="17" t="s">
        <v>986</v>
      </c>
      <c r="K121" s="18">
        <v>15695</v>
      </c>
      <c r="L121" s="17" t="s">
        <v>984</v>
      </c>
      <c r="M121" s="18"/>
      <c r="N121" s="18"/>
      <c r="O121" s="18">
        <v>12550</v>
      </c>
      <c r="P121" s="18"/>
      <c r="R121">
        <v>1</v>
      </c>
    </row>
    <row r="122" spans="1:18" ht="30" customHeight="1">
      <c r="A122" s="17" t="s">
        <v>416</v>
      </c>
      <c r="B122" s="17" t="s">
        <v>110</v>
      </c>
      <c r="C122" s="17" t="s">
        <v>417</v>
      </c>
      <c r="D122" s="17" t="s">
        <v>112</v>
      </c>
      <c r="E122" s="18">
        <v>5090</v>
      </c>
      <c r="F122" s="18"/>
      <c r="G122" s="18">
        <v>6370</v>
      </c>
      <c r="H122" s="17" t="s">
        <v>985</v>
      </c>
      <c r="I122" s="18">
        <v>6370</v>
      </c>
      <c r="J122" s="17" t="s">
        <v>986</v>
      </c>
      <c r="K122" s="18">
        <v>6363</v>
      </c>
      <c r="L122" s="17" t="s">
        <v>984</v>
      </c>
      <c r="M122" s="18"/>
      <c r="N122" s="18"/>
      <c r="O122" s="18">
        <v>5090</v>
      </c>
      <c r="P122" s="18"/>
      <c r="R122">
        <v>1</v>
      </c>
    </row>
    <row r="123" spans="1:18" ht="30" customHeight="1">
      <c r="A123" s="17" t="s">
        <v>418</v>
      </c>
      <c r="B123" s="17" t="s">
        <v>110</v>
      </c>
      <c r="C123" s="17" t="s">
        <v>419</v>
      </c>
      <c r="D123" s="17" t="s">
        <v>112</v>
      </c>
      <c r="E123" s="18">
        <v>6420</v>
      </c>
      <c r="F123" s="18"/>
      <c r="G123" s="18">
        <v>8030</v>
      </c>
      <c r="H123" s="17" t="s">
        <v>985</v>
      </c>
      <c r="I123" s="18">
        <v>8030</v>
      </c>
      <c r="J123" s="17" t="s">
        <v>986</v>
      </c>
      <c r="K123" s="18">
        <v>8033</v>
      </c>
      <c r="L123" s="17" t="s">
        <v>984</v>
      </c>
      <c r="M123" s="18"/>
      <c r="N123" s="18"/>
      <c r="O123" s="18">
        <v>6420</v>
      </c>
      <c r="P123" s="18"/>
      <c r="R123">
        <v>1</v>
      </c>
    </row>
    <row r="124" spans="1:18" ht="30" customHeight="1">
      <c r="A124" s="17" t="s">
        <v>420</v>
      </c>
      <c r="B124" s="17" t="s">
        <v>110</v>
      </c>
      <c r="C124" s="17" t="s">
        <v>421</v>
      </c>
      <c r="D124" s="17" t="s">
        <v>112</v>
      </c>
      <c r="E124" s="18">
        <v>5520</v>
      </c>
      <c r="F124" s="18"/>
      <c r="G124" s="18">
        <v>6920</v>
      </c>
      <c r="H124" s="17" t="s">
        <v>985</v>
      </c>
      <c r="I124" s="18">
        <v>6920</v>
      </c>
      <c r="J124" s="17" t="s">
        <v>986</v>
      </c>
      <c r="K124" s="18">
        <v>6909</v>
      </c>
      <c r="L124" s="17" t="s">
        <v>984</v>
      </c>
      <c r="M124" s="18"/>
      <c r="N124" s="18"/>
      <c r="O124" s="18">
        <v>5520</v>
      </c>
      <c r="P124" s="18"/>
      <c r="R124">
        <v>1</v>
      </c>
    </row>
    <row r="125" spans="1:18" ht="30" customHeight="1">
      <c r="A125" s="17" t="s">
        <v>422</v>
      </c>
      <c r="B125" s="17" t="s">
        <v>110</v>
      </c>
      <c r="C125" s="17" t="s">
        <v>423</v>
      </c>
      <c r="D125" s="17" t="s">
        <v>112</v>
      </c>
      <c r="E125" s="18">
        <v>8070</v>
      </c>
      <c r="F125" s="18"/>
      <c r="G125" s="18">
        <v>10090</v>
      </c>
      <c r="H125" s="17" t="s">
        <v>985</v>
      </c>
      <c r="I125" s="18">
        <v>10090</v>
      </c>
      <c r="J125" s="17" t="s">
        <v>986</v>
      </c>
      <c r="K125" s="18">
        <v>10090</v>
      </c>
      <c r="L125" s="17" t="s">
        <v>984</v>
      </c>
      <c r="M125" s="18"/>
      <c r="N125" s="18"/>
      <c r="O125" s="18">
        <v>8070</v>
      </c>
      <c r="P125" s="18"/>
      <c r="R125">
        <v>1</v>
      </c>
    </row>
    <row r="126" spans="1:18" ht="30" customHeight="1">
      <c r="A126" s="17" t="s">
        <v>424</v>
      </c>
      <c r="B126" s="17" t="s">
        <v>110</v>
      </c>
      <c r="C126" s="17" t="s">
        <v>425</v>
      </c>
      <c r="D126" s="17" t="s">
        <v>112</v>
      </c>
      <c r="E126" s="18">
        <v>3420</v>
      </c>
      <c r="F126" s="18"/>
      <c r="G126" s="18">
        <v>4290</v>
      </c>
      <c r="H126" s="17" t="s">
        <v>985</v>
      </c>
      <c r="I126" s="18">
        <v>4290</v>
      </c>
      <c r="J126" s="17" t="s">
        <v>986</v>
      </c>
      <c r="K126" s="18">
        <v>4281</v>
      </c>
      <c r="L126" s="17" t="s">
        <v>984</v>
      </c>
      <c r="M126" s="18"/>
      <c r="N126" s="18"/>
      <c r="O126" s="18">
        <v>3420</v>
      </c>
      <c r="P126" s="18"/>
      <c r="R126">
        <v>1</v>
      </c>
    </row>
    <row r="127" spans="1:18" ht="30" customHeight="1">
      <c r="A127" s="17" t="s">
        <v>109</v>
      </c>
      <c r="B127" s="17" t="s">
        <v>110</v>
      </c>
      <c r="C127" s="17" t="s">
        <v>111</v>
      </c>
      <c r="D127" s="17" t="s">
        <v>112</v>
      </c>
      <c r="E127" s="18">
        <v>4630</v>
      </c>
      <c r="F127" s="18"/>
      <c r="G127" s="18">
        <v>5800</v>
      </c>
      <c r="H127" s="17" t="s">
        <v>985</v>
      </c>
      <c r="I127" s="18">
        <v>5800</v>
      </c>
      <c r="J127" s="17" t="s">
        <v>986</v>
      </c>
      <c r="K127" s="18">
        <v>5799</v>
      </c>
      <c r="L127" s="17" t="s">
        <v>984</v>
      </c>
      <c r="M127" s="18"/>
      <c r="N127" s="18"/>
      <c r="O127" s="18">
        <v>4630</v>
      </c>
      <c r="P127" s="18"/>
      <c r="R127">
        <v>1</v>
      </c>
    </row>
    <row r="128" spans="1:18" ht="30" customHeight="1">
      <c r="A128" s="17" t="s">
        <v>113</v>
      </c>
      <c r="B128" s="17" t="s">
        <v>110</v>
      </c>
      <c r="C128" s="17" t="s">
        <v>114</v>
      </c>
      <c r="D128" s="17" t="s">
        <v>112</v>
      </c>
      <c r="E128" s="18">
        <v>7630</v>
      </c>
      <c r="F128" s="18"/>
      <c r="G128" s="18"/>
      <c r="H128" s="18"/>
      <c r="I128" s="18"/>
      <c r="J128" s="18"/>
      <c r="K128" s="18">
        <v>9548</v>
      </c>
      <c r="L128" s="17" t="s">
        <v>984</v>
      </c>
      <c r="M128" s="18">
        <v>8000</v>
      </c>
      <c r="N128" s="17" t="s">
        <v>987</v>
      </c>
      <c r="O128" s="18">
        <v>7630</v>
      </c>
      <c r="P128" s="18"/>
      <c r="R128">
        <v>1</v>
      </c>
    </row>
    <row r="129" spans="1:18" ht="30" customHeight="1">
      <c r="A129" s="17" t="s">
        <v>426</v>
      </c>
      <c r="B129" s="17" t="s">
        <v>110</v>
      </c>
      <c r="C129" s="17" t="s">
        <v>427</v>
      </c>
      <c r="D129" s="17" t="s">
        <v>112</v>
      </c>
      <c r="E129" s="18">
        <v>3540</v>
      </c>
      <c r="F129" s="18"/>
      <c r="G129" s="18">
        <v>4440</v>
      </c>
      <c r="H129" s="17" t="s">
        <v>985</v>
      </c>
      <c r="I129" s="18">
        <v>4440</v>
      </c>
      <c r="J129" s="17" t="s">
        <v>986</v>
      </c>
      <c r="K129" s="18">
        <v>4430</v>
      </c>
      <c r="L129" s="17" t="s">
        <v>984</v>
      </c>
      <c r="M129" s="18"/>
      <c r="N129" s="18"/>
      <c r="O129" s="18">
        <v>3540</v>
      </c>
      <c r="P129" s="18"/>
      <c r="R129">
        <v>1</v>
      </c>
    </row>
    <row r="130" spans="1:18" ht="30" customHeight="1">
      <c r="A130" s="17" t="s">
        <v>428</v>
      </c>
      <c r="B130" s="17" t="s">
        <v>110</v>
      </c>
      <c r="C130" s="17" t="s">
        <v>429</v>
      </c>
      <c r="D130" s="17" t="s">
        <v>112</v>
      </c>
      <c r="E130" s="18">
        <v>8880</v>
      </c>
      <c r="F130" s="18"/>
      <c r="G130" s="18"/>
      <c r="H130" s="18"/>
      <c r="I130" s="18">
        <v>11110</v>
      </c>
      <c r="J130" s="17" t="s">
        <v>986</v>
      </c>
      <c r="K130" s="18"/>
      <c r="L130" s="18"/>
      <c r="M130" s="18"/>
      <c r="N130" s="18"/>
      <c r="O130" s="18">
        <v>8880</v>
      </c>
      <c r="P130" s="18"/>
      <c r="R130">
        <v>1</v>
      </c>
    </row>
    <row r="131" spans="1:18" ht="30" customHeight="1">
      <c r="A131" s="17" t="s">
        <v>414</v>
      </c>
      <c r="B131" s="17" t="s">
        <v>110</v>
      </c>
      <c r="C131" s="17" t="s">
        <v>415</v>
      </c>
      <c r="D131" s="17" t="s">
        <v>112</v>
      </c>
      <c r="E131" s="18">
        <v>14370</v>
      </c>
      <c r="F131" s="18"/>
      <c r="G131" s="18"/>
      <c r="H131" s="18"/>
      <c r="I131" s="18"/>
      <c r="J131" s="18"/>
      <c r="K131" s="18">
        <v>17973</v>
      </c>
      <c r="L131" s="17" t="s">
        <v>984</v>
      </c>
      <c r="M131" s="18">
        <v>14100</v>
      </c>
      <c r="N131" s="17" t="s">
        <v>987</v>
      </c>
      <c r="O131" s="18">
        <v>14100</v>
      </c>
      <c r="P131" s="18"/>
      <c r="R131">
        <v>1</v>
      </c>
    </row>
    <row r="132" spans="1:18" ht="30" customHeight="1">
      <c r="A132" s="17" t="s">
        <v>430</v>
      </c>
      <c r="B132" s="17" t="s">
        <v>110</v>
      </c>
      <c r="C132" s="17" t="s">
        <v>431</v>
      </c>
      <c r="D132" s="17" t="s">
        <v>112</v>
      </c>
      <c r="E132" s="18">
        <v>590</v>
      </c>
      <c r="F132" s="18"/>
      <c r="G132" s="18"/>
      <c r="H132" s="18"/>
      <c r="I132" s="18"/>
      <c r="J132" s="18"/>
      <c r="K132" s="18"/>
      <c r="L132" s="18"/>
      <c r="M132" s="18">
        <v>794</v>
      </c>
      <c r="N132" s="18"/>
      <c r="O132" s="18">
        <v>590</v>
      </c>
      <c r="P132" s="18"/>
      <c r="R132">
        <v>1</v>
      </c>
    </row>
    <row r="133" spans="1:18" ht="30" customHeight="1">
      <c r="A133" s="17" t="s">
        <v>432</v>
      </c>
      <c r="B133" s="17" t="s">
        <v>110</v>
      </c>
      <c r="C133" s="17" t="s">
        <v>433</v>
      </c>
      <c r="D133" s="17" t="s">
        <v>112</v>
      </c>
      <c r="E133" s="18">
        <v>950</v>
      </c>
      <c r="F133" s="18"/>
      <c r="G133" s="18"/>
      <c r="H133" s="18"/>
      <c r="I133" s="18"/>
      <c r="J133" s="18"/>
      <c r="K133" s="18"/>
      <c r="L133" s="18"/>
      <c r="M133" s="18">
        <v>1682</v>
      </c>
      <c r="N133" s="18"/>
      <c r="O133" s="18">
        <v>950</v>
      </c>
      <c r="P133" s="18"/>
      <c r="R133">
        <v>1</v>
      </c>
    </row>
    <row r="134" spans="1:18" ht="30" customHeight="1">
      <c r="A134" s="17" t="s">
        <v>434</v>
      </c>
      <c r="B134" s="17" t="s">
        <v>110</v>
      </c>
      <c r="C134" s="17" t="s">
        <v>435</v>
      </c>
      <c r="D134" s="17" t="s">
        <v>112</v>
      </c>
      <c r="E134" s="18">
        <v>1330</v>
      </c>
      <c r="F134" s="18"/>
      <c r="G134" s="18"/>
      <c r="H134" s="18"/>
      <c r="I134" s="18"/>
      <c r="J134" s="18"/>
      <c r="K134" s="18"/>
      <c r="L134" s="18"/>
      <c r="M134" s="18">
        <v>2603</v>
      </c>
      <c r="N134" s="18"/>
      <c r="O134" s="18">
        <v>1330</v>
      </c>
      <c r="P134" s="18"/>
      <c r="R134">
        <v>1</v>
      </c>
    </row>
    <row r="135" spans="1:18" ht="30" customHeight="1">
      <c r="A135" s="17" t="s">
        <v>436</v>
      </c>
      <c r="B135" s="17" t="s">
        <v>110</v>
      </c>
      <c r="C135" s="17" t="s">
        <v>437</v>
      </c>
      <c r="D135" s="17" t="s">
        <v>112</v>
      </c>
      <c r="E135" s="18">
        <v>2290</v>
      </c>
      <c r="F135" s="18"/>
      <c r="G135" s="18"/>
      <c r="H135" s="18"/>
      <c r="I135" s="18"/>
      <c r="J135" s="18"/>
      <c r="K135" s="18"/>
      <c r="L135" s="18"/>
      <c r="M135" s="18">
        <v>4056</v>
      </c>
      <c r="N135" s="18"/>
      <c r="O135" s="18">
        <v>2290</v>
      </c>
      <c r="P135" s="18"/>
      <c r="R135">
        <v>1</v>
      </c>
    </row>
    <row r="136" spans="1:18" ht="30" customHeight="1">
      <c r="A136" s="17" t="s">
        <v>440</v>
      </c>
      <c r="B136" s="17" t="s">
        <v>110</v>
      </c>
      <c r="C136" s="17" t="s">
        <v>441</v>
      </c>
      <c r="D136" s="17" t="s">
        <v>112</v>
      </c>
      <c r="E136" s="18"/>
      <c r="F136" s="18"/>
      <c r="G136" s="18"/>
      <c r="H136" s="18"/>
      <c r="I136" s="18"/>
      <c r="J136" s="18"/>
      <c r="K136" s="18"/>
      <c r="L136" s="18"/>
      <c r="M136" s="18">
        <v>6710</v>
      </c>
      <c r="N136" s="18"/>
      <c r="O136" s="18">
        <v>6710</v>
      </c>
      <c r="P136" s="18"/>
      <c r="R136">
        <v>1</v>
      </c>
    </row>
    <row r="137" spans="1:18" ht="30" customHeight="1">
      <c r="A137" s="17" t="s">
        <v>445</v>
      </c>
      <c r="B137" s="17" t="s">
        <v>110</v>
      </c>
      <c r="C137" s="17" t="s">
        <v>446</v>
      </c>
      <c r="D137" s="17" t="s">
        <v>112</v>
      </c>
      <c r="E137" s="18"/>
      <c r="F137" s="18"/>
      <c r="G137" s="18">
        <v>3360</v>
      </c>
      <c r="H137" s="17" t="s">
        <v>970</v>
      </c>
      <c r="I137" s="18">
        <v>3360</v>
      </c>
      <c r="J137" s="17" t="s">
        <v>986</v>
      </c>
      <c r="K137" s="18">
        <v>3218</v>
      </c>
      <c r="L137" s="17" t="s">
        <v>984</v>
      </c>
      <c r="M137" s="18"/>
      <c r="N137" s="18"/>
      <c r="O137" s="18">
        <v>3218</v>
      </c>
      <c r="P137" s="18"/>
      <c r="R137">
        <v>1</v>
      </c>
    </row>
    <row r="138" spans="1:18" ht="30" customHeight="1">
      <c r="A138" s="17" t="s">
        <v>453</v>
      </c>
      <c r="B138" s="17" t="s">
        <v>110</v>
      </c>
      <c r="C138" s="17" t="s">
        <v>454</v>
      </c>
      <c r="D138" s="17" t="s">
        <v>112</v>
      </c>
      <c r="E138" s="18"/>
      <c r="F138" s="18"/>
      <c r="G138" s="18"/>
      <c r="H138" s="18"/>
      <c r="I138" s="18">
        <v>1020</v>
      </c>
      <c r="J138" s="17" t="s">
        <v>988</v>
      </c>
      <c r="K138" s="18"/>
      <c r="L138" s="18"/>
      <c r="M138" s="18"/>
      <c r="N138" s="18"/>
      <c r="O138" s="18">
        <v>1020</v>
      </c>
      <c r="P138" s="18"/>
      <c r="R138">
        <v>1</v>
      </c>
    </row>
    <row r="139" spans="1:18" ht="30" customHeight="1">
      <c r="A139" s="17" t="s">
        <v>449</v>
      </c>
      <c r="B139" s="17" t="s">
        <v>110</v>
      </c>
      <c r="C139" s="17" t="s">
        <v>450</v>
      </c>
      <c r="D139" s="17" t="s">
        <v>112</v>
      </c>
      <c r="E139" s="18"/>
      <c r="F139" s="18"/>
      <c r="G139" s="18">
        <v>1100</v>
      </c>
      <c r="H139" s="17" t="s">
        <v>989</v>
      </c>
      <c r="I139" s="18">
        <v>850</v>
      </c>
      <c r="J139" s="17" t="s">
        <v>988</v>
      </c>
      <c r="K139" s="18"/>
      <c r="L139" s="18"/>
      <c r="M139" s="18"/>
      <c r="N139" s="18"/>
      <c r="O139" s="18">
        <v>850</v>
      </c>
      <c r="P139" s="18"/>
      <c r="R139">
        <v>1</v>
      </c>
    </row>
    <row r="140" spans="1:18" ht="30" customHeight="1">
      <c r="A140" s="17" t="s">
        <v>451</v>
      </c>
      <c r="B140" s="17" t="s">
        <v>110</v>
      </c>
      <c r="C140" s="17" t="s">
        <v>452</v>
      </c>
      <c r="D140" s="17" t="s">
        <v>112</v>
      </c>
      <c r="E140" s="18"/>
      <c r="F140" s="18"/>
      <c r="G140" s="18">
        <v>1680</v>
      </c>
      <c r="H140" s="17" t="s">
        <v>989</v>
      </c>
      <c r="I140" s="18">
        <v>930</v>
      </c>
      <c r="J140" s="17" t="s">
        <v>988</v>
      </c>
      <c r="K140" s="18"/>
      <c r="L140" s="18"/>
      <c r="M140" s="18"/>
      <c r="N140" s="18"/>
      <c r="O140" s="18">
        <v>930</v>
      </c>
      <c r="P140" s="18"/>
      <c r="R140">
        <v>1</v>
      </c>
    </row>
    <row r="141" spans="1:18" ht="30" customHeight="1">
      <c r="A141" s="17" t="s">
        <v>447</v>
      </c>
      <c r="B141" s="17" t="s">
        <v>110</v>
      </c>
      <c r="C141" s="17" t="s">
        <v>448</v>
      </c>
      <c r="D141" s="17" t="s">
        <v>112</v>
      </c>
      <c r="E141" s="18"/>
      <c r="F141" s="18"/>
      <c r="G141" s="18">
        <v>2200</v>
      </c>
      <c r="H141" s="17" t="s">
        <v>989</v>
      </c>
      <c r="I141" s="18">
        <v>1700</v>
      </c>
      <c r="J141" s="17" t="s">
        <v>988</v>
      </c>
      <c r="K141" s="18"/>
      <c r="L141" s="18"/>
      <c r="M141" s="18"/>
      <c r="N141" s="18"/>
      <c r="O141" s="18">
        <v>1700</v>
      </c>
      <c r="P141" s="18"/>
      <c r="R141">
        <v>1</v>
      </c>
    </row>
    <row r="142" spans="1:18" ht="30" customHeight="1">
      <c r="A142" s="17" t="s">
        <v>764</v>
      </c>
      <c r="B142" s="17" t="s">
        <v>110</v>
      </c>
      <c r="C142" s="17" t="s">
        <v>765</v>
      </c>
      <c r="D142" s="17" t="s">
        <v>112</v>
      </c>
      <c r="E142" s="18"/>
      <c r="F142" s="18"/>
      <c r="G142" s="18">
        <v>2120</v>
      </c>
      <c r="H142" s="17" t="s">
        <v>989</v>
      </c>
      <c r="I142" s="18">
        <v>1530</v>
      </c>
      <c r="J142" s="17" t="s">
        <v>988</v>
      </c>
      <c r="K142" s="18"/>
      <c r="L142" s="18"/>
      <c r="M142" s="18"/>
      <c r="N142" s="18"/>
      <c r="O142" s="18">
        <v>1530</v>
      </c>
      <c r="P142" s="18"/>
      <c r="R142">
        <v>1</v>
      </c>
    </row>
    <row r="143" spans="1:18" ht="30" customHeight="1">
      <c r="A143" s="17" t="s">
        <v>767</v>
      </c>
      <c r="B143" s="17" t="s">
        <v>110</v>
      </c>
      <c r="C143" s="17" t="s">
        <v>768</v>
      </c>
      <c r="D143" s="17" t="s">
        <v>112</v>
      </c>
      <c r="E143" s="18"/>
      <c r="F143" s="18"/>
      <c r="G143" s="18">
        <v>2350</v>
      </c>
      <c r="H143" s="17" t="s">
        <v>989</v>
      </c>
      <c r="I143" s="18">
        <v>1870</v>
      </c>
      <c r="J143" s="17" t="s">
        <v>988</v>
      </c>
      <c r="K143" s="18"/>
      <c r="L143" s="18"/>
      <c r="M143" s="18"/>
      <c r="N143" s="18"/>
      <c r="O143" s="18">
        <v>1870</v>
      </c>
      <c r="P143" s="18"/>
      <c r="R143">
        <v>1</v>
      </c>
    </row>
    <row r="144" spans="1:18" ht="30" customHeight="1">
      <c r="A144" s="17" t="s">
        <v>670</v>
      </c>
      <c r="B144" s="17" t="s">
        <v>671</v>
      </c>
      <c r="C144" s="17" t="s">
        <v>672</v>
      </c>
      <c r="D144" s="17" t="s">
        <v>673</v>
      </c>
      <c r="E144" s="18"/>
      <c r="F144" s="18"/>
      <c r="G144" s="18"/>
      <c r="H144" s="18"/>
      <c r="I144" s="18"/>
      <c r="J144" s="18"/>
      <c r="K144" s="18">
        <v>21.8</v>
      </c>
      <c r="L144" s="17" t="s">
        <v>990</v>
      </c>
      <c r="M144" s="18"/>
      <c r="N144" s="18"/>
      <c r="O144" s="18">
        <v>21.8</v>
      </c>
      <c r="P144" s="18"/>
      <c r="R144">
        <v>1</v>
      </c>
    </row>
    <row r="145" spans="1:18" ht="30" customHeight="1">
      <c r="A145" s="17" t="s">
        <v>754</v>
      </c>
      <c r="B145" s="17" t="s">
        <v>755</v>
      </c>
      <c r="C145" s="17" t="s">
        <v>77</v>
      </c>
      <c r="D145" s="17" t="s">
        <v>756</v>
      </c>
      <c r="E145" s="18"/>
      <c r="F145" s="18"/>
      <c r="G145" s="18"/>
      <c r="H145" s="18"/>
      <c r="I145" s="18"/>
      <c r="J145" s="18"/>
      <c r="K145" s="18">
        <v>21800</v>
      </c>
      <c r="L145" s="17" t="s">
        <v>990</v>
      </c>
      <c r="M145" s="18"/>
      <c r="N145" s="18"/>
      <c r="O145" s="18">
        <v>21800</v>
      </c>
      <c r="P145" s="18"/>
      <c r="R145">
        <v>1</v>
      </c>
    </row>
    <row r="146" spans="1:18" ht="30" customHeight="1">
      <c r="A146" s="17" t="s">
        <v>567</v>
      </c>
      <c r="B146" s="17" t="s">
        <v>568</v>
      </c>
      <c r="C146" s="17" t="s">
        <v>77</v>
      </c>
      <c r="D146" s="17" t="s">
        <v>569</v>
      </c>
      <c r="E146" s="18"/>
      <c r="F146" s="18"/>
      <c r="G146" s="18">
        <v>240</v>
      </c>
      <c r="H146" s="17" t="s">
        <v>991</v>
      </c>
      <c r="I146" s="18"/>
      <c r="J146" s="18"/>
      <c r="K146" s="18"/>
      <c r="L146" s="18"/>
      <c r="M146" s="18"/>
      <c r="N146" s="18"/>
      <c r="O146" s="18">
        <v>240</v>
      </c>
      <c r="P146" s="18"/>
      <c r="R146">
        <v>1</v>
      </c>
    </row>
    <row r="147" spans="1:18" ht="30" customHeight="1">
      <c r="A147" s="17" t="s">
        <v>855</v>
      </c>
      <c r="B147" s="17" t="s">
        <v>856</v>
      </c>
      <c r="C147" s="17" t="s">
        <v>857</v>
      </c>
      <c r="D147" s="17" t="s">
        <v>858</v>
      </c>
      <c r="E147" s="18">
        <v>6010</v>
      </c>
      <c r="F147" s="18"/>
      <c r="G147" s="18">
        <v>7827</v>
      </c>
      <c r="H147" s="17" t="s">
        <v>992</v>
      </c>
      <c r="I147" s="18">
        <v>8766</v>
      </c>
      <c r="J147" s="17" t="s">
        <v>993</v>
      </c>
      <c r="K147" s="18"/>
      <c r="L147" s="18"/>
      <c r="M147" s="18"/>
      <c r="N147" s="18"/>
      <c r="O147" s="18">
        <v>6010</v>
      </c>
      <c r="P147" s="18"/>
      <c r="R147">
        <v>1</v>
      </c>
    </row>
    <row r="148" spans="1:18" ht="30" customHeight="1">
      <c r="A148" s="17" t="s">
        <v>866</v>
      </c>
      <c r="B148" s="17" t="s">
        <v>867</v>
      </c>
      <c r="C148" s="17" t="s">
        <v>868</v>
      </c>
      <c r="D148" s="17" t="s">
        <v>858</v>
      </c>
      <c r="E148" s="18">
        <v>5330</v>
      </c>
      <c r="F148" s="18"/>
      <c r="G148" s="18">
        <v>5488</v>
      </c>
      <c r="H148" s="17" t="s">
        <v>994</v>
      </c>
      <c r="I148" s="18">
        <v>5797</v>
      </c>
      <c r="J148" s="17" t="s">
        <v>993</v>
      </c>
      <c r="K148" s="18">
        <v>5783</v>
      </c>
      <c r="L148" s="17" t="s">
        <v>995</v>
      </c>
      <c r="M148" s="18"/>
      <c r="N148" s="18"/>
      <c r="O148" s="18">
        <v>5330</v>
      </c>
      <c r="P148" s="18"/>
      <c r="R148">
        <v>1</v>
      </c>
    </row>
    <row r="149" spans="1:18" ht="30" customHeight="1">
      <c r="A149" s="17" t="s">
        <v>859</v>
      </c>
      <c r="B149" s="17" t="s">
        <v>860</v>
      </c>
      <c r="C149" s="17" t="s">
        <v>861</v>
      </c>
      <c r="D149" s="17" t="s">
        <v>858</v>
      </c>
      <c r="E149" s="18">
        <v>1780</v>
      </c>
      <c r="F149" s="18"/>
      <c r="G149" s="18">
        <v>2711</v>
      </c>
      <c r="H149" s="17" t="s">
        <v>996</v>
      </c>
      <c r="I149" s="18">
        <v>3583</v>
      </c>
      <c r="J149" s="17" t="s">
        <v>993</v>
      </c>
      <c r="K149" s="18">
        <v>3579</v>
      </c>
      <c r="L149" s="17" t="s">
        <v>995</v>
      </c>
      <c r="M149" s="18"/>
      <c r="N149" s="18"/>
      <c r="O149" s="18">
        <v>1780</v>
      </c>
      <c r="P149" s="18"/>
      <c r="R149">
        <v>1</v>
      </c>
    </row>
    <row r="150" spans="1:18" ht="30" customHeight="1">
      <c r="A150" s="17" t="s">
        <v>375</v>
      </c>
      <c r="B150" s="17" t="s">
        <v>376</v>
      </c>
      <c r="C150" s="17" t="s">
        <v>377</v>
      </c>
      <c r="D150" s="17" t="s">
        <v>112</v>
      </c>
      <c r="E150" s="18">
        <v>626</v>
      </c>
      <c r="F150" s="18"/>
      <c r="G150" s="18">
        <v>770</v>
      </c>
      <c r="H150" s="17" t="s">
        <v>967</v>
      </c>
      <c r="I150" s="18">
        <v>887</v>
      </c>
      <c r="J150" s="17" t="s">
        <v>997</v>
      </c>
      <c r="K150" s="18">
        <v>790</v>
      </c>
      <c r="L150" s="17" t="s">
        <v>998</v>
      </c>
      <c r="M150" s="18"/>
      <c r="N150" s="18"/>
      <c r="O150" s="18">
        <v>626</v>
      </c>
      <c r="P150" s="18"/>
      <c r="R150">
        <v>1</v>
      </c>
    </row>
    <row r="151" spans="1:18" ht="30" customHeight="1">
      <c r="A151" s="17" t="s">
        <v>378</v>
      </c>
      <c r="B151" s="17" t="s">
        <v>376</v>
      </c>
      <c r="C151" s="17" t="s">
        <v>379</v>
      </c>
      <c r="D151" s="17" t="s">
        <v>112</v>
      </c>
      <c r="E151" s="18">
        <v>1001</v>
      </c>
      <c r="F151" s="18"/>
      <c r="G151" s="18">
        <v>1220</v>
      </c>
      <c r="H151" s="17" t="s">
        <v>967</v>
      </c>
      <c r="I151" s="18">
        <v>1412</v>
      </c>
      <c r="J151" s="17" t="s">
        <v>997</v>
      </c>
      <c r="K151" s="18">
        <v>1260</v>
      </c>
      <c r="L151" s="17" t="s">
        <v>998</v>
      </c>
      <c r="M151" s="18"/>
      <c r="N151" s="18"/>
      <c r="O151" s="18">
        <v>1001</v>
      </c>
      <c r="P151" s="18"/>
      <c r="R151">
        <v>1</v>
      </c>
    </row>
    <row r="152" spans="1:18" ht="30" customHeight="1">
      <c r="A152" s="17" t="s">
        <v>502</v>
      </c>
      <c r="B152" s="17" t="s">
        <v>376</v>
      </c>
      <c r="C152" s="17" t="s">
        <v>503</v>
      </c>
      <c r="D152" s="17" t="s">
        <v>112</v>
      </c>
      <c r="E152" s="18">
        <v>1786</v>
      </c>
      <c r="F152" s="18"/>
      <c r="G152" s="18">
        <v>2180</v>
      </c>
      <c r="H152" s="17" t="s">
        <v>967</v>
      </c>
      <c r="I152" s="18">
        <v>2525</v>
      </c>
      <c r="J152" s="17" t="s">
        <v>997</v>
      </c>
      <c r="K152" s="18">
        <v>2250</v>
      </c>
      <c r="L152" s="17" t="s">
        <v>998</v>
      </c>
      <c r="M152" s="18"/>
      <c r="N152" s="18"/>
      <c r="O152" s="18">
        <v>1786</v>
      </c>
      <c r="P152" s="18"/>
      <c r="R152">
        <v>1</v>
      </c>
    </row>
    <row r="153" spans="1:18" ht="30" customHeight="1">
      <c r="A153" s="17" t="s">
        <v>380</v>
      </c>
      <c r="B153" s="17" t="s">
        <v>376</v>
      </c>
      <c r="C153" s="17" t="s">
        <v>381</v>
      </c>
      <c r="D153" s="17" t="s">
        <v>112</v>
      </c>
      <c r="E153" s="18">
        <v>1382</v>
      </c>
      <c r="F153" s="18"/>
      <c r="G153" s="18">
        <v>1690</v>
      </c>
      <c r="H153" s="17" t="s">
        <v>967</v>
      </c>
      <c r="I153" s="18">
        <v>1955</v>
      </c>
      <c r="J153" s="17" t="s">
        <v>997</v>
      </c>
      <c r="K153" s="18">
        <v>1740</v>
      </c>
      <c r="L153" s="17" t="s">
        <v>998</v>
      </c>
      <c r="M153" s="18"/>
      <c r="N153" s="18"/>
      <c r="O153" s="18">
        <v>1382</v>
      </c>
      <c r="P153" s="18"/>
      <c r="R153">
        <v>1</v>
      </c>
    </row>
    <row r="154" spans="1:18" ht="30" customHeight="1">
      <c r="A154" s="17" t="s">
        <v>384</v>
      </c>
      <c r="B154" s="17" t="s">
        <v>376</v>
      </c>
      <c r="C154" s="17" t="s">
        <v>385</v>
      </c>
      <c r="D154" s="17" t="s">
        <v>112</v>
      </c>
      <c r="E154" s="18">
        <v>655</v>
      </c>
      <c r="F154" s="18"/>
      <c r="G154" s="18">
        <v>800</v>
      </c>
      <c r="H154" s="17" t="s">
        <v>967</v>
      </c>
      <c r="I154" s="18">
        <v>796</v>
      </c>
      <c r="J154" s="17" t="s">
        <v>997</v>
      </c>
      <c r="K154" s="18">
        <v>890</v>
      </c>
      <c r="L154" s="17" t="s">
        <v>998</v>
      </c>
      <c r="M154" s="18"/>
      <c r="N154" s="18"/>
      <c r="O154" s="18">
        <v>655</v>
      </c>
      <c r="P154" s="18"/>
      <c r="R154">
        <v>1</v>
      </c>
    </row>
    <row r="155" spans="1:18" ht="30" customHeight="1">
      <c r="A155" s="17" t="s">
        <v>511</v>
      </c>
      <c r="B155" s="17" t="s">
        <v>376</v>
      </c>
      <c r="C155" s="17" t="s">
        <v>512</v>
      </c>
      <c r="D155" s="17" t="s">
        <v>112</v>
      </c>
      <c r="E155" s="18">
        <v>1670</v>
      </c>
      <c r="F155" s="18"/>
      <c r="G155" s="18">
        <v>2030</v>
      </c>
      <c r="H155" s="17" t="s">
        <v>967</v>
      </c>
      <c r="I155" s="18">
        <v>2036</v>
      </c>
      <c r="J155" s="17" t="s">
        <v>997</v>
      </c>
      <c r="K155" s="18">
        <v>2280</v>
      </c>
      <c r="L155" s="17" t="s">
        <v>998</v>
      </c>
      <c r="M155" s="18"/>
      <c r="N155" s="18"/>
      <c r="O155" s="18">
        <v>1670</v>
      </c>
      <c r="P155" s="18"/>
      <c r="R155">
        <v>1</v>
      </c>
    </row>
    <row r="156" spans="1:18" ht="30" customHeight="1">
      <c r="A156" s="17" t="s">
        <v>382</v>
      </c>
      <c r="B156" s="17" t="s">
        <v>376</v>
      </c>
      <c r="C156" s="17" t="s">
        <v>383</v>
      </c>
      <c r="D156" s="17" t="s">
        <v>112</v>
      </c>
      <c r="E156" s="18">
        <v>2282</v>
      </c>
      <c r="F156" s="18"/>
      <c r="G156" s="18">
        <v>2780</v>
      </c>
      <c r="H156" s="17" t="s">
        <v>967</v>
      </c>
      <c r="I156" s="18">
        <v>2896</v>
      </c>
      <c r="J156" s="17" t="s">
        <v>997</v>
      </c>
      <c r="K156" s="18">
        <v>3120</v>
      </c>
      <c r="L156" s="17" t="s">
        <v>998</v>
      </c>
      <c r="M156" s="18"/>
      <c r="N156" s="18"/>
      <c r="O156" s="18">
        <v>2282</v>
      </c>
      <c r="P156" s="18"/>
      <c r="R156">
        <v>1</v>
      </c>
    </row>
    <row r="157" spans="1:18" ht="30" customHeight="1">
      <c r="A157" s="17" t="s">
        <v>509</v>
      </c>
      <c r="B157" s="17" t="s">
        <v>376</v>
      </c>
      <c r="C157" s="17" t="s">
        <v>510</v>
      </c>
      <c r="D157" s="17" t="s">
        <v>112</v>
      </c>
      <c r="E157" s="18">
        <v>5256</v>
      </c>
      <c r="F157" s="18"/>
      <c r="G157" s="18">
        <v>6380</v>
      </c>
      <c r="H157" s="17" t="s">
        <v>967</v>
      </c>
      <c r="I157" s="18">
        <v>6679</v>
      </c>
      <c r="J157" s="17" t="s">
        <v>997</v>
      </c>
      <c r="K157" s="18">
        <v>7180</v>
      </c>
      <c r="L157" s="17" t="s">
        <v>998</v>
      </c>
      <c r="M157" s="18"/>
      <c r="N157" s="18"/>
      <c r="O157" s="18">
        <v>5256</v>
      </c>
      <c r="P157" s="18"/>
      <c r="R157">
        <v>1</v>
      </c>
    </row>
    <row r="158" spans="1:18" ht="30" customHeight="1">
      <c r="A158" s="17" t="s">
        <v>676</v>
      </c>
      <c r="B158" s="17" t="s">
        <v>518</v>
      </c>
      <c r="C158" s="17" t="s">
        <v>677</v>
      </c>
      <c r="D158" s="17" t="s">
        <v>112</v>
      </c>
      <c r="E158" s="18">
        <v>4590</v>
      </c>
      <c r="F158" s="18"/>
      <c r="G158" s="18">
        <v>8370</v>
      </c>
      <c r="H158" s="17" t="s">
        <v>999</v>
      </c>
      <c r="I158" s="18">
        <v>8370</v>
      </c>
      <c r="J158" s="17" t="s">
        <v>1000</v>
      </c>
      <c r="K158" s="18">
        <v>9730</v>
      </c>
      <c r="L158" s="17" t="s">
        <v>998</v>
      </c>
      <c r="M158" s="18"/>
      <c r="N158" s="18"/>
      <c r="O158" s="18">
        <v>4590</v>
      </c>
      <c r="P158" s="18"/>
      <c r="R158">
        <v>1</v>
      </c>
    </row>
    <row r="159" spans="1:18" ht="30" customHeight="1">
      <c r="A159" s="17" t="s">
        <v>517</v>
      </c>
      <c r="B159" s="17" t="s">
        <v>518</v>
      </c>
      <c r="C159" s="17" t="s">
        <v>519</v>
      </c>
      <c r="D159" s="17" t="s">
        <v>112</v>
      </c>
      <c r="E159" s="18">
        <v>6340</v>
      </c>
      <c r="F159" s="18"/>
      <c r="G159" s="18">
        <v>10530</v>
      </c>
      <c r="H159" s="17" t="s">
        <v>999</v>
      </c>
      <c r="I159" s="18">
        <v>10530</v>
      </c>
      <c r="J159" s="17" t="s">
        <v>1000</v>
      </c>
      <c r="K159" s="18">
        <v>13600</v>
      </c>
      <c r="L159" s="17" t="s">
        <v>998</v>
      </c>
      <c r="M159" s="18"/>
      <c r="N159" s="18"/>
      <c r="O159" s="18">
        <v>6340</v>
      </c>
      <c r="P159" s="18"/>
      <c r="R159">
        <v>1</v>
      </c>
    </row>
    <row r="160" spans="1:18" ht="30" customHeight="1">
      <c r="A160" s="17" t="s">
        <v>688</v>
      </c>
      <c r="B160" s="17" t="s">
        <v>518</v>
      </c>
      <c r="C160" s="17" t="s">
        <v>689</v>
      </c>
      <c r="D160" s="17" t="s">
        <v>112</v>
      </c>
      <c r="E160" s="18">
        <v>8260</v>
      </c>
      <c r="F160" s="18"/>
      <c r="G160" s="18">
        <v>8500</v>
      </c>
      <c r="H160" s="17" t="s">
        <v>1001</v>
      </c>
      <c r="I160" s="18">
        <v>11010</v>
      </c>
      <c r="J160" s="17" t="s">
        <v>990</v>
      </c>
      <c r="K160" s="18">
        <v>10560</v>
      </c>
      <c r="L160" s="17" t="s">
        <v>1002</v>
      </c>
      <c r="M160" s="18"/>
      <c r="N160" s="18"/>
      <c r="O160" s="18">
        <v>8260</v>
      </c>
      <c r="P160" s="18"/>
      <c r="R160">
        <v>1</v>
      </c>
    </row>
    <row r="161" spans="1:18" ht="30" customHeight="1">
      <c r="A161" s="17" t="s">
        <v>698</v>
      </c>
      <c r="B161" s="17" t="s">
        <v>518</v>
      </c>
      <c r="C161" s="17" t="s">
        <v>699</v>
      </c>
      <c r="D161" s="17" t="s">
        <v>112</v>
      </c>
      <c r="E161" s="18">
        <v>9900</v>
      </c>
      <c r="F161" s="18"/>
      <c r="G161" s="18">
        <v>16200</v>
      </c>
      <c r="H161" s="17" t="s">
        <v>1001</v>
      </c>
      <c r="I161" s="18">
        <v>13190</v>
      </c>
      <c r="J161" s="17" t="s">
        <v>990</v>
      </c>
      <c r="K161" s="18">
        <v>12650</v>
      </c>
      <c r="L161" s="17" t="s">
        <v>1002</v>
      </c>
      <c r="M161" s="18"/>
      <c r="N161" s="18"/>
      <c r="O161" s="18">
        <v>9900</v>
      </c>
      <c r="P161" s="18"/>
      <c r="R161">
        <v>1</v>
      </c>
    </row>
    <row r="162" spans="1:18" ht="30" customHeight="1">
      <c r="A162" s="17" t="s">
        <v>329</v>
      </c>
      <c r="B162" s="17" t="s">
        <v>330</v>
      </c>
      <c r="C162" s="17" t="s">
        <v>331</v>
      </c>
      <c r="D162" s="17" t="s">
        <v>112</v>
      </c>
      <c r="E162" s="18">
        <v>21600</v>
      </c>
      <c r="F162" s="18"/>
      <c r="G162" s="18"/>
      <c r="H162" s="18"/>
      <c r="I162" s="18"/>
      <c r="J162" s="18"/>
      <c r="K162" s="18">
        <v>39070</v>
      </c>
      <c r="L162" s="17" t="s">
        <v>1003</v>
      </c>
      <c r="M162" s="18"/>
      <c r="N162" s="18"/>
      <c r="O162" s="18">
        <v>21600</v>
      </c>
      <c r="P162" s="18"/>
      <c r="R162">
        <v>1</v>
      </c>
    </row>
    <row r="163" spans="1:18" ht="30" customHeight="1">
      <c r="A163" s="17" t="s">
        <v>305</v>
      </c>
      <c r="B163" s="17" t="s">
        <v>306</v>
      </c>
      <c r="C163" s="17" t="s">
        <v>307</v>
      </c>
      <c r="D163" s="17" t="s">
        <v>112</v>
      </c>
      <c r="E163" s="18">
        <v>2900</v>
      </c>
      <c r="F163" s="18"/>
      <c r="G163" s="18">
        <v>3460</v>
      </c>
      <c r="H163" s="17" t="s">
        <v>1004</v>
      </c>
      <c r="I163" s="18">
        <v>3800</v>
      </c>
      <c r="J163" s="17" t="s">
        <v>1005</v>
      </c>
      <c r="K163" s="18">
        <v>3880</v>
      </c>
      <c r="L163" s="17" t="s">
        <v>1006</v>
      </c>
      <c r="M163" s="18"/>
      <c r="N163" s="18"/>
      <c r="O163" s="18">
        <v>2900</v>
      </c>
      <c r="P163" s="18"/>
      <c r="R163">
        <v>1</v>
      </c>
    </row>
    <row r="164" spans="1:18" ht="30" customHeight="1">
      <c r="A164" s="17" t="s">
        <v>308</v>
      </c>
      <c r="B164" s="17" t="s">
        <v>306</v>
      </c>
      <c r="C164" s="17" t="s">
        <v>309</v>
      </c>
      <c r="D164" s="17" t="s">
        <v>112</v>
      </c>
      <c r="E164" s="18">
        <v>3760</v>
      </c>
      <c r="F164" s="18"/>
      <c r="G164" s="18">
        <v>4490</v>
      </c>
      <c r="H164" s="17" t="s">
        <v>1004</v>
      </c>
      <c r="I164" s="18">
        <v>5150</v>
      </c>
      <c r="J164" s="17" t="s">
        <v>1005</v>
      </c>
      <c r="K164" s="18">
        <v>5340</v>
      </c>
      <c r="L164" s="17" t="s">
        <v>1006</v>
      </c>
      <c r="M164" s="18"/>
      <c r="N164" s="18"/>
      <c r="O164" s="18">
        <v>3760</v>
      </c>
      <c r="P164" s="18"/>
      <c r="R164">
        <v>1</v>
      </c>
    </row>
    <row r="165" spans="1:18" ht="30" customHeight="1">
      <c r="A165" s="17" t="s">
        <v>520</v>
      </c>
      <c r="B165" s="17" t="s">
        <v>521</v>
      </c>
      <c r="C165" s="17" t="s">
        <v>297</v>
      </c>
      <c r="D165" s="17" t="s">
        <v>112</v>
      </c>
      <c r="E165" s="18">
        <v>77000</v>
      </c>
      <c r="F165" s="18"/>
      <c r="G165" s="18"/>
      <c r="H165" s="18"/>
      <c r="I165" s="18">
        <v>90000</v>
      </c>
      <c r="J165" s="17" t="s">
        <v>1005</v>
      </c>
      <c r="K165" s="18">
        <v>96540</v>
      </c>
      <c r="L165" s="17" t="s">
        <v>1006</v>
      </c>
      <c r="M165" s="18"/>
      <c r="N165" s="18"/>
      <c r="O165" s="18">
        <v>77000</v>
      </c>
      <c r="P165" s="18"/>
      <c r="R165">
        <v>1</v>
      </c>
    </row>
    <row r="166" spans="1:18" ht="30" customHeight="1">
      <c r="A166" s="17" t="s">
        <v>310</v>
      </c>
      <c r="B166" s="17" t="s">
        <v>311</v>
      </c>
      <c r="C166" s="17" t="s">
        <v>312</v>
      </c>
      <c r="D166" s="17" t="s">
        <v>112</v>
      </c>
      <c r="E166" s="18">
        <v>8800</v>
      </c>
      <c r="F166" s="18"/>
      <c r="G166" s="18">
        <v>9280</v>
      </c>
      <c r="H166" s="17" t="s">
        <v>1007</v>
      </c>
      <c r="I166" s="18">
        <v>10840</v>
      </c>
      <c r="J166" s="17" t="s">
        <v>1008</v>
      </c>
      <c r="K166" s="18">
        <v>10540</v>
      </c>
      <c r="L166" s="17" t="s">
        <v>1006</v>
      </c>
      <c r="M166" s="18"/>
      <c r="N166" s="18"/>
      <c r="O166" s="18">
        <v>8800</v>
      </c>
      <c r="P166" s="18"/>
      <c r="R166">
        <v>1</v>
      </c>
    </row>
    <row r="167" spans="1:18" ht="30" customHeight="1">
      <c r="A167" s="17" t="s">
        <v>313</v>
      </c>
      <c r="B167" s="17" t="s">
        <v>311</v>
      </c>
      <c r="C167" s="17" t="s">
        <v>314</v>
      </c>
      <c r="D167" s="17" t="s">
        <v>112</v>
      </c>
      <c r="E167" s="18">
        <v>12000</v>
      </c>
      <c r="F167" s="18"/>
      <c r="G167" s="18">
        <v>12710</v>
      </c>
      <c r="H167" s="17" t="s">
        <v>1007</v>
      </c>
      <c r="I167" s="18">
        <v>14840</v>
      </c>
      <c r="J167" s="17" t="s">
        <v>1008</v>
      </c>
      <c r="K167" s="18">
        <v>14440</v>
      </c>
      <c r="L167" s="17" t="s">
        <v>1006</v>
      </c>
      <c r="M167" s="18"/>
      <c r="N167" s="18"/>
      <c r="O167" s="18">
        <v>12000</v>
      </c>
      <c r="P167" s="18"/>
      <c r="R167">
        <v>1</v>
      </c>
    </row>
    <row r="168" spans="1:18" ht="30" customHeight="1">
      <c r="A168" s="17" t="s">
        <v>315</v>
      </c>
      <c r="B168" s="17" t="s">
        <v>311</v>
      </c>
      <c r="C168" s="17" t="s">
        <v>316</v>
      </c>
      <c r="D168" s="17" t="s">
        <v>112</v>
      </c>
      <c r="E168" s="18">
        <v>17300</v>
      </c>
      <c r="F168" s="18"/>
      <c r="G168" s="18">
        <v>18230</v>
      </c>
      <c r="H168" s="17" t="s">
        <v>1007</v>
      </c>
      <c r="I168" s="18">
        <v>21280</v>
      </c>
      <c r="J168" s="17" t="s">
        <v>1008</v>
      </c>
      <c r="K168" s="18">
        <v>20700</v>
      </c>
      <c r="L168" s="17" t="s">
        <v>1006</v>
      </c>
      <c r="M168" s="18"/>
      <c r="N168" s="18"/>
      <c r="O168" s="18">
        <v>17300</v>
      </c>
      <c r="P168" s="18"/>
      <c r="R168">
        <v>1</v>
      </c>
    </row>
    <row r="169" spans="1:18" ht="30" customHeight="1">
      <c r="A169" s="17" t="s">
        <v>317</v>
      </c>
      <c r="B169" s="17" t="s">
        <v>311</v>
      </c>
      <c r="C169" s="17" t="s">
        <v>318</v>
      </c>
      <c r="D169" s="17" t="s">
        <v>112</v>
      </c>
      <c r="E169" s="18">
        <v>24600</v>
      </c>
      <c r="F169" s="18"/>
      <c r="G169" s="18">
        <v>25920</v>
      </c>
      <c r="H169" s="17" t="s">
        <v>1007</v>
      </c>
      <c r="I169" s="18">
        <v>32070</v>
      </c>
      <c r="J169" s="17" t="s">
        <v>1008</v>
      </c>
      <c r="K169" s="18">
        <v>29450</v>
      </c>
      <c r="L169" s="17" t="s">
        <v>1006</v>
      </c>
      <c r="M169" s="18"/>
      <c r="N169" s="18"/>
      <c r="O169" s="18">
        <v>24600</v>
      </c>
      <c r="P169" s="18"/>
      <c r="R169">
        <v>1</v>
      </c>
    </row>
    <row r="170" spans="1:18" ht="30" customHeight="1">
      <c r="A170" s="17" t="s">
        <v>319</v>
      </c>
      <c r="B170" s="17" t="s">
        <v>311</v>
      </c>
      <c r="C170" s="17" t="s">
        <v>320</v>
      </c>
      <c r="D170" s="17" t="s">
        <v>112</v>
      </c>
      <c r="E170" s="18">
        <v>32800</v>
      </c>
      <c r="F170" s="18"/>
      <c r="G170" s="18">
        <v>34490</v>
      </c>
      <c r="H170" s="17" t="s">
        <v>1007</v>
      </c>
      <c r="I170" s="18">
        <v>40310</v>
      </c>
      <c r="J170" s="17" t="s">
        <v>1008</v>
      </c>
      <c r="K170" s="18">
        <v>39180</v>
      </c>
      <c r="L170" s="17" t="s">
        <v>1006</v>
      </c>
      <c r="M170" s="18"/>
      <c r="N170" s="18"/>
      <c r="O170" s="18">
        <v>32800</v>
      </c>
      <c r="P170" s="18"/>
      <c r="R170">
        <v>1</v>
      </c>
    </row>
    <row r="171" spans="1:18" ht="30" customHeight="1">
      <c r="A171" s="17" t="s">
        <v>321</v>
      </c>
      <c r="B171" s="17" t="s">
        <v>311</v>
      </c>
      <c r="C171" s="17" t="s">
        <v>322</v>
      </c>
      <c r="D171" s="17" t="s">
        <v>112</v>
      </c>
      <c r="E171" s="18">
        <v>49000</v>
      </c>
      <c r="F171" s="18"/>
      <c r="G171" s="18">
        <v>51530</v>
      </c>
      <c r="H171" s="17" t="s">
        <v>1007</v>
      </c>
      <c r="I171" s="18">
        <v>60200</v>
      </c>
      <c r="J171" s="17" t="s">
        <v>1008</v>
      </c>
      <c r="K171" s="18">
        <v>58520</v>
      </c>
      <c r="L171" s="17" t="s">
        <v>1006</v>
      </c>
      <c r="M171" s="18"/>
      <c r="N171" s="18"/>
      <c r="O171" s="18">
        <v>49000</v>
      </c>
      <c r="P171" s="18"/>
      <c r="R171">
        <v>1</v>
      </c>
    </row>
    <row r="172" spans="1:18" ht="30" customHeight="1">
      <c r="A172" s="17" t="s">
        <v>836</v>
      </c>
      <c r="B172" s="17" t="s">
        <v>837</v>
      </c>
      <c r="C172" s="17" t="s">
        <v>838</v>
      </c>
      <c r="D172" s="17" t="s">
        <v>112</v>
      </c>
      <c r="E172" s="18">
        <v>40900</v>
      </c>
      <c r="F172" s="18"/>
      <c r="G172" s="18">
        <v>48200</v>
      </c>
      <c r="H172" s="17" t="s">
        <v>973</v>
      </c>
      <c r="I172" s="18"/>
      <c r="J172" s="18"/>
      <c r="K172" s="18">
        <v>45000</v>
      </c>
      <c r="L172" s="17" t="s">
        <v>1009</v>
      </c>
      <c r="M172" s="18"/>
      <c r="N172" s="18"/>
      <c r="O172" s="18">
        <v>40900</v>
      </c>
      <c r="P172" s="18"/>
      <c r="R172">
        <v>1</v>
      </c>
    </row>
    <row r="173" spans="1:18" ht="30" customHeight="1">
      <c r="A173" s="17" t="s">
        <v>323</v>
      </c>
      <c r="B173" s="17" t="s">
        <v>324</v>
      </c>
      <c r="C173" s="17" t="s">
        <v>314</v>
      </c>
      <c r="D173" s="17" t="s">
        <v>112</v>
      </c>
      <c r="E173" s="18">
        <v>9070</v>
      </c>
      <c r="F173" s="18"/>
      <c r="G173" s="18">
        <v>10250</v>
      </c>
      <c r="H173" s="17" t="s">
        <v>1007</v>
      </c>
      <c r="I173" s="18">
        <v>11940</v>
      </c>
      <c r="J173" s="17" t="s">
        <v>1008</v>
      </c>
      <c r="K173" s="18">
        <v>11840</v>
      </c>
      <c r="L173" s="17" t="s">
        <v>1006</v>
      </c>
      <c r="M173" s="18"/>
      <c r="N173" s="18"/>
      <c r="O173" s="18">
        <v>9070</v>
      </c>
      <c r="P173" s="18"/>
      <c r="R173">
        <v>1</v>
      </c>
    </row>
    <row r="174" spans="1:18" ht="30" customHeight="1">
      <c r="A174" s="17" t="s">
        <v>325</v>
      </c>
      <c r="B174" s="17" t="s">
        <v>324</v>
      </c>
      <c r="C174" s="17" t="s">
        <v>318</v>
      </c>
      <c r="D174" s="17" t="s">
        <v>112</v>
      </c>
      <c r="E174" s="18">
        <v>19100</v>
      </c>
      <c r="F174" s="18"/>
      <c r="G174" s="18">
        <v>21670</v>
      </c>
      <c r="H174" s="17" t="s">
        <v>1007</v>
      </c>
      <c r="I174" s="18">
        <v>25340</v>
      </c>
      <c r="J174" s="17" t="s">
        <v>1008</v>
      </c>
      <c r="K174" s="18">
        <v>25010</v>
      </c>
      <c r="L174" s="17" t="s">
        <v>1006</v>
      </c>
      <c r="M174" s="18"/>
      <c r="N174" s="18"/>
      <c r="O174" s="18">
        <v>19100</v>
      </c>
      <c r="P174" s="18"/>
      <c r="R174">
        <v>1</v>
      </c>
    </row>
    <row r="175" spans="1:18" ht="30" customHeight="1">
      <c r="A175" s="17" t="s">
        <v>888</v>
      </c>
      <c r="B175" s="17" t="s">
        <v>889</v>
      </c>
      <c r="C175" s="17" t="s">
        <v>890</v>
      </c>
      <c r="D175" s="17" t="s">
        <v>575</v>
      </c>
      <c r="E175" s="18"/>
      <c r="F175" s="18"/>
      <c r="G175" s="18"/>
      <c r="H175" s="18"/>
      <c r="I175" s="18"/>
      <c r="J175" s="18"/>
      <c r="K175" s="18"/>
      <c r="L175" s="18"/>
      <c r="M175" s="18">
        <v>3005</v>
      </c>
      <c r="N175" s="18"/>
      <c r="O175" s="18">
        <v>3005</v>
      </c>
      <c r="P175" s="18"/>
      <c r="R175">
        <v>3</v>
      </c>
    </row>
    <row r="176" spans="1:18" ht="30" customHeight="1">
      <c r="A176" s="17" t="s">
        <v>894</v>
      </c>
      <c r="B176" s="17" t="s">
        <v>895</v>
      </c>
      <c r="C176" s="17" t="s">
        <v>896</v>
      </c>
      <c r="D176" s="17" t="s">
        <v>575</v>
      </c>
      <c r="E176" s="18"/>
      <c r="F176" s="18"/>
      <c r="G176" s="18"/>
      <c r="H176" s="18"/>
      <c r="I176" s="18"/>
      <c r="J176" s="18"/>
      <c r="K176" s="18"/>
      <c r="L176" s="18"/>
      <c r="M176" s="18">
        <v>61451</v>
      </c>
      <c r="N176" s="18"/>
      <c r="O176" s="18">
        <v>61451</v>
      </c>
      <c r="P176" s="18"/>
      <c r="R176">
        <v>3</v>
      </c>
    </row>
    <row r="177" spans="1:18" ht="30" customHeight="1">
      <c r="A177" s="17" t="s">
        <v>678</v>
      </c>
      <c r="B177" s="17" t="s">
        <v>679</v>
      </c>
      <c r="C177" s="17" t="s">
        <v>680</v>
      </c>
      <c r="D177" s="17" t="s">
        <v>112</v>
      </c>
      <c r="E177" s="18"/>
      <c r="F177" s="18"/>
      <c r="G177" s="18">
        <v>332.94</v>
      </c>
      <c r="H177" s="17" t="s">
        <v>1010</v>
      </c>
      <c r="I177" s="18">
        <v>295.94</v>
      </c>
      <c r="J177" s="17" t="s">
        <v>1011</v>
      </c>
      <c r="K177" s="18">
        <v>302.91</v>
      </c>
      <c r="L177" s="17" t="s">
        <v>1012</v>
      </c>
      <c r="M177" s="18"/>
      <c r="N177" s="18"/>
      <c r="O177" s="18">
        <v>295.94</v>
      </c>
      <c r="P177" s="18"/>
      <c r="R177">
        <v>1</v>
      </c>
    </row>
    <row r="178" spans="1:18" ht="30" customHeight="1">
      <c r="A178" s="17" t="s">
        <v>690</v>
      </c>
      <c r="B178" s="17" t="s">
        <v>691</v>
      </c>
      <c r="C178" s="17" t="s">
        <v>692</v>
      </c>
      <c r="D178" s="17" t="s">
        <v>112</v>
      </c>
      <c r="E178" s="18"/>
      <c r="F178" s="18"/>
      <c r="G178" s="18">
        <v>656.7</v>
      </c>
      <c r="H178" s="17" t="s">
        <v>1013</v>
      </c>
      <c r="I178" s="18">
        <v>600.7</v>
      </c>
      <c r="J178" s="17" t="s">
        <v>1014</v>
      </c>
      <c r="K178" s="18">
        <v>657.4</v>
      </c>
      <c r="L178" s="17" t="s">
        <v>1015</v>
      </c>
      <c r="M178" s="18"/>
      <c r="N178" s="18"/>
      <c r="O178" s="18">
        <v>600.7</v>
      </c>
      <c r="P178" s="18"/>
      <c r="R178">
        <v>1</v>
      </c>
    </row>
    <row r="179" spans="1:18" ht="30" customHeight="1">
      <c r="A179" s="17" t="s">
        <v>700</v>
      </c>
      <c r="B179" s="17" t="s">
        <v>691</v>
      </c>
      <c r="C179" s="17" t="s">
        <v>701</v>
      </c>
      <c r="D179" s="17" t="s">
        <v>112</v>
      </c>
      <c r="E179" s="18"/>
      <c r="F179" s="18"/>
      <c r="G179" s="18">
        <v>903.9</v>
      </c>
      <c r="H179" s="17" t="s">
        <v>1013</v>
      </c>
      <c r="I179" s="18">
        <v>842.9</v>
      </c>
      <c r="J179" s="17" t="s">
        <v>1014</v>
      </c>
      <c r="K179" s="18">
        <v>919.5</v>
      </c>
      <c r="L179" s="17" t="s">
        <v>1015</v>
      </c>
      <c r="M179" s="18"/>
      <c r="N179" s="18"/>
      <c r="O179" s="18">
        <v>842.9</v>
      </c>
      <c r="P179" s="18"/>
      <c r="R179">
        <v>1</v>
      </c>
    </row>
    <row r="180" spans="1:18" ht="30" customHeight="1">
      <c r="A180" s="17" t="s">
        <v>473</v>
      </c>
      <c r="B180" s="17" t="s">
        <v>474</v>
      </c>
      <c r="C180" s="17" t="s">
        <v>475</v>
      </c>
      <c r="D180" s="17" t="s">
        <v>112</v>
      </c>
      <c r="E180" s="18">
        <v>190</v>
      </c>
      <c r="F180" s="18"/>
      <c r="G180" s="18">
        <v>266</v>
      </c>
      <c r="H180" s="17" t="s">
        <v>1016</v>
      </c>
      <c r="I180" s="18">
        <v>267</v>
      </c>
      <c r="J180" s="17" t="s">
        <v>1014</v>
      </c>
      <c r="K180" s="18">
        <v>264</v>
      </c>
      <c r="L180" s="17" t="s">
        <v>1017</v>
      </c>
      <c r="M180" s="18"/>
      <c r="N180" s="18"/>
      <c r="O180" s="18">
        <v>190</v>
      </c>
      <c r="P180" s="18"/>
      <c r="R180">
        <v>1</v>
      </c>
    </row>
    <row r="181" spans="1:18" ht="30" customHeight="1">
      <c r="A181" s="17" t="s">
        <v>542</v>
      </c>
      <c r="B181" s="17" t="s">
        <v>474</v>
      </c>
      <c r="C181" s="17" t="s">
        <v>543</v>
      </c>
      <c r="D181" s="17" t="s">
        <v>112</v>
      </c>
      <c r="E181" s="18">
        <v>240</v>
      </c>
      <c r="F181" s="18"/>
      <c r="G181" s="18">
        <v>297</v>
      </c>
      <c r="H181" s="17" t="s">
        <v>1016</v>
      </c>
      <c r="I181" s="18">
        <v>292</v>
      </c>
      <c r="J181" s="17" t="s">
        <v>1014</v>
      </c>
      <c r="K181" s="18">
        <v>282</v>
      </c>
      <c r="L181" s="17" t="s">
        <v>1017</v>
      </c>
      <c r="M181" s="18"/>
      <c r="N181" s="18"/>
      <c r="O181" s="18">
        <v>240</v>
      </c>
      <c r="P181" s="18"/>
      <c r="R181">
        <v>1</v>
      </c>
    </row>
    <row r="182" spans="1:18" ht="30" customHeight="1">
      <c r="A182" s="17" t="s">
        <v>476</v>
      </c>
      <c r="B182" s="17" t="s">
        <v>474</v>
      </c>
      <c r="C182" s="17" t="s">
        <v>477</v>
      </c>
      <c r="D182" s="17" t="s">
        <v>112</v>
      </c>
      <c r="E182" s="18">
        <v>360</v>
      </c>
      <c r="F182" s="18"/>
      <c r="G182" s="18">
        <v>1564</v>
      </c>
      <c r="H182" s="17" t="s">
        <v>1016</v>
      </c>
      <c r="I182" s="18">
        <v>1515</v>
      </c>
      <c r="J182" s="17" t="s">
        <v>1014</v>
      </c>
      <c r="K182" s="18">
        <v>1506</v>
      </c>
      <c r="L182" s="17" t="s">
        <v>1017</v>
      </c>
      <c r="M182" s="18"/>
      <c r="N182" s="18"/>
      <c r="O182" s="18">
        <v>360</v>
      </c>
      <c r="P182" s="18"/>
      <c r="R182">
        <v>1</v>
      </c>
    </row>
    <row r="183" spans="1:18" ht="30" customHeight="1">
      <c r="A183" s="17" t="s">
        <v>478</v>
      </c>
      <c r="B183" s="17" t="s">
        <v>474</v>
      </c>
      <c r="C183" s="17" t="s">
        <v>479</v>
      </c>
      <c r="D183" s="17" t="s">
        <v>112</v>
      </c>
      <c r="E183" s="18">
        <v>440</v>
      </c>
      <c r="F183" s="18"/>
      <c r="G183" s="18">
        <v>2276</v>
      </c>
      <c r="H183" s="17" t="s">
        <v>1016</v>
      </c>
      <c r="I183" s="18">
        <v>1698</v>
      </c>
      <c r="J183" s="17" t="s">
        <v>1014</v>
      </c>
      <c r="K183" s="18">
        <v>1693</v>
      </c>
      <c r="L183" s="17" t="s">
        <v>1017</v>
      </c>
      <c r="M183" s="18"/>
      <c r="N183" s="18"/>
      <c r="O183" s="18">
        <v>440</v>
      </c>
      <c r="P183" s="18"/>
      <c r="R183">
        <v>1</v>
      </c>
    </row>
    <row r="184" spans="1:18" ht="30" customHeight="1">
      <c r="A184" s="17" t="s">
        <v>710</v>
      </c>
      <c r="B184" s="17" t="s">
        <v>711</v>
      </c>
      <c r="C184" s="17" t="s">
        <v>712</v>
      </c>
      <c r="D184" s="17" t="s">
        <v>112</v>
      </c>
      <c r="E184" s="18"/>
      <c r="F184" s="18"/>
      <c r="G184" s="18">
        <v>1017</v>
      </c>
      <c r="H184" s="17" t="s">
        <v>1018</v>
      </c>
      <c r="I184" s="18">
        <v>933</v>
      </c>
      <c r="J184" s="17" t="s">
        <v>1019</v>
      </c>
      <c r="K184" s="18">
        <v>1068</v>
      </c>
      <c r="L184" s="17" t="s">
        <v>1020</v>
      </c>
      <c r="M184" s="18"/>
      <c r="N184" s="18"/>
      <c r="O184" s="18">
        <v>933</v>
      </c>
      <c r="P184" s="18"/>
      <c r="R184">
        <v>1</v>
      </c>
    </row>
    <row r="185" spans="1:18" ht="30" customHeight="1">
      <c r="A185" s="17" t="s">
        <v>722</v>
      </c>
      <c r="B185" s="17" t="s">
        <v>711</v>
      </c>
      <c r="C185" s="17" t="s">
        <v>723</v>
      </c>
      <c r="D185" s="17" t="s">
        <v>112</v>
      </c>
      <c r="E185" s="18"/>
      <c r="F185" s="18"/>
      <c r="G185" s="18">
        <v>1340</v>
      </c>
      <c r="H185" s="17" t="s">
        <v>1018</v>
      </c>
      <c r="I185" s="18">
        <v>1386</v>
      </c>
      <c r="J185" s="17" t="s">
        <v>1019</v>
      </c>
      <c r="K185" s="18">
        <v>1407</v>
      </c>
      <c r="L185" s="17" t="s">
        <v>1020</v>
      </c>
      <c r="M185" s="18"/>
      <c r="N185" s="18"/>
      <c r="O185" s="18">
        <v>1340</v>
      </c>
      <c r="P185" s="18"/>
      <c r="R185">
        <v>1</v>
      </c>
    </row>
    <row r="186" spans="1:18" ht="30" customHeight="1">
      <c r="A186" s="17" t="s">
        <v>713</v>
      </c>
      <c r="B186" s="17" t="s">
        <v>714</v>
      </c>
      <c r="C186" s="17" t="s">
        <v>715</v>
      </c>
      <c r="D186" s="17" t="s">
        <v>112</v>
      </c>
      <c r="E186" s="18"/>
      <c r="F186" s="18"/>
      <c r="G186" s="18"/>
      <c r="H186" s="18"/>
      <c r="I186" s="18">
        <v>274</v>
      </c>
      <c r="J186" s="17" t="s">
        <v>1021</v>
      </c>
      <c r="K186" s="18"/>
      <c r="L186" s="18"/>
      <c r="M186" s="18"/>
      <c r="N186" s="18"/>
      <c r="O186" s="18">
        <v>274</v>
      </c>
      <c r="P186" s="18"/>
      <c r="R186">
        <v>1</v>
      </c>
    </row>
    <row r="187" spans="1:18" ht="30" customHeight="1">
      <c r="A187" s="17" t="s">
        <v>724</v>
      </c>
      <c r="B187" s="17" t="s">
        <v>714</v>
      </c>
      <c r="C187" s="17" t="s">
        <v>725</v>
      </c>
      <c r="D187" s="17" t="s">
        <v>112</v>
      </c>
      <c r="E187" s="18"/>
      <c r="F187" s="18"/>
      <c r="G187" s="18"/>
      <c r="H187" s="18"/>
      <c r="I187" s="18">
        <v>274</v>
      </c>
      <c r="J187" s="17" t="s">
        <v>1021</v>
      </c>
      <c r="K187" s="18"/>
      <c r="L187" s="18"/>
      <c r="M187" s="18"/>
      <c r="N187" s="18"/>
      <c r="O187" s="18">
        <v>274</v>
      </c>
      <c r="P187" s="18"/>
      <c r="R187">
        <v>1</v>
      </c>
    </row>
    <row r="188" spans="1:18" ht="30" customHeight="1">
      <c r="A188" s="17" t="s">
        <v>681</v>
      </c>
      <c r="B188" s="17" t="s">
        <v>682</v>
      </c>
      <c r="C188" s="17" t="s">
        <v>683</v>
      </c>
      <c r="D188" s="17" t="s">
        <v>112</v>
      </c>
      <c r="E188" s="18"/>
      <c r="F188" s="18"/>
      <c r="G188" s="18">
        <v>19.02</v>
      </c>
      <c r="H188" s="17" t="s">
        <v>1022</v>
      </c>
      <c r="I188" s="18">
        <v>17.3</v>
      </c>
      <c r="J188" s="17" t="s">
        <v>1023</v>
      </c>
      <c r="K188" s="18">
        <v>17.1</v>
      </c>
      <c r="L188" s="17" t="s">
        <v>1017</v>
      </c>
      <c r="M188" s="18"/>
      <c r="N188" s="18"/>
      <c r="O188" s="18">
        <v>17.1</v>
      </c>
      <c r="P188" s="18"/>
      <c r="R188">
        <v>1</v>
      </c>
    </row>
    <row r="189" spans="1:18" ht="30" customHeight="1">
      <c r="A189" s="17" t="s">
        <v>693</v>
      </c>
      <c r="B189" s="17" t="s">
        <v>682</v>
      </c>
      <c r="C189" s="17" t="s">
        <v>694</v>
      </c>
      <c r="D189" s="17" t="s">
        <v>112</v>
      </c>
      <c r="E189" s="18"/>
      <c r="F189" s="18"/>
      <c r="G189" s="18">
        <v>22.78</v>
      </c>
      <c r="H189" s="17" t="s">
        <v>1022</v>
      </c>
      <c r="I189" s="18">
        <v>21.7</v>
      </c>
      <c r="J189" s="17" t="s">
        <v>1023</v>
      </c>
      <c r="K189" s="18">
        <v>21.5</v>
      </c>
      <c r="L189" s="17" t="s">
        <v>1017</v>
      </c>
      <c r="M189" s="18"/>
      <c r="N189" s="18"/>
      <c r="O189" s="18">
        <v>21.5</v>
      </c>
      <c r="P189" s="18"/>
      <c r="R189">
        <v>1</v>
      </c>
    </row>
    <row r="190" spans="1:18" ht="30" customHeight="1">
      <c r="A190" s="17" t="s">
        <v>702</v>
      </c>
      <c r="B190" s="17" t="s">
        <v>682</v>
      </c>
      <c r="C190" s="17" t="s">
        <v>703</v>
      </c>
      <c r="D190" s="17" t="s">
        <v>112</v>
      </c>
      <c r="E190" s="18"/>
      <c r="F190" s="18"/>
      <c r="G190" s="18">
        <v>49.14</v>
      </c>
      <c r="H190" s="17" t="s">
        <v>1022</v>
      </c>
      <c r="I190" s="18">
        <v>49.3</v>
      </c>
      <c r="J190" s="17" t="s">
        <v>1023</v>
      </c>
      <c r="K190" s="18">
        <v>49.1</v>
      </c>
      <c r="L190" s="17" t="s">
        <v>1017</v>
      </c>
      <c r="M190" s="18"/>
      <c r="N190" s="18"/>
      <c r="O190" s="18">
        <v>49.1</v>
      </c>
      <c r="P190" s="18"/>
      <c r="R190">
        <v>1</v>
      </c>
    </row>
    <row r="191" spans="1:18" ht="30" customHeight="1">
      <c r="A191" s="17" t="s">
        <v>525</v>
      </c>
      <c r="B191" s="17" t="s">
        <v>526</v>
      </c>
      <c r="C191" s="17" t="s">
        <v>527</v>
      </c>
      <c r="D191" s="17" t="s">
        <v>112</v>
      </c>
      <c r="E191" s="18"/>
      <c r="F191" s="18"/>
      <c r="G191" s="18"/>
      <c r="H191" s="18"/>
      <c r="I191" s="18"/>
      <c r="J191" s="18"/>
      <c r="K191" s="18"/>
      <c r="L191" s="18"/>
      <c r="M191" s="18">
        <v>4600</v>
      </c>
      <c r="N191" s="18"/>
      <c r="O191" s="18">
        <v>4600</v>
      </c>
      <c r="P191" s="18"/>
      <c r="R191">
        <v>1</v>
      </c>
    </row>
    <row r="192" spans="1:18" ht="30" customHeight="1">
      <c r="A192" s="17" t="s">
        <v>528</v>
      </c>
      <c r="B192" s="17" t="s">
        <v>526</v>
      </c>
      <c r="C192" s="17" t="s">
        <v>529</v>
      </c>
      <c r="D192" s="17" t="s">
        <v>112</v>
      </c>
      <c r="E192" s="18"/>
      <c r="F192" s="18"/>
      <c r="G192" s="18"/>
      <c r="H192" s="18"/>
      <c r="I192" s="18"/>
      <c r="J192" s="18"/>
      <c r="K192" s="18"/>
      <c r="L192" s="18"/>
      <c r="M192" s="18">
        <v>9800</v>
      </c>
      <c r="N192" s="18"/>
      <c r="O192" s="18">
        <v>9800</v>
      </c>
      <c r="P192" s="18"/>
      <c r="R192">
        <v>1</v>
      </c>
    </row>
    <row r="193" spans="1:18" ht="30" customHeight="1">
      <c r="A193" s="17" t="s">
        <v>695</v>
      </c>
      <c r="B193" s="17" t="s">
        <v>685</v>
      </c>
      <c r="C193" s="17" t="s">
        <v>696</v>
      </c>
      <c r="D193" s="17" t="s">
        <v>112</v>
      </c>
      <c r="E193" s="18"/>
      <c r="F193" s="18"/>
      <c r="G193" s="18"/>
      <c r="H193" s="18"/>
      <c r="I193" s="18"/>
      <c r="J193" s="18"/>
      <c r="K193" s="18"/>
      <c r="L193" s="18"/>
      <c r="M193" s="18">
        <v>240</v>
      </c>
      <c r="N193" s="17" t="s">
        <v>1024</v>
      </c>
      <c r="O193" s="18">
        <v>240</v>
      </c>
      <c r="P193" s="18"/>
      <c r="R193">
        <v>1</v>
      </c>
    </row>
    <row r="194" spans="1:18" ht="30" customHeight="1">
      <c r="A194" s="17" t="s">
        <v>704</v>
      </c>
      <c r="B194" s="17" t="s">
        <v>685</v>
      </c>
      <c r="C194" s="17" t="s">
        <v>705</v>
      </c>
      <c r="D194" s="17" t="s">
        <v>112</v>
      </c>
      <c r="E194" s="18"/>
      <c r="F194" s="18"/>
      <c r="G194" s="18"/>
      <c r="H194" s="18"/>
      <c r="I194" s="18"/>
      <c r="J194" s="18"/>
      <c r="K194" s="18"/>
      <c r="L194" s="18"/>
      <c r="M194" s="18">
        <v>350</v>
      </c>
      <c r="N194" s="17" t="s">
        <v>1024</v>
      </c>
      <c r="O194" s="18">
        <v>350</v>
      </c>
      <c r="P194" s="18"/>
      <c r="R194">
        <v>1</v>
      </c>
    </row>
    <row r="195" spans="1:18" ht="30" customHeight="1">
      <c r="A195" s="17" t="s">
        <v>684</v>
      </c>
      <c r="B195" s="17" t="s">
        <v>685</v>
      </c>
      <c r="C195" s="17" t="s">
        <v>686</v>
      </c>
      <c r="D195" s="17" t="s">
        <v>112</v>
      </c>
      <c r="E195" s="18"/>
      <c r="F195" s="18"/>
      <c r="G195" s="18"/>
      <c r="H195" s="18"/>
      <c r="I195" s="18"/>
      <c r="J195" s="18"/>
      <c r="K195" s="18"/>
      <c r="L195" s="18"/>
      <c r="M195" s="18">
        <v>650</v>
      </c>
      <c r="N195" s="17" t="s">
        <v>1024</v>
      </c>
      <c r="O195" s="18">
        <v>650</v>
      </c>
      <c r="P195" s="18"/>
      <c r="R195">
        <v>1</v>
      </c>
    </row>
    <row r="196" spans="1:18" ht="30" customHeight="1">
      <c r="A196" s="17" t="s">
        <v>810</v>
      </c>
      <c r="B196" s="17" t="s">
        <v>811</v>
      </c>
      <c r="C196" s="17" t="s">
        <v>812</v>
      </c>
      <c r="D196" s="17" t="s">
        <v>813</v>
      </c>
      <c r="E196" s="18">
        <v>1100</v>
      </c>
      <c r="F196" s="18"/>
      <c r="G196" s="18"/>
      <c r="H196" s="18"/>
      <c r="I196" s="18">
        <v>1279</v>
      </c>
      <c r="J196" s="17" t="s">
        <v>1025</v>
      </c>
      <c r="K196" s="18">
        <v>1279</v>
      </c>
      <c r="L196" s="17" t="s">
        <v>1026</v>
      </c>
      <c r="M196" s="18"/>
      <c r="N196" s="18"/>
      <c r="O196" s="18">
        <v>1100</v>
      </c>
      <c r="P196" s="18"/>
      <c r="R196">
        <v>1</v>
      </c>
    </row>
    <row r="197" spans="1:18" ht="30" customHeight="1">
      <c r="A197" s="17" t="s">
        <v>814</v>
      </c>
      <c r="B197" s="17" t="s">
        <v>815</v>
      </c>
      <c r="C197" s="17" t="s">
        <v>816</v>
      </c>
      <c r="D197" s="17" t="s">
        <v>103</v>
      </c>
      <c r="E197" s="18">
        <v>300</v>
      </c>
      <c r="F197" s="18"/>
      <c r="G197" s="18"/>
      <c r="H197" s="18"/>
      <c r="I197" s="18">
        <v>360</v>
      </c>
      <c r="J197" s="17" t="s">
        <v>1025</v>
      </c>
      <c r="K197" s="18">
        <v>360</v>
      </c>
      <c r="L197" s="17" t="s">
        <v>1026</v>
      </c>
      <c r="M197" s="18"/>
      <c r="N197" s="18"/>
      <c r="O197" s="18">
        <v>300</v>
      </c>
      <c r="P197" s="18"/>
      <c r="R197">
        <v>1</v>
      </c>
    </row>
    <row r="198" spans="1:18" ht="30" customHeight="1">
      <c r="A198" s="17" t="s">
        <v>667</v>
      </c>
      <c r="B198" s="17" t="s">
        <v>668</v>
      </c>
      <c r="C198" s="17" t="s">
        <v>669</v>
      </c>
      <c r="D198" s="17" t="s">
        <v>103</v>
      </c>
      <c r="E198" s="18"/>
      <c r="F198" s="18"/>
      <c r="G198" s="18"/>
      <c r="H198" s="18"/>
      <c r="I198" s="18"/>
      <c r="J198" s="18"/>
      <c r="K198" s="18"/>
      <c r="L198" s="18"/>
      <c r="M198" s="18">
        <v>200</v>
      </c>
      <c r="N198" s="18"/>
      <c r="O198" s="18">
        <v>200</v>
      </c>
      <c r="P198" s="18"/>
      <c r="R198">
        <v>1</v>
      </c>
    </row>
    <row r="199" spans="1:18" ht="30" customHeight="1">
      <c r="A199" s="17" t="s">
        <v>798</v>
      </c>
      <c r="B199" s="17" t="s">
        <v>799</v>
      </c>
      <c r="C199" s="17" t="s">
        <v>800</v>
      </c>
      <c r="D199" s="17" t="s">
        <v>103</v>
      </c>
      <c r="E199" s="18">
        <v>30</v>
      </c>
      <c r="F199" s="18"/>
      <c r="G199" s="18"/>
      <c r="H199" s="18"/>
      <c r="I199" s="18">
        <v>44.3</v>
      </c>
      <c r="J199" s="17" t="s">
        <v>1025</v>
      </c>
      <c r="K199" s="18">
        <v>44.3</v>
      </c>
      <c r="L199" s="17" t="s">
        <v>1026</v>
      </c>
      <c r="M199" s="18"/>
      <c r="N199" s="18"/>
      <c r="O199" s="18">
        <v>30</v>
      </c>
      <c r="P199" s="18"/>
      <c r="R199">
        <v>1</v>
      </c>
    </row>
    <row r="200" spans="1:18" ht="30" customHeight="1">
      <c r="A200" s="17" t="s">
        <v>461</v>
      </c>
      <c r="B200" s="17" t="s">
        <v>462</v>
      </c>
      <c r="C200" s="17" t="s">
        <v>460</v>
      </c>
      <c r="D200" s="17" t="s">
        <v>112</v>
      </c>
      <c r="E200" s="18">
        <v>842</v>
      </c>
      <c r="F200" s="18"/>
      <c r="G200" s="18"/>
      <c r="H200" s="18"/>
      <c r="I200" s="18">
        <v>990</v>
      </c>
      <c r="J200" s="17" t="s">
        <v>1027</v>
      </c>
      <c r="K200" s="18">
        <v>990</v>
      </c>
      <c r="L200" s="17" t="s">
        <v>943</v>
      </c>
      <c r="M200" s="18"/>
      <c r="N200" s="18"/>
      <c r="O200" s="18">
        <v>842</v>
      </c>
      <c r="P200" s="18"/>
      <c r="R200">
        <v>1</v>
      </c>
    </row>
    <row r="201" spans="1:18" ht="30" customHeight="1">
      <c r="A201" s="17" t="s">
        <v>463</v>
      </c>
      <c r="B201" s="17" t="s">
        <v>464</v>
      </c>
      <c r="C201" s="17" t="s">
        <v>465</v>
      </c>
      <c r="D201" s="17" t="s">
        <v>112</v>
      </c>
      <c r="E201" s="18"/>
      <c r="F201" s="18"/>
      <c r="G201" s="18"/>
      <c r="H201" s="18"/>
      <c r="I201" s="18"/>
      <c r="J201" s="18"/>
      <c r="K201" s="18"/>
      <c r="L201" s="18"/>
      <c r="M201" s="18">
        <v>25000</v>
      </c>
      <c r="N201" s="17" t="s">
        <v>1028</v>
      </c>
      <c r="O201" s="18">
        <v>25000</v>
      </c>
      <c r="P201" s="18"/>
      <c r="R201">
        <v>1</v>
      </c>
    </row>
    <row r="202" spans="1:18" ht="30" customHeight="1">
      <c r="A202" s="17" t="s">
        <v>707</v>
      </c>
      <c r="B202" s="17" t="s">
        <v>708</v>
      </c>
      <c r="C202" s="17" t="s">
        <v>709</v>
      </c>
      <c r="D202" s="17" t="s">
        <v>112</v>
      </c>
      <c r="E202" s="18">
        <v>460</v>
      </c>
      <c r="F202" s="18"/>
      <c r="G202" s="18">
        <v>580</v>
      </c>
      <c r="H202" s="17" t="s">
        <v>1029</v>
      </c>
      <c r="I202" s="18">
        <v>580</v>
      </c>
      <c r="J202" s="17" t="s">
        <v>1030</v>
      </c>
      <c r="K202" s="18">
        <v>570</v>
      </c>
      <c r="L202" s="17" t="s">
        <v>1031</v>
      </c>
      <c r="M202" s="18"/>
      <c r="N202" s="18"/>
      <c r="O202" s="18">
        <v>460</v>
      </c>
      <c r="P202" s="18"/>
      <c r="R202">
        <v>1</v>
      </c>
    </row>
    <row r="203" spans="1:18" ht="30" customHeight="1">
      <c r="A203" s="17" t="s">
        <v>717</v>
      </c>
      <c r="B203" s="17" t="s">
        <v>708</v>
      </c>
      <c r="C203" s="17" t="s">
        <v>718</v>
      </c>
      <c r="D203" s="17" t="s">
        <v>112</v>
      </c>
      <c r="E203" s="18">
        <v>680</v>
      </c>
      <c r="F203" s="18"/>
      <c r="G203" s="18">
        <v>850</v>
      </c>
      <c r="H203" s="17" t="s">
        <v>1029</v>
      </c>
      <c r="I203" s="18">
        <v>850</v>
      </c>
      <c r="J203" s="17" t="s">
        <v>1030</v>
      </c>
      <c r="K203" s="18">
        <v>840</v>
      </c>
      <c r="L203" s="17" t="s">
        <v>1031</v>
      </c>
      <c r="M203" s="18"/>
      <c r="N203" s="18"/>
      <c r="O203" s="18">
        <v>680</v>
      </c>
      <c r="P203" s="18"/>
      <c r="R203">
        <v>1</v>
      </c>
    </row>
    <row r="204" spans="1:18" ht="30" customHeight="1">
      <c r="A204" s="17" t="s">
        <v>720</v>
      </c>
      <c r="B204" s="17" t="s">
        <v>708</v>
      </c>
      <c r="C204" s="17" t="s">
        <v>721</v>
      </c>
      <c r="D204" s="17" t="s">
        <v>112</v>
      </c>
      <c r="E204" s="18">
        <v>880</v>
      </c>
      <c r="F204" s="18"/>
      <c r="G204" s="18">
        <v>1100</v>
      </c>
      <c r="H204" s="17" t="s">
        <v>1029</v>
      </c>
      <c r="I204" s="18">
        <v>1100</v>
      </c>
      <c r="J204" s="17" t="s">
        <v>1030</v>
      </c>
      <c r="K204" s="18">
        <v>1080</v>
      </c>
      <c r="L204" s="17" t="s">
        <v>1031</v>
      </c>
      <c r="M204" s="18"/>
      <c r="N204" s="18"/>
      <c r="O204" s="18">
        <v>880</v>
      </c>
      <c r="P204" s="18"/>
      <c r="R204">
        <v>1</v>
      </c>
    </row>
    <row r="205" spans="1:18" ht="30" customHeight="1">
      <c r="A205" s="17" t="s">
        <v>727</v>
      </c>
      <c r="B205" s="17" t="s">
        <v>708</v>
      </c>
      <c r="C205" s="17" t="s">
        <v>728</v>
      </c>
      <c r="D205" s="17" t="s">
        <v>112</v>
      </c>
      <c r="E205" s="18">
        <v>2400</v>
      </c>
      <c r="F205" s="18"/>
      <c r="G205" s="18">
        <v>3000</v>
      </c>
      <c r="H205" s="17" t="s">
        <v>1029</v>
      </c>
      <c r="I205" s="18">
        <v>3000</v>
      </c>
      <c r="J205" s="17" t="s">
        <v>1030</v>
      </c>
      <c r="K205" s="18">
        <v>2970</v>
      </c>
      <c r="L205" s="17" t="s">
        <v>1031</v>
      </c>
      <c r="M205" s="18"/>
      <c r="N205" s="18"/>
      <c r="O205" s="18">
        <v>2400</v>
      </c>
      <c r="P205" s="18"/>
      <c r="R205">
        <v>1</v>
      </c>
    </row>
    <row r="206" spans="1:18" ht="30" customHeight="1">
      <c r="A206" s="17" t="s">
        <v>730</v>
      </c>
      <c r="B206" s="17" t="s">
        <v>708</v>
      </c>
      <c r="C206" s="17" t="s">
        <v>731</v>
      </c>
      <c r="D206" s="17" t="s">
        <v>112</v>
      </c>
      <c r="E206" s="18">
        <v>2800</v>
      </c>
      <c r="F206" s="18"/>
      <c r="G206" s="18">
        <v>3500</v>
      </c>
      <c r="H206" s="17" t="s">
        <v>1029</v>
      </c>
      <c r="I206" s="18">
        <v>3500</v>
      </c>
      <c r="J206" s="17" t="s">
        <v>1030</v>
      </c>
      <c r="K206" s="18">
        <v>3460</v>
      </c>
      <c r="L206" s="17" t="s">
        <v>1031</v>
      </c>
      <c r="M206" s="18"/>
      <c r="N206" s="18"/>
      <c r="O206" s="18">
        <v>2800</v>
      </c>
      <c r="P206" s="18"/>
      <c r="R206">
        <v>1</v>
      </c>
    </row>
    <row r="207" spans="1:18" ht="30" customHeight="1">
      <c r="A207" s="17" t="s">
        <v>733</v>
      </c>
      <c r="B207" s="17" t="s">
        <v>708</v>
      </c>
      <c r="C207" s="17" t="s">
        <v>734</v>
      </c>
      <c r="D207" s="17" t="s">
        <v>112</v>
      </c>
      <c r="E207" s="18">
        <v>400</v>
      </c>
      <c r="F207" s="18"/>
      <c r="G207" s="18">
        <v>500</v>
      </c>
      <c r="H207" s="17" t="s">
        <v>1029</v>
      </c>
      <c r="I207" s="18">
        <v>500</v>
      </c>
      <c r="J207" s="17" t="s">
        <v>1030</v>
      </c>
      <c r="K207" s="18">
        <v>490</v>
      </c>
      <c r="L207" s="17" t="s">
        <v>1031</v>
      </c>
      <c r="M207" s="18"/>
      <c r="N207" s="18"/>
      <c r="O207" s="18">
        <v>400</v>
      </c>
      <c r="P207" s="18"/>
      <c r="R207">
        <v>1</v>
      </c>
    </row>
    <row r="208" spans="1:18" ht="30" customHeight="1">
      <c r="A208" s="17" t="s">
        <v>736</v>
      </c>
      <c r="B208" s="17" t="s">
        <v>708</v>
      </c>
      <c r="C208" s="17" t="s">
        <v>737</v>
      </c>
      <c r="D208" s="17" t="s">
        <v>112</v>
      </c>
      <c r="E208" s="18">
        <v>440</v>
      </c>
      <c r="F208" s="18"/>
      <c r="G208" s="18">
        <v>550</v>
      </c>
      <c r="H208" s="17" t="s">
        <v>1029</v>
      </c>
      <c r="I208" s="18">
        <v>550</v>
      </c>
      <c r="J208" s="17" t="s">
        <v>1030</v>
      </c>
      <c r="K208" s="18">
        <v>540</v>
      </c>
      <c r="L208" s="17" t="s">
        <v>1031</v>
      </c>
      <c r="M208" s="18"/>
      <c r="N208" s="18"/>
      <c r="O208" s="18">
        <v>440</v>
      </c>
      <c r="P208" s="18"/>
      <c r="R208">
        <v>1</v>
      </c>
    </row>
    <row r="209" spans="1:18" ht="30" customHeight="1">
      <c r="A209" s="17" t="s">
        <v>739</v>
      </c>
      <c r="B209" s="17" t="s">
        <v>708</v>
      </c>
      <c r="C209" s="17" t="s">
        <v>740</v>
      </c>
      <c r="D209" s="17" t="s">
        <v>112</v>
      </c>
      <c r="E209" s="18">
        <v>480</v>
      </c>
      <c r="F209" s="18"/>
      <c r="G209" s="18">
        <v>600</v>
      </c>
      <c r="H209" s="17" t="s">
        <v>1029</v>
      </c>
      <c r="I209" s="18">
        <v>600</v>
      </c>
      <c r="J209" s="17" t="s">
        <v>1030</v>
      </c>
      <c r="K209" s="18">
        <v>590</v>
      </c>
      <c r="L209" s="17" t="s">
        <v>1031</v>
      </c>
      <c r="M209" s="18"/>
      <c r="N209" s="18"/>
      <c r="O209" s="18">
        <v>480</v>
      </c>
      <c r="P209" s="18"/>
      <c r="R209">
        <v>1</v>
      </c>
    </row>
    <row r="210" spans="1:18" ht="30" customHeight="1">
      <c r="A210" s="17" t="s">
        <v>742</v>
      </c>
      <c r="B210" s="17" t="s">
        <v>708</v>
      </c>
      <c r="C210" s="17" t="s">
        <v>743</v>
      </c>
      <c r="D210" s="17" t="s">
        <v>112</v>
      </c>
      <c r="E210" s="18">
        <v>560</v>
      </c>
      <c r="F210" s="18"/>
      <c r="G210" s="18">
        <v>700</v>
      </c>
      <c r="H210" s="17" t="s">
        <v>1029</v>
      </c>
      <c r="I210" s="18">
        <v>700</v>
      </c>
      <c r="J210" s="17" t="s">
        <v>1030</v>
      </c>
      <c r="K210" s="18">
        <v>690</v>
      </c>
      <c r="L210" s="17" t="s">
        <v>1031</v>
      </c>
      <c r="M210" s="18"/>
      <c r="N210" s="18"/>
      <c r="O210" s="18">
        <v>560</v>
      </c>
      <c r="P210" s="18"/>
      <c r="R210">
        <v>1</v>
      </c>
    </row>
    <row r="211" spans="1:18" ht="30" customHeight="1">
      <c r="A211" s="17" t="s">
        <v>745</v>
      </c>
      <c r="B211" s="17" t="s">
        <v>708</v>
      </c>
      <c r="C211" s="17" t="s">
        <v>746</v>
      </c>
      <c r="D211" s="17" t="s">
        <v>112</v>
      </c>
      <c r="E211" s="18">
        <v>600</v>
      </c>
      <c r="F211" s="18"/>
      <c r="G211" s="18">
        <v>750</v>
      </c>
      <c r="H211" s="17" t="s">
        <v>1029</v>
      </c>
      <c r="I211" s="18">
        <v>750</v>
      </c>
      <c r="J211" s="17" t="s">
        <v>1030</v>
      </c>
      <c r="K211" s="18">
        <v>740</v>
      </c>
      <c r="L211" s="17" t="s">
        <v>1031</v>
      </c>
      <c r="M211" s="18"/>
      <c r="N211" s="18"/>
      <c r="O211" s="18">
        <v>600</v>
      </c>
      <c r="P211" s="18"/>
      <c r="R211">
        <v>1</v>
      </c>
    </row>
    <row r="212" spans="1:18" ht="30" customHeight="1">
      <c r="A212" s="17" t="s">
        <v>748</v>
      </c>
      <c r="B212" s="17" t="s">
        <v>708</v>
      </c>
      <c r="C212" s="17" t="s">
        <v>749</v>
      </c>
      <c r="D212" s="17" t="s">
        <v>112</v>
      </c>
      <c r="E212" s="18">
        <v>800</v>
      </c>
      <c r="F212" s="18"/>
      <c r="G212" s="18">
        <v>1000</v>
      </c>
      <c r="H212" s="17" t="s">
        <v>1029</v>
      </c>
      <c r="I212" s="18">
        <v>1000</v>
      </c>
      <c r="J212" s="17" t="s">
        <v>1030</v>
      </c>
      <c r="K212" s="18">
        <v>990</v>
      </c>
      <c r="L212" s="17" t="s">
        <v>1031</v>
      </c>
      <c r="M212" s="18"/>
      <c r="N212" s="18"/>
      <c r="O212" s="18">
        <v>800</v>
      </c>
      <c r="P212" s="18"/>
      <c r="R212">
        <v>1</v>
      </c>
    </row>
    <row r="213" spans="1:18" ht="30" customHeight="1">
      <c r="A213" s="17" t="s">
        <v>751</v>
      </c>
      <c r="B213" s="17" t="s">
        <v>708</v>
      </c>
      <c r="C213" s="17" t="s">
        <v>752</v>
      </c>
      <c r="D213" s="17" t="s">
        <v>112</v>
      </c>
      <c r="E213" s="18">
        <v>960</v>
      </c>
      <c r="F213" s="18"/>
      <c r="G213" s="18">
        <v>1200</v>
      </c>
      <c r="H213" s="17" t="s">
        <v>1029</v>
      </c>
      <c r="I213" s="18">
        <v>1200</v>
      </c>
      <c r="J213" s="17" t="s">
        <v>1030</v>
      </c>
      <c r="K213" s="18">
        <v>1180</v>
      </c>
      <c r="L213" s="17" t="s">
        <v>1031</v>
      </c>
      <c r="M213" s="18"/>
      <c r="N213" s="18"/>
      <c r="O213" s="18">
        <v>960</v>
      </c>
      <c r="P213" s="18"/>
      <c r="R213">
        <v>1</v>
      </c>
    </row>
    <row r="214" spans="1:18" ht="30" customHeight="1">
      <c r="A214" s="17" t="s">
        <v>908</v>
      </c>
      <c r="B214" s="17" t="s">
        <v>909</v>
      </c>
      <c r="C214" s="17" t="s">
        <v>910</v>
      </c>
      <c r="D214" s="17" t="s">
        <v>117</v>
      </c>
      <c r="E214" s="18"/>
      <c r="F214" s="18"/>
      <c r="G214" s="18">
        <v>20000</v>
      </c>
      <c r="H214" s="17" t="s">
        <v>1032</v>
      </c>
      <c r="I214" s="18">
        <v>27000</v>
      </c>
      <c r="J214" s="17" t="s">
        <v>1033</v>
      </c>
      <c r="K214" s="18">
        <v>25000</v>
      </c>
      <c r="L214" s="17" t="s">
        <v>1034</v>
      </c>
      <c r="M214" s="18"/>
      <c r="N214" s="18"/>
      <c r="O214" s="18">
        <v>20000</v>
      </c>
      <c r="P214" s="18"/>
      <c r="R214">
        <v>1</v>
      </c>
    </row>
    <row r="215" spans="1:18" ht="30" customHeight="1">
      <c r="A215" s="17" t="s">
        <v>898</v>
      </c>
      <c r="B215" s="17" t="s">
        <v>899</v>
      </c>
      <c r="C215" s="17" t="s">
        <v>900</v>
      </c>
      <c r="D215" s="17" t="s">
        <v>575</v>
      </c>
      <c r="E215" s="18"/>
      <c r="F215" s="18"/>
      <c r="G215" s="18">
        <v>108000</v>
      </c>
      <c r="H215" s="18"/>
      <c r="I215" s="18"/>
      <c r="J215" s="18"/>
      <c r="K215" s="18"/>
      <c r="L215" s="18"/>
      <c r="M215" s="18"/>
      <c r="N215" s="18"/>
      <c r="O215" s="18">
        <v>108000</v>
      </c>
      <c r="P215" s="18"/>
      <c r="R215">
        <v>3</v>
      </c>
    </row>
    <row r="216" spans="1:18" ht="30" customHeight="1">
      <c r="A216" s="17" t="s">
        <v>902</v>
      </c>
      <c r="B216" s="17" t="s">
        <v>903</v>
      </c>
      <c r="C216" s="17" t="s">
        <v>904</v>
      </c>
      <c r="D216" s="17" t="s">
        <v>883</v>
      </c>
      <c r="E216" s="18"/>
      <c r="F216" s="18"/>
      <c r="G216" s="18">
        <v>16287</v>
      </c>
      <c r="H216" s="17" t="s">
        <v>1035</v>
      </c>
      <c r="I216" s="18"/>
      <c r="J216" s="18"/>
      <c r="K216" s="18"/>
      <c r="L216" s="18"/>
      <c r="M216" s="18"/>
      <c r="N216" s="18"/>
      <c r="O216" s="18">
        <v>16287</v>
      </c>
      <c r="P216" s="18"/>
      <c r="R216">
        <v>1</v>
      </c>
    </row>
    <row r="217" spans="1:18" ht="30" customHeight="1">
      <c r="A217" s="17" t="s">
        <v>611</v>
      </c>
      <c r="B217" s="17" t="s">
        <v>612</v>
      </c>
      <c r="C217" s="17" t="s">
        <v>613</v>
      </c>
      <c r="D217" s="17" t="s">
        <v>614</v>
      </c>
      <c r="E217" s="18">
        <v>87</v>
      </c>
      <c r="F217" s="18"/>
      <c r="G217" s="18">
        <v>109</v>
      </c>
      <c r="H217" s="18"/>
      <c r="I217" s="18"/>
      <c r="J217" s="18"/>
      <c r="K217" s="18"/>
      <c r="L217" s="18"/>
      <c r="M217" s="18"/>
      <c r="N217" s="18"/>
      <c r="O217" s="18">
        <v>87</v>
      </c>
      <c r="P217" s="18"/>
      <c r="R217">
        <v>3</v>
      </c>
    </row>
    <row r="218" spans="1:18" ht="30" customHeight="1">
      <c r="A218" s="17" t="s">
        <v>544</v>
      </c>
      <c r="B218" s="17" t="s">
        <v>545</v>
      </c>
      <c r="C218" s="17" t="s">
        <v>546</v>
      </c>
      <c r="D218" s="17" t="s">
        <v>112</v>
      </c>
      <c r="E218" s="18">
        <v>675</v>
      </c>
      <c r="F218" s="18"/>
      <c r="G218" s="18"/>
      <c r="H218" s="18"/>
      <c r="I218" s="18">
        <v>805</v>
      </c>
      <c r="J218" s="17" t="s">
        <v>1036</v>
      </c>
      <c r="K218" s="18">
        <v>710</v>
      </c>
      <c r="L218" s="17" t="s">
        <v>1037</v>
      </c>
      <c r="M218" s="18"/>
      <c r="N218" s="18"/>
      <c r="O218" s="18">
        <v>675</v>
      </c>
      <c r="P218" s="18"/>
      <c r="R218">
        <v>1</v>
      </c>
    </row>
    <row r="219" spans="1:18" ht="30" customHeight="1">
      <c r="A219" s="17" t="s">
        <v>593</v>
      </c>
      <c r="B219" s="17" t="s">
        <v>90</v>
      </c>
      <c r="C219" s="17" t="s">
        <v>594</v>
      </c>
      <c r="D219" s="17" t="s">
        <v>92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>
        <v>182853</v>
      </c>
      <c r="P219" s="18"/>
      <c r="R219">
        <v>2</v>
      </c>
    </row>
    <row r="220" spans="1:18" ht="30" customHeight="1">
      <c r="A220" s="17" t="s">
        <v>93</v>
      </c>
      <c r="B220" s="17" t="s">
        <v>90</v>
      </c>
      <c r="C220" s="17" t="s">
        <v>94</v>
      </c>
      <c r="D220" s="17" t="s">
        <v>92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>
        <v>124953</v>
      </c>
      <c r="P220" s="18"/>
      <c r="R220">
        <v>2</v>
      </c>
    </row>
    <row r="221" spans="1:18" ht="30" customHeight="1">
      <c r="A221" s="17" t="s">
        <v>595</v>
      </c>
      <c r="B221" s="17" t="s">
        <v>90</v>
      </c>
      <c r="C221" s="17" t="s">
        <v>596</v>
      </c>
      <c r="D221" s="17" t="s">
        <v>92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>
        <v>169202</v>
      </c>
      <c r="P221" s="18"/>
      <c r="R221">
        <v>2</v>
      </c>
    </row>
    <row r="222" spans="1:18" ht="30" customHeight="1">
      <c r="A222" s="17" t="s">
        <v>842</v>
      </c>
      <c r="B222" s="17" t="s">
        <v>90</v>
      </c>
      <c r="C222" s="17" t="s">
        <v>843</v>
      </c>
      <c r="D222" s="17" t="s">
        <v>92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>
        <v>116121</v>
      </c>
      <c r="P222" s="18"/>
      <c r="R222">
        <v>2</v>
      </c>
    </row>
    <row r="223" spans="1:18" ht="30" customHeight="1">
      <c r="A223" s="17" t="s">
        <v>871</v>
      </c>
      <c r="B223" s="17" t="s">
        <v>90</v>
      </c>
      <c r="C223" s="17" t="s">
        <v>872</v>
      </c>
      <c r="D223" s="17" t="s">
        <v>92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>
        <v>132552</v>
      </c>
      <c r="P223" s="18"/>
      <c r="R223">
        <v>2</v>
      </c>
    </row>
    <row r="224" spans="1:18" ht="30" customHeight="1">
      <c r="A224" s="17" t="s">
        <v>124</v>
      </c>
      <c r="B224" s="17" t="s">
        <v>90</v>
      </c>
      <c r="C224" s="17" t="s">
        <v>125</v>
      </c>
      <c r="D224" s="17" t="s">
        <v>92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>
        <v>125901</v>
      </c>
      <c r="P224" s="18"/>
      <c r="R224">
        <v>2</v>
      </c>
    </row>
    <row r="225" spans="1:18" ht="30" customHeight="1">
      <c r="A225" s="17" t="s">
        <v>570</v>
      </c>
      <c r="B225" s="17" t="s">
        <v>90</v>
      </c>
      <c r="C225" s="17" t="s">
        <v>571</v>
      </c>
      <c r="D225" s="17" t="s">
        <v>92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>
        <v>112777</v>
      </c>
      <c r="P225" s="18"/>
      <c r="R225">
        <v>2</v>
      </c>
    </row>
    <row r="226" spans="1:18" ht="30" customHeight="1">
      <c r="A226" s="17" t="s">
        <v>89</v>
      </c>
      <c r="B226" s="17" t="s">
        <v>90</v>
      </c>
      <c r="C226" s="17" t="s">
        <v>91</v>
      </c>
      <c r="D226" s="17" t="s">
        <v>92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>
        <v>94338</v>
      </c>
      <c r="P226" s="18"/>
      <c r="R226">
        <v>2</v>
      </c>
    </row>
    <row r="227" spans="1:18" ht="30" customHeight="1">
      <c r="A227" s="17" t="s">
        <v>615</v>
      </c>
      <c r="B227" s="17" t="s">
        <v>90</v>
      </c>
      <c r="C227" s="17" t="s">
        <v>616</v>
      </c>
      <c r="D227" s="17" t="s">
        <v>92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>
        <v>143509</v>
      </c>
      <c r="P227" s="18"/>
      <c r="R227">
        <v>2</v>
      </c>
    </row>
    <row r="228" spans="1:18" ht="30" customHeight="1">
      <c r="A228" s="17" t="s">
        <v>166</v>
      </c>
      <c r="B228" s="17" t="s">
        <v>90</v>
      </c>
      <c r="C228" s="17" t="s">
        <v>167</v>
      </c>
      <c r="D228" s="17" t="s">
        <v>92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>
        <v>121038</v>
      </c>
      <c r="P228" s="18"/>
      <c r="R228">
        <v>2</v>
      </c>
    </row>
    <row r="229" spans="1:18" ht="30" customHeight="1">
      <c r="A229" s="17" t="s">
        <v>916</v>
      </c>
      <c r="B229" s="17" t="s">
        <v>90</v>
      </c>
      <c r="C229" s="17" t="s">
        <v>917</v>
      </c>
      <c r="D229" s="17" t="s">
        <v>92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>
        <v>113289</v>
      </c>
      <c r="P229" s="18"/>
      <c r="R229">
        <v>2</v>
      </c>
    </row>
    <row r="230" spans="1:18" ht="30" customHeight="1">
      <c r="A230" s="17" t="s">
        <v>636</v>
      </c>
      <c r="B230" s="17" t="s">
        <v>90</v>
      </c>
      <c r="C230" s="17" t="s">
        <v>637</v>
      </c>
      <c r="D230" s="17" t="s">
        <v>92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>
        <v>115272</v>
      </c>
      <c r="P230" s="18"/>
      <c r="R230">
        <v>2</v>
      </c>
    </row>
    <row r="231" spans="1:18" ht="30" customHeight="1">
      <c r="A231" s="17" t="s">
        <v>848</v>
      </c>
      <c r="B231" s="17" t="s">
        <v>849</v>
      </c>
      <c r="C231" s="17" t="s">
        <v>288</v>
      </c>
      <c r="D231" s="17" t="s">
        <v>112</v>
      </c>
      <c r="E231" s="18">
        <v>2210</v>
      </c>
      <c r="F231" s="18"/>
      <c r="G231" s="18"/>
      <c r="H231" s="18"/>
      <c r="I231" s="18"/>
      <c r="J231" s="18"/>
      <c r="K231" s="18"/>
      <c r="L231" s="18"/>
      <c r="M231" s="18">
        <v>2500</v>
      </c>
      <c r="N231" s="18"/>
      <c r="O231" s="18">
        <v>2210</v>
      </c>
      <c r="P231" s="18"/>
      <c r="R231">
        <v>1</v>
      </c>
    </row>
    <row r="232" spans="1:18" ht="30" customHeight="1">
      <c r="A232" s="17" t="s">
        <v>522</v>
      </c>
      <c r="B232" s="17" t="s">
        <v>523</v>
      </c>
      <c r="C232" s="17" t="s">
        <v>524</v>
      </c>
      <c r="D232" s="17" t="s">
        <v>129</v>
      </c>
      <c r="E232" s="18"/>
      <c r="F232" s="18"/>
      <c r="G232" s="18"/>
      <c r="H232" s="18"/>
      <c r="I232" s="18">
        <v>2980000</v>
      </c>
      <c r="J232" s="17" t="s">
        <v>1038</v>
      </c>
      <c r="K232" s="18">
        <v>2980000</v>
      </c>
      <c r="L232" s="17" t="s">
        <v>1007</v>
      </c>
      <c r="M232" s="18"/>
      <c r="N232" s="18"/>
      <c r="O232" s="18">
        <v>2980000</v>
      </c>
      <c r="P232" s="18"/>
      <c r="R232">
        <v>1</v>
      </c>
    </row>
    <row r="233" spans="1:18" ht="30" customHeight="1">
      <c r="A233" s="17" t="s">
        <v>845</v>
      </c>
      <c r="B233" s="17" t="s">
        <v>846</v>
      </c>
      <c r="C233" s="17" t="s">
        <v>847</v>
      </c>
      <c r="D233" s="17" t="s">
        <v>112</v>
      </c>
      <c r="E233" s="18"/>
      <c r="F233" s="18"/>
      <c r="G233" s="18"/>
      <c r="H233" s="18"/>
      <c r="I233" s="18">
        <v>8000</v>
      </c>
      <c r="J233" s="17" t="s">
        <v>1039</v>
      </c>
      <c r="K233" s="18">
        <v>8000</v>
      </c>
      <c r="L233" s="17" t="s">
        <v>1040</v>
      </c>
      <c r="M233" s="18"/>
      <c r="N233" s="18"/>
      <c r="O233" s="18">
        <v>8000</v>
      </c>
      <c r="P233" s="18"/>
      <c r="R233">
        <v>1</v>
      </c>
    </row>
    <row r="234" spans="1:18" ht="30" customHeight="1">
      <c r="A234" s="17" t="s">
        <v>641</v>
      </c>
      <c r="B234" s="17" t="s">
        <v>642</v>
      </c>
      <c r="C234" s="17" t="s">
        <v>643</v>
      </c>
      <c r="D234" s="17" t="s">
        <v>625</v>
      </c>
      <c r="E234" s="18">
        <v>2</v>
      </c>
      <c r="F234" s="18"/>
      <c r="G234" s="18">
        <v>2.3</v>
      </c>
      <c r="H234" s="17" t="s">
        <v>1041</v>
      </c>
      <c r="I234" s="18">
        <v>2.3</v>
      </c>
      <c r="J234" s="17" t="s">
        <v>1042</v>
      </c>
      <c r="K234" s="18">
        <v>2.1</v>
      </c>
      <c r="L234" s="17" t="s">
        <v>1043</v>
      </c>
      <c r="M234" s="18"/>
      <c r="N234" s="18"/>
      <c r="O234" s="18">
        <v>2</v>
      </c>
      <c r="P234" s="18"/>
      <c r="R234">
        <v>1</v>
      </c>
    </row>
    <row r="235" spans="1:18" ht="30" customHeight="1">
      <c r="A235" s="17" t="s">
        <v>644</v>
      </c>
      <c r="B235" s="17" t="s">
        <v>645</v>
      </c>
      <c r="C235" s="17" t="s">
        <v>646</v>
      </c>
      <c r="D235" s="17" t="s">
        <v>625</v>
      </c>
      <c r="E235" s="18">
        <v>12.25</v>
      </c>
      <c r="F235" s="18"/>
      <c r="G235" s="18">
        <v>19.92</v>
      </c>
      <c r="H235" s="17" t="s">
        <v>1041</v>
      </c>
      <c r="I235" s="18">
        <v>19.92</v>
      </c>
      <c r="J235" s="17" t="s">
        <v>1042</v>
      </c>
      <c r="K235" s="18">
        <v>15.8</v>
      </c>
      <c r="L235" s="17" t="s">
        <v>1043</v>
      </c>
      <c r="M235" s="18"/>
      <c r="N235" s="18"/>
      <c r="O235" s="18">
        <v>12.25</v>
      </c>
      <c r="P235" s="18"/>
      <c r="R235">
        <v>1</v>
      </c>
    </row>
    <row r="236" spans="1:18" ht="30" customHeight="1">
      <c r="A236" s="17" t="s">
        <v>622</v>
      </c>
      <c r="B236" s="17" t="s">
        <v>623</v>
      </c>
      <c r="C236" s="17" t="s">
        <v>624</v>
      </c>
      <c r="D236" s="17" t="s">
        <v>625</v>
      </c>
      <c r="E236" s="18"/>
      <c r="F236" s="18"/>
      <c r="G236" s="18">
        <v>5.4</v>
      </c>
      <c r="H236" s="17" t="s">
        <v>1041</v>
      </c>
      <c r="I236" s="18">
        <v>5.4</v>
      </c>
      <c r="J236" s="17" t="s">
        <v>1042</v>
      </c>
      <c r="K236" s="18">
        <v>4.2</v>
      </c>
      <c r="L236" s="17" t="s">
        <v>1043</v>
      </c>
      <c r="M236" s="18"/>
      <c r="N236" s="18"/>
      <c r="O236" s="18">
        <v>4.2</v>
      </c>
      <c r="P236" s="18"/>
      <c r="R236">
        <v>1</v>
      </c>
    </row>
    <row r="237" spans="1:18" ht="30" customHeight="1">
      <c r="A237" s="17" t="s">
        <v>770</v>
      </c>
      <c r="B237" s="17" t="s">
        <v>771</v>
      </c>
      <c r="C237" s="17" t="s">
        <v>772</v>
      </c>
      <c r="D237" s="17" t="s">
        <v>756</v>
      </c>
      <c r="E237" s="18">
        <v>682</v>
      </c>
      <c r="F237" s="18"/>
      <c r="G237" s="18">
        <v>1230</v>
      </c>
      <c r="H237" s="17" t="s">
        <v>1044</v>
      </c>
      <c r="I237" s="18">
        <v>858</v>
      </c>
      <c r="J237" s="17" t="s">
        <v>1045</v>
      </c>
      <c r="K237" s="18">
        <v>1140</v>
      </c>
      <c r="L237" s="17" t="s">
        <v>1046</v>
      </c>
      <c r="M237" s="18"/>
      <c r="N237" s="18"/>
      <c r="O237" s="18">
        <v>682</v>
      </c>
      <c r="P237" s="18"/>
      <c r="R237">
        <v>1</v>
      </c>
    </row>
    <row r="238" spans="1:18" ht="30" customHeight="1">
      <c r="A238" s="17" t="s">
        <v>880</v>
      </c>
      <c r="B238" s="17" t="s">
        <v>881</v>
      </c>
      <c r="C238" s="17" t="s">
        <v>882</v>
      </c>
      <c r="D238" s="17" t="s">
        <v>883</v>
      </c>
      <c r="E238" s="18"/>
      <c r="F238" s="18"/>
      <c r="G238" s="18">
        <v>13350</v>
      </c>
      <c r="H238" s="17" t="s">
        <v>1047</v>
      </c>
      <c r="I238" s="18"/>
      <c r="J238" s="18"/>
      <c r="K238" s="18"/>
      <c r="L238" s="18"/>
      <c r="M238" s="18"/>
      <c r="N238" s="18"/>
      <c r="O238" s="18">
        <v>13350</v>
      </c>
      <c r="P238" s="18"/>
      <c r="R238">
        <v>1</v>
      </c>
    </row>
    <row r="239" spans="1:18" ht="30" customHeight="1">
      <c r="A239" s="17" t="s">
        <v>73</v>
      </c>
      <c r="B239" s="17" t="s">
        <v>74</v>
      </c>
      <c r="C239" s="17" t="s">
        <v>75</v>
      </c>
      <c r="D239" s="17" t="s">
        <v>76</v>
      </c>
      <c r="E239" s="18">
        <v>297000</v>
      </c>
      <c r="F239" s="18"/>
      <c r="G239" s="18"/>
      <c r="H239" s="18"/>
      <c r="I239" s="18"/>
      <c r="J239" s="18"/>
      <c r="K239" s="18">
        <v>393000</v>
      </c>
      <c r="L239" s="17" t="s">
        <v>1048</v>
      </c>
      <c r="M239" s="18"/>
      <c r="N239" s="18"/>
      <c r="O239" s="18">
        <v>297000</v>
      </c>
      <c r="P239" s="18"/>
      <c r="R239">
        <v>1</v>
      </c>
    </row>
    <row r="240" spans="1:18" ht="30" customHeight="1">
      <c r="A240" s="17" t="s">
        <v>78</v>
      </c>
      <c r="B240" s="17" t="s">
        <v>74</v>
      </c>
      <c r="C240" s="17" t="s">
        <v>79</v>
      </c>
      <c r="D240" s="17" t="s">
        <v>76</v>
      </c>
      <c r="E240" s="18"/>
      <c r="F240" s="18"/>
      <c r="G240" s="18"/>
      <c r="H240" s="18"/>
      <c r="I240" s="18"/>
      <c r="J240" s="18"/>
      <c r="K240" s="18">
        <v>1021200</v>
      </c>
      <c r="L240" s="17" t="s">
        <v>1048</v>
      </c>
      <c r="M240" s="18">
        <v>878400</v>
      </c>
      <c r="N240" s="17" t="s">
        <v>1049</v>
      </c>
      <c r="O240" s="18">
        <v>878400</v>
      </c>
      <c r="P240" s="18"/>
      <c r="R240">
        <v>1</v>
      </c>
    </row>
    <row r="241" spans="1:18" ht="30" customHeight="1">
      <c r="A241" s="17" t="s">
        <v>597</v>
      </c>
      <c r="B241" s="17" t="s">
        <v>74</v>
      </c>
      <c r="C241" s="17" t="s">
        <v>598</v>
      </c>
      <c r="D241" s="17" t="s">
        <v>76</v>
      </c>
      <c r="E241" s="18">
        <v>252000</v>
      </c>
      <c r="F241" s="18"/>
      <c r="G241" s="18"/>
      <c r="H241" s="18"/>
      <c r="I241" s="18"/>
      <c r="J241" s="18"/>
      <c r="K241" s="18">
        <v>321500</v>
      </c>
      <c r="L241" s="17" t="s">
        <v>1048</v>
      </c>
      <c r="M241" s="18"/>
      <c r="N241" s="18"/>
      <c r="O241" s="18">
        <v>252000</v>
      </c>
      <c r="P241" s="18"/>
      <c r="R241">
        <v>1</v>
      </c>
    </row>
    <row r="242" spans="1:18" ht="30" customHeight="1">
      <c r="A242" s="17" t="s">
        <v>80</v>
      </c>
      <c r="B242" s="17" t="s">
        <v>81</v>
      </c>
      <c r="C242" s="17" t="s">
        <v>82</v>
      </c>
      <c r="D242" s="17" t="s">
        <v>76</v>
      </c>
      <c r="E242" s="18">
        <v>35000</v>
      </c>
      <c r="F242" s="18"/>
      <c r="G242" s="18"/>
      <c r="H242" s="18"/>
      <c r="I242" s="18">
        <v>43000</v>
      </c>
      <c r="J242" s="17" t="s">
        <v>1050</v>
      </c>
      <c r="K242" s="18"/>
      <c r="L242" s="18"/>
      <c r="M242" s="18"/>
      <c r="N242" s="18"/>
      <c r="O242" s="18">
        <v>35000</v>
      </c>
      <c r="P242" s="18"/>
      <c r="R242">
        <v>1</v>
      </c>
    </row>
    <row r="243" spans="1:18" ht="30" customHeight="1">
      <c r="A243" s="17" t="s">
        <v>83</v>
      </c>
      <c r="B243" s="17" t="s">
        <v>84</v>
      </c>
      <c r="C243" s="17" t="s">
        <v>85</v>
      </c>
      <c r="D243" s="17" t="s">
        <v>76</v>
      </c>
      <c r="E243" s="18"/>
      <c r="F243" s="18"/>
      <c r="G243" s="18"/>
      <c r="H243" s="18"/>
      <c r="I243" s="18">
        <v>38390</v>
      </c>
      <c r="J243" s="17" t="s">
        <v>1051</v>
      </c>
      <c r="K243" s="18"/>
      <c r="L243" s="18"/>
      <c r="M243" s="18"/>
      <c r="N243" s="18"/>
      <c r="O243" s="18">
        <v>38390</v>
      </c>
      <c r="P243" s="18"/>
      <c r="R243">
        <v>1</v>
      </c>
    </row>
    <row r="244" spans="1:18" ht="30" customHeight="1">
      <c r="A244" s="17" t="s">
        <v>576</v>
      </c>
      <c r="B244" s="17" t="s">
        <v>577</v>
      </c>
      <c r="C244" s="17" t="s">
        <v>578</v>
      </c>
      <c r="D244" s="17" t="s">
        <v>112</v>
      </c>
      <c r="E244" s="18"/>
      <c r="F244" s="18"/>
      <c r="G244" s="18"/>
      <c r="H244" s="18"/>
      <c r="I244" s="18"/>
      <c r="J244" s="18"/>
      <c r="K244" s="18"/>
      <c r="L244" s="18"/>
      <c r="M244" s="18">
        <v>52000</v>
      </c>
      <c r="N244" s="18"/>
      <c r="O244" s="18">
        <v>52000</v>
      </c>
      <c r="P244" s="18"/>
      <c r="R244">
        <v>1</v>
      </c>
    </row>
    <row r="245" spans="1:18" ht="30" customHeight="1">
      <c r="A245" s="17" t="s">
        <v>579</v>
      </c>
      <c r="B245" s="17" t="s">
        <v>577</v>
      </c>
      <c r="C245" s="17" t="s">
        <v>580</v>
      </c>
      <c r="D245" s="17" t="s">
        <v>112</v>
      </c>
      <c r="E245" s="18"/>
      <c r="F245" s="18"/>
      <c r="G245" s="18"/>
      <c r="H245" s="18"/>
      <c r="I245" s="18"/>
      <c r="J245" s="18"/>
      <c r="K245" s="18"/>
      <c r="L245" s="18"/>
      <c r="M245" s="18">
        <v>60000</v>
      </c>
      <c r="N245" s="18"/>
      <c r="O245" s="18">
        <v>60000</v>
      </c>
      <c r="P245" s="18"/>
      <c r="R245">
        <v>1</v>
      </c>
    </row>
    <row r="246" spans="1:18" ht="30" customHeight="1">
      <c r="A246" s="17" t="s">
        <v>581</v>
      </c>
      <c r="B246" s="17" t="s">
        <v>577</v>
      </c>
      <c r="C246" s="17" t="s">
        <v>582</v>
      </c>
      <c r="D246" s="17" t="s">
        <v>112</v>
      </c>
      <c r="E246" s="18"/>
      <c r="F246" s="18"/>
      <c r="G246" s="18"/>
      <c r="H246" s="18"/>
      <c r="I246" s="18"/>
      <c r="J246" s="18"/>
      <c r="K246" s="18"/>
      <c r="L246" s="18"/>
      <c r="M246" s="18">
        <v>76000</v>
      </c>
      <c r="N246" s="18"/>
      <c r="O246" s="18">
        <v>76000</v>
      </c>
      <c r="P246" s="18"/>
      <c r="R246">
        <v>1</v>
      </c>
    </row>
    <row r="247" spans="1:18" ht="30" customHeight="1">
      <c r="A247" s="17" t="s">
        <v>583</v>
      </c>
      <c r="B247" s="17" t="s">
        <v>577</v>
      </c>
      <c r="C247" s="17" t="s">
        <v>584</v>
      </c>
      <c r="D247" s="17" t="s">
        <v>112</v>
      </c>
      <c r="E247" s="18"/>
      <c r="F247" s="18"/>
      <c r="G247" s="18"/>
      <c r="H247" s="18"/>
      <c r="I247" s="18"/>
      <c r="J247" s="18"/>
      <c r="K247" s="18"/>
      <c r="L247" s="18"/>
      <c r="M247" s="18">
        <v>92000</v>
      </c>
      <c r="N247" s="18"/>
      <c r="O247" s="18">
        <v>92000</v>
      </c>
      <c r="P247" s="18"/>
      <c r="R247">
        <v>1</v>
      </c>
    </row>
    <row r="248" spans="1:18" ht="30" customHeight="1">
      <c r="A248" s="17" t="s">
        <v>585</v>
      </c>
      <c r="B248" s="17" t="s">
        <v>586</v>
      </c>
      <c r="C248" s="17" t="s">
        <v>77</v>
      </c>
      <c r="D248" s="17" t="s">
        <v>550</v>
      </c>
      <c r="E248" s="18"/>
      <c r="F248" s="18"/>
      <c r="G248" s="18"/>
      <c r="H248" s="18"/>
      <c r="I248" s="18"/>
      <c r="J248" s="18"/>
      <c r="K248" s="18"/>
      <c r="L248" s="18"/>
      <c r="M248" s="18">
        <v>1500</v>
      </c>
      <c r="N248" s="18"/>
      <c r="O248" s="18">
        <v>1500</v>
      </c>
      <c r="P248" s="18"/>
      <c r="R248">
        <v>1</v>
      </c>
    </row>
    <row r="249" spans="1:18" ht="30" customHeight="1">
      <c r="A249" s="17" t="s">
        <v>587</v>
      </c>
      <c r="B249" s="17" t="s">
        <v>588</v>
      </c>
      <c r="C249" s="17" t="s">
        <v>589</v>
      </c>
      <c r="D249" s="17" t="s">
        <v>112</v>
      </c>
      <c r="E249" s="18"/>
      <c r="F249" s="18"/>
      <c r="G249" s="18"/>
      <c r="H249" s="18"/>
      <c r="I249" s="18"/>
      <c r="J249" s="18"/>
      <c r="K249" s="18"/>
      <c r="L249" s="18"/>
      <c r="M249" s="18">
        <v>29000</v>
      </c>
      <c r="N249" s="18"/>
      <c r="O249" s="18">
        <v>29000</v>
      </c>
      <c r="P249" s="18"/>
      <c r="R249">
        <v>1</v>
      </c>
    </row>
    <row r="250" spans="1:18" ht="30" customHeight="1">
      <c r="A250" s="17" t="s">
        <v>590</v>
      </c>
      <c r="B250" s="17" t="s">
        <v>591</v>
      </c>
      <c r="C250" s="17" t="s">
        <v>592</v>
      </c>
      <c r="D250" s="17" t="s">
        <v>129</v>
      </c>
      <c r="E250" s="18"/>
      <c r="F250" s="18"/>
      <c r="G250" s="18"/>
      <c r="H250" s="18"/>
      <c r="I250" s="18"/>
      <c r="J250" s="18"/>
      <c r="K250" s="18"/>
      <c r="L250" s="18"/>
      <c r="M250" s="18">
        <v>6000</v>
      </c>
      <c r="N250" s="18"/>
      <c r="O250" s="18">
        <v>6000</v>
      </c>
      <c r="P250" s="18"/>
      <c r="R250">
        <v>1</v>
      </c>
    </row>
    <row r="251" spans="1:16" ht="30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30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30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30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ht="16.5" hidden="1">
      <c r="A255" t="s">
        <v>70</v>
      </c>
    </row>
    <row r="256" spans="1:9" ht="17.25">
      <c r="A256" s="1" t="s">
        <v>71</v>
      </c>
      <c r="B256" s="1"/>
      <c r="C256" s="1"/>
      <c r="D256" s="1"/>
      <c r="E256" s="1"/>
      <c r="F256" s="1"/>
      <c r="G256" s="1"/>
      <c r="H256" s="1"/>
      <c r="I256" s="1"/>
    </row>
  </sheetData>
  <sheetProtection/>
  <mergeCells count="13">
    <mergeCell ref="D3:D4"/>
    <mergeCell ref="E3:F3"/>
    <mergeCell ref="G3:H3"/>
    <mergeCell ref="I3:J3"/>
    <mergeCell ref="K3:L3"/>
    <mergeCell ref="M3:N3"/>
    <mergeCell ref="O3:O4"/>
    <mergeCell ref="P3:P4"/>
    <mergeCell ref="A1:P1"/>
    <mergeCell ref="A2:P2"/>
    <mergeCell ref="A3:A4"/>
    <mergeCell ref="B3:B4"/>
    <mergeCell ref="C3:C4"/>
  </mergeCells>
  <printOptions verticalCentered="1"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40.57421875" style="0" customWidth="1"/>
    <col min="2" max="2" width="20.57421875" style="0" customWidth="1"/>
    <col min="3" max="4" width="4.57421875" style="0" customWidth="1"/>
    <col min="5" max="12" width="13.57421875" style="0" customWidth="1"/>
    <col min="13" max="13" width="12.57421875" style="0" customWidth="1"/>
    <col min="14" max="16" width="2.57421875" style="0" hidden="1" customWidth="1"/>
    <col min="17" max="19" width="1.57421875" style="0" hidden="1" customWidth="1"/>
    <col min="20" max="20" width="18.57421875" style="0" hidden="1" customWidth="1"/>
  </cols>
  <sheetData>
    <row r="1" spans="1:13" ht="30" customHeight="1">
      <c r="A1" s="60" t="s">
        <v>1176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0" customHeight="1">
      <c r="A2" s="61" t="s">
        <v>1167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0" ht="30" customHeight="1">
      <c r="A3" s="63" t="s">
        <v>1052</v>
      </c>
      <c r="B3" s="63" t="s">
        <v>1053</v>
      </c>
      <c r="C3" s="63" t="s">
        <v>6</v>
      </c>
      <c r="D3" s="63" t="s">
        <v>7</v>
      </c>
      <c r="E3" s="63" t="s">
        <v>8</v>
      </c>
      <c r="F3" s="63"/>
      <c r="G3" s="63" t="s">
        <v>11</v>
      </c>
      <c r="H3" s="63"/>
      <c r="I3" s="63" t="s">
        <v>1054</v>
      </c>
      <c r="J3" s="63"/>
      <c r="K3" s="63" t="s">
        <v>1055</v>
      </c>
      <c r="L3" s="63"/>
      <c r="M3" s="63" t="s">
        <v>1056</v>
      </c>
      <c r="N3" s="58" t="s">
        <v>1057</v>
      </c>
      <c r="O3" s="58" t="s">
        <v>1058</v>
      </c>
      <c r="P3" s="58" t="s">
        <v>1059</v>
      </c>
      <c r="Q3" s="58" t="s">
        <v>1060</v>
      </c>
      <c r="R3" s="58" t="s">
        <v>1061</v>
      </c>
      <c r="S3" s="58" t="s">
        <v>1062</v>
      </c>
      <c r="T3" s="58" t="s">
        <v>1063</v>
      </c>
    </row>
    <row r="4" spans="1:20" ht="30" customHeight="1">
      <c r="A4" s="64"/>
      <c r="B4" s="64"/>
      <c r="C4" s="64"/>
      <c r="D4" s="64"/>
      <c r="E4" s="20" t="s">
        <v>1064</v>
      </c>
      <c r="F4" s="20" t="s">
        <v>1065</v>
      </c>
      <c r="G4" s="20" t="s">
        <v>1064</v>
      </c>
      <c r="H4" s="20" t="s">
        <v>1065</v>
      </c>
      <c r="I4" s="20" t="s">
        <v>1064</v>
      </c>
      <c r="J4" s="20" t="s">
        <v>1065</v>
      </c>
      <c r="K4" s="20" t="s">
        <v>1064</v>
      </c>
      <c r="L4" s="20" t="s">
        <v>1065</v>
      </c>
      <c r="M4" s="64"/>
      <c r="N4" s="58"/>
      <c r="O4" s="58"/>
      <c r="P4" s="58"/>
      <c r="Q4" s="58"/>
      <c r="R4" s="58"/>
      <c r="S4" s="58"/>
      <c r="T4" s="58"/>
    </row>
    <row r="5" spans="1:20" ht="30" customHeight="1">
      <c r="A5" s="21" t="str">
        <f>'GHP '!A4</f>
        <v>010101  냉난방기관급자재</v>
      </c>
      <c r="B5" s="21" t="s">
        <v>77</v>
      </c>
      <c r="C5" s="21" t="s">
        <v>77</v>
      </c>
      <c r="D5" s="22">
        <v>1</v>
      </c>
      <c r="E5" s="23">
        <f>'GHP '!L15</f>
        <v>0</v>
      </c>
      <c r="F5" s="23">
        <f>E5*D5</f>
        <v>0</v>
      </c>
      <c r="G5" s="23"/>
      <c r="H5" s="23">
        <f>G5*D5</f>
        <v>0</v>
      </c>
      <c r="I5" s="23"/>
      <c r="J5" s="23">
        <f>I5*D5</f>
        <v>0</v>
      </c>
      <c r="K5" s="23">
        <f>E5+G5+I5</f>
        <v>0</v>
      </c>
      <c r="L5" s="23">
        <f aca="true" t="shared" si="0" ref="K5:L7">F5+H5+J5</f>
        <v>0</v>
      </c>
      <c r="M5" s="21" t="s">
        <v>77</v>
      </c>
      <c r="N5" s="19"/>
      <c r="O5" s="19"/>
      <c r="P5" s="19"/>
      <c r="Q5" s="19"/>
      <c r="R5" s="19"/>
      <c r="S5" s="19"/>
      <c r="T5" s="19"/>
    </row>
    <row r="6" spans="1:20" ht="30" customHeight="1">
      <c r="A6" s="21" t="str">
        <f>'GHP '!A16</f>
        <v>010102  냉난방기설치부자재</v>
      </c>
      <c r="B6" s="24"/>
      <c r="C6" s="21" t="s">
        <v>77</v>
      </c>
      <c r="D6" s="22">
        <v>1</v>
      </c>
      <c r="E6" s="23">
        <f>'GHP '!F22</f>
        <v>0</v>
      </c>
      <c r="F6" s="23">
        <f>E6*D6</f>
        <v>0</v>
      </c>
      <c r="G6" s="23"/>
      <c r="H6" s="23">
        <f>G6*D6</f>
        <v>0</v>
      </c>
      <c r="I6" s="23"/>
      <c r="J6" s="23">
        <f>I6*D6</f>
        <v>0</v>
      </c>
      <c r="K6" s="23">
        <f t="shared" si="0"/>
        <v>0</v>
      </c>
      <c r="L6" s="23">
        <f t="shared" si="0"/>
        <v>0</v>
      </c>
      <c r="M6" s="21" t="s">
        <v>77</v>
      </c>
      <c r="N6" s="25" t="s">
        <v>1066</v>
      </c>
      <c r="O6" s="25" t="s">
        <v>77</v>
      </c>
      <c r="P6" s="25" t="s">
        <v>44</v>
      </c>
      <c r="Q6" s="25" t="s">
        <v>77</v>
      </c>
      <c r="R6" s="26">
        <v>3</v>
      </c>
      <c r="S6" s="25" t="s">
        <v>77</v>
      </c>
      <c r="T6" s="27"/>
    </row>
    <row r="7" spans="1:20" ht="30" customHeight="1">
      <c r="A7" s="21" t="str">
        <f>'GHP '!A23</f>
        <v>010103  냉난방기설치공사</v>
      </c>
      <c r="B7" s="24"/>
      <c r="C7" s="21" t="s">
        <v>77</v>
      </c>
      <c r="D7" s="22">
        <v>1</v>
      </c>
      <c r="E7" s="23">
        <f>'GHP '!F40</f>
        <v>0</v>
      </c>
      <c r="F7" s="23">
        <f>E7*D7</f>
        <v>0</v>
      </c>
      <c r="G7" s="23">
        <f>'GHP '!H40</f>
        <v>0</v>
      </c>
      <c r="H7" s="23">
        <f>G7*D7</f>
        <v>0</v>
      </c>
      <c r="I7" s="23"/>
      <c r="J7" s="23">
        <f>I7*D7</f>
        <v>0</v>
      </c>
      <c r="K7" s="23">
        <f t="shared" si="0"/>
        <v>0</v>
      </c>
      <c r="L7" s="23">
        <f t="shared" si="0"/>
        <v>0</v>
      </c>
      <c r="M7" s="21" t="s">
        <v>77</v>
      </c>
      <c r="N7" s="25" t="s">
        <v>1066</v>
      </c>
      <c r="O7" s="25" t="s">
        <v>77</v>
      </c>
      <c r="P7" s="25" t="s">
        <v>44</v>
      </c>
      <c r="Q7" s="25" t="s">
        <v>77</v>
      </c>
      <c r="R7" s="26">
        <v>3</v>
      </c>
      <c r="S7" s="25" t="s">
        <v>77</v>
      </c>
      <c r="T7" s="27"/>
    </row>
    <row r="8" spans="1:20" ht="30" customHeight="1">
      <c r="A8" s="21"/>
      <c r="B8" s="21"/>
      <c r="C8" s="21"/>
      <c r="D8" s="22"/>
      <c r="E8" s="23"/>
      <c r="F8" s="23"/>
      <c r="G8" s="23"/>
      <c r="H8" s="23"/>
      <c r="I8" s="23"/>
      <c r="J8" s="23"/>
      <c r="K8" s="23"/>
      <c r="L8" s="23"/>
      <c r="M8" s="21"/>
      <c r="N8" s="25"/>
      <c r="O8" s="25"/>
      <c r="P8" s="25"/>
      <c r="Q8" s="25"/>
      <c r="R8" s="26"/>
      <c r="S8" s="25"/>
      <c r="T8" s="27"/>
    </row>
    <row r="9" spans="1:20" ht="30" customHeight="1">
      <c r="A9" s="21"/>
      <c r="B9" s="21"/>
      <c r="C9" s="21"/>
      <c r="D9" s="22"/>
      <c r="E9" s="23"/>
      <c r="F9" s="23"/>
      <c r="G9" s="23"/>
      <c r="H9" s="23"/>
      <c r="I9" s="23"/>
      <c r="J9" s="23"/>
      <c r="K9" s="23"/>
      <c r="L9" s="23"/>
      <c r="M9" s="21"/>
      <c r="N9" s="25"/>
      <c r="O9" s="25"/>
      <c r="P9" s="25"/>
      <c r="Q9" s="25"/>
      <c r="R9" s="26"/>
      <c r="S9" s="25"/>
      <c r="T9" s="27"/>
    </row>
    <row r="10" spans="1:20" ht="30" customHeight="1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1"/>
      <c r="N10" s="25"/>
      <c r="O10" s="25"/>
      <c r="P10" s="25"/>
      <c r="Q10" s="25"/>
      <c r="R10" s="26"/>
      <c r="S10" s="25"/>
      <c r="T10" s="27"/>
    </row>
    <row r="11" spans="1:20" ht="30" customHeight="1">
      <c r="A11" s="21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1"/>
      <c r="N11" s="25"/>
      <c r="O11" s="25"/>
      <c r="P11" s="25"/>
      <c r="Q11" s="25"/>
      <c r="R11" s="26"/>
      <c r="S11" s="25"/>
      <c r="T11" s="27"/>
    </row>
    <row r="12" spans="1:20" ht="30" customHeight="1">
      <c r="A12" s="21"/>
      <c r="B12" s="21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1"/>
      <c r="N12" s="25"/>
      <c r="O12" s="25"/>
      <c r="P12" s="25"/>
      <c r="Q12" s="25"/>
      <c r="R12" s="26"/>
      <c r="S12" s="25"/>
      <c r="T12" s="27"/>
    </row>
    <row r="13" spans="1:20" ht="30" customHeight="1">
      <c r="A13" s="21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1"/>
      <c r="N13" s="25"/>
      <c r="O13" s="25"/>
      <c r="P13" s="25"/>
      <c r="Q13" s="25"/>
      <c r="R13" s="26"/>
      <c r="S13" s="25"/>
      <c r="T13" s="27"/>
    </row>
    <row r="14" spans="1:20" ht="30" customHeight="1">
      <c r="A14" s="21"/>
      <c r="B14" s="21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1"/>
      <c r="N14" s="25"/>
      <c r="O14" s="25"/>
      <c r="P14" s="25"/>
      <c r="Q14" s="25"/>
      <c r="R14" s="26"/>
      <c r="S14" s="25"/>
      <c r="T14" s="27"/>
    </row>
    <row r="15" spans="1:20" ht="30" customHeight="1">
      <c r="A15" s="21"/>
      <c r="B15" s="21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1"/>
      <c r="N15" s="25"/>
      <c r="O15" s="25"/>
      <c r="P15" s="25"/>
      <c r="Q15" s="25"/>
      <c r="R15" s="26"/>
      <c r="S15" s="25"/>
      <c r="T15" s="27"/>
    </row>
    <row r="16" spans="1:20" ht="30" customHeight="1">
      <c r="A16" s="21"/>
      <c r="B16" s="21"/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1"/>
      <c r="N16" s="25"/>
      <c r="O16" s="25"/>
      <c r="P16" s="25"/>
      <c r="Q16" s="25"/>
      <c r="R16" s="26"/>
      <c r="S16" s="25"/>
      <c r="T16" s="27"/>
    </row>
    <row r="17" spans="1:20" ht="30" customHeight="1">
      <c r="A17" s="21"/>
      <c r="B17" s="21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1"/>
      <c r="N17" s="25"/>
      <c r="O17" s="25"/>
      <c r="P17" s="25"/>
      <c r="Q17" s="25"/>
      <c r="R17" s="26"/>
      <c r="S17" s="25"/>
      <c r="T17" s="27"/>
    </row>
    <row r="18" spans="1:20" ht="30" customHeight="1">
      <c r="A18" s="21"/>
      <c r="B18" s="21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1"/>
      <c r="N18" s="25"/>
      <c r="O18" s="25"/>
      <c r="P18" s="25"/>
      <c r="Q18" s="25"/>
      <c r="R18" s="26"/>
      <c r="S18" s="25"/>
      <c r="T18" s="27"/>
    </row>
    <row r="19" spans="1:20" ht="30" customHeight="1">
      <c r="A19" s="21"/>
      <c r="B19" s="21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1"/>
      <c r="N19" s="25"/>
      <c r="O19" s="25"/>
      <c r="P19" s="25"/>
      <c r="Q19" s="25"/>
      <c r="R19" s="26"/>
      <c r="S19" s="25"/>
      <c r="T19" s="27"/>
    </row>
    <row r="20" spans="1:20" ht="30" customHeight="1">
      <c r="A20" s="21"/>
      <c r="B20" s="21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1"/>
      <c r="N20" s="25"/>
      <c r="O20" s="25"/>
      <c r="P20" s="25"/>
      <c r="Q20" s="25"/>
      <c r="R20" s="26"/>
      <c r="S20" s="25"/>
      <c r="T20" s="27"/>
    </row>
    <row r="21" spans="1:20" ht="30" customHeight="1">
      <c r="A21" s="21"/>
      <c r="B21" s="21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1"/>
      <c r="N21" s="25"/>
      <c r="O21" s="25"/>
      <c r="P21" s="25"/>
      <c r="Q21" s="25"/>
      <c r="R21" s="26"/>
      <c r="S21" s="25"/>
      <c r="T21" s="27"/>
    </row>
    <row r="22" spans="1:20" ht="30" customHeight="1">
      <c r="A22" s="21"/>
      <c r="B22" s="21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1"/>
      <c r="N22" s="25"/>
      <c r="O22" s="25"/>
      <c r="P22" s="25"/>
      <c r="Q22" s="25"/>
      <c r="R22" s="26"/>
      <c r="S22" s="25"/>
      <c r="T22" s="27"/>
    </row>
    <row r="23" spans="1:20" ht="30" customHeight="1">
      <c r="A23" s="21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1"/>
      <c r="N23" s="25"/>
      <c r="O23" s="25"/>
      <c r="P23" s="25"/>
      <c r="Q23" s="25"/>
      <c r="R23" s="26"/>
      <c r="S23" s="25"/>
      <c r="T23" s="27"/>
    </row>
    <row r="24" spans="1:20" ht="30" customHeight="1">
      <c r="A24" s="21"/>
      <c r="B24" s="21"/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1"/>
      <c r="N24" s="25"/>
      <c r="O24" s="25"/>
      <c r="P24" s="25"/>
      <c r="Q24" s="25"/>
      <c r="R24" s="26"/>
      <c r="S24" s="25"/>
      <c r="T24" s="27"/>
    </row>
    <row r="25" spans="1:20" ht="30" customHeight="1">
      <c r="A25" s="21"/>
      <c r="B25" s="21"/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1"/>
      <c r="N25" s="25"/>
      <c r="O25" s="25"/>
      <c r="P25" s="25"/>
      <c r="Q25" s="25"/>
      <c r="R25" s="26"/>
      <c r="S25" s="25"/>
      <c r="T25" s="27"/>
    </row>
    <row r="26" spans="1:20" ht="30" customHeight="1">
      <c r="A26" s="21"/>
      <c r="B26" s="21"/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1"/>
      <c r="N26" s="25"/>
      <c r="O26" s="25"/>
      <c r="P26" s="25"/>
      <c r="Q26" s="25"/>
      <c r="R26" s="26"/>
      <c r="S26" s="25"/>
      <c r="T26" s="27"/>
    </row>
    <row r="27" spans="1:20" ht="30" customHeight="1">
      <c r="A27" s="22" t="s">
        <v>99</v>
      </c>
      <c r="B27" s="23"/>
      <c r="C27" s="22"/>
      <c r="D27" s="22"/>
      <c r="E27" s="22"/>
      <c r="F27" s="23">
        <f>SUM(F5:F8)</f>
        <v>0</v>
      </c>
      <c r="G27" s="22"/>
      <c r="H27" s="23">
        <f>H7</f>
        <v>0</v>
      </c>
      <c r="I27" s="22"/>
      <c r="J27" s="23"/>
      <c r="K27" s="22"/>
      <c r="L27" s="48">
        <f>SUM(L5:L7)</f>
        <v>0</v>
      </c>
      <c r="M27" s="22"/>
      <c r="T27" s="31"/>
    </row>
    <row r="30" ht="16.5">
      <c r="F30" s="31"/>
    </row>
  </sheetData>
  <sheetProtection/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zoomScale="90" zoomScaleNormal="90" zoomScalePageLayoutView="0" workbookViewId="0" topLeftCell="A1">
      <selection activeCell="B40" sqref="B40"/>
    </sheetView>
  </sheetViews>
  <sheetFormatPr defaultColWidth="9.140625" defaultRowHeight="15"/>
  <cols>
    <col min="1" max="2" width="30.57421875" style="0" customWidth="1"/>
    <col min="3" max="3" width="4.57421875" style="0" customWidth="1"/>
    <col min="4" max="4" width="8.57421875" style="0" customWidth="1"/>
    <col min="5" max="12" width="13.57421875" style="0" customWidth="1"/>
    <col min="13" max="13" width="12.57421875" style="0" customWidth="1"/>
    <col min="14" max="43" width="2.57421875" style="0" hidden="1" customWidth="1"/>
    <col min="44" max="44" width="10.57421875" style="0" hidden="1" customWidth="1"/>
    <col min="45" max="46" width="1.57421875" style="0" hidden="1" customWidth="1"/>
    <col min="47" max="47" width="24.57421875" style="0" hidden="1" customWidth="1"/>
    <col min="48" max="48" width="10.57421875" style="0" hidden="1" customWidth="1"/>
    <col min="51" max="51" width="11.421875" style="0" bestFit="1" customWidth="1"/>
  </cols>
  <sheetData>
    <row r="1" spans="1:13" ht="30" customHeight="1">
      <c r="A1" s="61" t="s">
        <v>1152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48" ht="30" customHeight="1">
      <c r="A2" s="63" t="s">
        <v>1052</v>
      </c>
      <c r="B2" s="63" t="s">
        <v>1053</v>
      </c>
      <c r="C2" s="63" t="s">
        <v>6</v>
      </c>
      <c r="D2" s="63" t="s">
        <v>7</v>
      </c>
      <c r="E2" s="63" t="s">
        <v>8</v>
      </c>
      <c r="F2" s="63"/>
      <c r="G2" s="63" t="s">
        <v>11</v>
      </c>
      <c r="H2" s="63"/>
      <c r="I2" s="63" t="s">
        <v>1054</v>
      </c>
      <c r="J2" s="63"/>
      <c r="K2" s="63" t="s">
        <v>1055</v>
      </c>
      <c r="L2" s="63"/>
      <c r="M2" s="65" t="s">
        <v>1177</v>
      </c>
      <c r="N2" s="58" t="s">
        <v>1067</v>
      </c>
      <c r="O2" s="58" t="s">
        <v>1058</v>
      </c>
      <c r="P2" s="58" t="s">
        <v>1068</v>
      </c>
      <c r="Q2" s="58" t="s">
        <v>1057</v>
      </c>
      <c r="R2" s="58" t="s">
        <v>1069</v>
      </c>
      <c r="S2" s="58" t="s">
        <v>1070</v>
      </c>
      <c r="T2" s="58" t="s">
        <v>1071</v>
      </c>
      <c r="U2" s="58" t="s">
        <v>1072</v>
      </c>
      <c r="V2" s="58" t="s">
        <v>1073</v>
      </c>
      <c r="W2" s="58" t="s">
        <v>1074</v>
      </c>
      <c r="X2" s="58" t="s">
        <v>1075</v>
      </c>
      <c r="Y2" s="58" t="s">
        <v>1076</v>
      </c>
      <c r="Z2" s="58" t="s">
        <v>1077</v>
      </c>
      <c r="AA2" s="58" t="s">
        <v>1078</v>
      </c>
      <c r="AB2" s="58" t="s">
        <v>1079</v>
      </c>
      <c r="AC2" s="58" t="s">
        <v>1080</v>
      </c>
      <c r="AD2" s="58" t="s">
        <v>1081</v>
      </c>
      <c r="AE2" s="58" t="s">
        <v>1082</v>
      </c>
      <c r="AF2" s="58" t="s">
        <v>1083</v>
      </c>
      <c r="AG2" s="58" t="s">
        <v>1084</v>
      </c>
      <c r="AH2" s="58" t="s">
        <v>1085</v>
      </c>
      <c r="AI2" s="58" t="s">
        <v>1086</v>
      </c>
      <c r="AJ2" s="58" t="s">
        <v>1087</v>
      </c>
      <c r="AK2" s="58" t="s">
        <v>1088</v>
      </c>
      <c r="AL2" s="58" t="s">
        <v>1089</v>
      </c>
      <c r="AM2" s="58" t="s">
        <v>1090</v>
      </c>
      <c r="AN2" s="58" t="s">
        <v>1091</v>
      </c>
      <c r="AO2" s="58" t="s">
        <v>1092</v>
      </c>
      <c r="AP2" s="58" t="s">
        <v>1093</v>
      </c>
      <c r="AQ2" s="58" t="s">
        <v>1094</v>
      </c>
      <c r="AR2" s="58" t="s">
        <v>1095</v>
      </c>
      <c r="AS2" s="58" t="s">
        <v>1060</v>
      </c>
      <c r="AT2" s="58" t="s">
        <v>1061</v>
      </c>
      <c r="AU2" s="58" t="s">
        <v>1096</v>
      </c>
      <c r="AV2" s="58" t="s">
        <v>1097</v>
      </c>
    </row>
    <row r="3" spans="1:48" ht="30" customHeight="1">
      <c r="A3" s="63"/>
      <c r="B3" s="63"/>
      <c r="C3" s="63"/>
      <c r="D3" s="63"/>
      <c r="E3" s="32" t="s">
        <v>1064</v>
      </c>
      <c r="F3" s="32" t="s">
        <v>1065</v>
      </c>
      <c r="G3" s="32" t="s">
        <v>1064</v>
      </c>
      <c r="H3" s="32" t="s">
        <v>1065</v>
      </c>
      <c r="I3" s="32" t="s">
        <v>1064</v>
      </c>
      <c r="J3" s="32" t="s">
        <v>1065</v>
      </c>
      <c r="K3" s="32" t="s">
        <v>1064</v>
      </c>
      <c r="L3" s="32" t="s">
        <v>1065</v>
      </c>
      <c r="M3" s="63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</row>
    <row r="4" spans="1:48" s="30" customFormat="1" ht="30" customHeight="1">
      <c r="A4" s="33" t="s">
        <v>1098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9"/>
      <c r="O4" s="39"/>
      <c r="P4" s="39"/>
      <c r="Q4" s="40" t="s">
        <v>1066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ht="30" customHeight="1">
      <c r="A5" s="34" t="s">
        <v>1153</v>
      </c>
      <c r="B5" s="35" t="s">
        <v>1158</v>
      </c>
      <c r="C5" s="34" t="s">
        <v>76</v>
      </c>
      <c r="D5" s="35">
        <v>2</v>
      </c>
      <c r="E5" s="48"/>
      <c r="F5" s="48"/>
      <c r="G5" s="48"/>
      <c r="H5" s="48"/>
      <c r="I5" s="48"/>
      <c r="J5" s="48"/>
      <c r="K5" s="48"/>
      <c r="L5" s="48"/>
      <c r="M5" s="49"/>
      <c r="N5" s="25" t="s">
        <v>1099</v>
      </c>
      <c r="O5" s="25" t="s">
        <v>77</v>
      </c>
      <c r="P5" s="25" t="s">
        <v>77</v>
      </c>
      <c r="Q5" s="25" t="s">
        <v>77</v>
      </c>
      <c r="R5" s="25" t="s">
        <v>1100</v>
      </c>
      <c r="S5" s="25" t="s">
        <v>1100</v>
      </c>
      <c r="T5" s="25" t="s">
        <v>1101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5" t="s">
        <v>77</v>
      </c>
      <c r="AS5" s="25" t="s">
        <v>77</v>
      </c>
      <c r="AT5" s="26"/>
      <c r="AU5" s="25" t="s">
        <v>1102</v>
      </c>
      <c r="AV5" s="26">
        <v>474</v>
      </c>
    </row>
    <row r="6" spans="1:48" ht="30" customHeight="1">
      <c r="A6" s="35" t="s">
        <v>1159</v>
      </c>
      <c r="B6" s="35" t="s">
        <v>1168</v>
      </c>
      <c r="C6" s="35" t="s">
        <v>1169</v>
      </c>
      <c r="D6" s="35">
        <v>4</v>
      </c>
      <c r="E6" s="48"/>
      <c r="F6" s="48"/>
      <c r="G6" s="48"/>
      <c r="H6" s="48"/>
      <c r="I6" s="48"/>
      <c r="J6" s="48"/>
      <c r="K6" s="48"/>
      <c r="L6" s="48"/>
      <c r="M6" s="50"/>
      <c r="N6" s="25"/>
      <c r="O6" s="25"/>
      <c r="P6" s="25"/>
      <c r="Q6" s="25"/>
      <c r="R6" s="25"/>
      <c r="S6" s="25"/>
      <c r="T6" s="25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25"/>
      <c r="AS6" s="25"/>
      <c r="AT6" s="44"/>
      <c r="AU6" s="25"/>
      <c r="AV6" s="44"/>
    </row>
    <row r="7" spans="1:48" ht="30" customHeight="1">
      <c r="A7" s="35" t="s">
        <v>1159</v>
      </c>
      <c r="B7" s="35" t="s">
        <v>1160</v>
      </c>
      <c r="C7" s="34" t="s">
        <v>76</v>
      </c>
      <c r="D7" s="35">
        <v>6</v>
      </c>
      <c r="E7" s="48"/>
      <c r="F7" s="48"/>
      <c r="G7" s="48"/>
      <c r="H7" s="48"/>
      <c r="I7" s="48"/>
      <c r="J7" s="48"/>
      <c r="K7" s="48"/>
      <c r="L7" s="48"/>
      <c r="M7" s="50"/>
      <c r="N7" s="25" t="s">
        <v>1099</v>
      </c>
      <c r="O7" s="25" t="s">
        <v>77</v>
      </c>
      <c r="P7" s="25" t="s">
        <v>77</v>
      </c>
      <c r="Q7" s="25" t="s">
        <v>77</v>
      </c>
      <c r="R7" s="25" t="s">
        <v>1100</v>
      </c>
      <c r="S7" s="25" t="s">
        <v>1100</v>
      </c>
      <c r="T7" s="25" t="s">
        <v>1101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5" t="s">
        <v>77</v>
      </c>
      <c r="AS7" s="25" t="s">
        <v>77</v>
      </c>
      <c r="AT7" s="26"/>
      <c r="AU7" s="25" t="s">
        <v>1102</v>
      </c>
      <c r="AV7" s="26">
        <v>474</v>
      </c>
    </row>
    <row r="8" spans="1:48" ht="30" customHeight="1">
      <c r="A8" s="35" t="s">
        <v>1159</v>
      </c>
      <c r="B8" s="35" t="s">
        <v>1161</v>
      </c>
      <c r="C8" s="34" t="s">
        <v>76</v>
      </c>
      <c r="D8" s="35">
        <v>5</v>
      </c>
      <c r="E8" s="48"/>
      <c r="F8" s="48"/>
      <c r="G8" s="48"/>
      <c r="H8" s="48"/>
      <c r="I8" s="48"/>
      <c r="J8" s="48"/>
      <c r="K8" s="48"/>
      <c r="L8" s="48"/>
      <c r="M8" s="50"/>
      <c r="N8" s="25" t="s">
        <v>1099</v>
      </c>
      <c r="O8" s="25" t="s">
        <v>77</v>
      </c>
      <c r="P8" s="25" t="s">
        <v>77</v>
      </c>
      <c r="Q8" s="25" t="s">
        <v>77</v>
      </c>
      <c r="R8" s="25" t="s">
        <v>1100</v>
      </c>
      <c r="S8" s="25" t="s">
        <v>1100</v>
      </c>
      <c r="T8" s="25" t="s">
        <v>1101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5" t="s">
        <v>77</v>
      </c>
      <c r="AS8" s="25" t="s">
        <v>77</v>
      </c>
      <c r="AT8" s="26"/>
      <c r="AU8" s="25" t="s">
        <v>1102</v>
      </c>
      <c r="AV8" s="26">
        <v>474</v>
      </c>
    </row>
    <row r="9" spans="1:48" ht="30" customHeight="1">
      <c r="A9" s="35" t="s">
        <v>1159</v>
      </c>
      <c r="B9" s="35" t="s">
        <v>1170</v>
      </c>
      <c r="C9" s="34" t="s">
        <v>76</v>
      </c>
      <c r="D9" s="35">
        <v>3</v>
      </c>
      <c r="E9" s="48"/>
      <c r="F9" s="48"/>
      <c r="G9" s="48"/>
      <c r="H9" s="48"/>
      <c r="I9" s="48"/>
      <c r="J9" s="48"/>
      <c r="K9" s="48"/>
      <c r="L9" s="48"/>
      <c r="M9" s="50"/>
      <c r="N9" s="25"/>
      <c r="O9" s="25"/>
      <c r="P9" s="25"/>
      <c r="Q9" s="25"/>
      <c r="R9" s="25"/>
      <c r="S9" s="25"/>
      <c r="T9" s="2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25"/>
      <c r="AS9" s="25"/>
      <c r="AT9" s="44"/>
      <c r="AU9" s="25"/>
      <c r="AV9" s="44"/>
    </row>
    <row r="10" spans="1:48" ht="30" customHeight="1">
      <c r="A10" s="35" t="s">
        <v>1159</v>
      </c>
      <c r="B10" s="35" t="s">
        <v>1162</v>
      </c>
      <c r="C10" s="34" t="s">
        <v>76</v>
      </c>
      <c r="D10" s="35">
        <v>4</v>
      </c>
      <c r="E10" s="48"/>
      <c r="F10" s="48"/>
      <c r="G10" s="48"/>
      <c r="H10" s="48"/>
      <c r="I10" s="48"/>
      <c r="J10" s="48"/>
      <c r="K10" s="48"/>
      <c r="L10" s="48"/>
      <c r="M10" s="50"/>
      <c r="N10" s="25" t="s">
        <v>1099</v>
      </c>
      <c r="O10" s="25" t="s">
        <v>77</v>
      </c>
      <c r="P10" s="25" t="s">
        <v>77</v>
      </c>
      <c r="Q10" s="25" t="s">
        <v>77</v>
      </c>
      <c r="R10" s="25" t="s">
        <v>1100</v>
      </c>
      <c r="S10" s="25" t="s">
        <v>1100</v>
      </c>
      <c r="T10" s="25" t="s">
        <v>1101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5" t="s">
        <v>77</v>
      </c>
      <c r="AS10" s="25" t="s">
        <v>77</v>
      </c>
      <c r="AT10" s="26"/>
      <c r="AU10" s="25" t="s">
        <v>1102</v>
      </c>
      <c r="AV10" s="26">
        <v>474</v>
      </c>
    </row>
    <row r="11" spans="1:48" ht="30" customHeight="1">
      <c r="A11" s="34" t="s">
        <v>1103</v>
      </c>
      <c r="B11" s="42" t="s">
        <v>1163</v>
      </c>
      <c r="C11" s="34" t="s">
        <v>76</v>
      </c>
      <c r="D11" s="35">
        <v>3</v>
      </c>
      <c r="E11" s="48"/>
      <c r="F11" s="48"/>
      <c r="G11" s="48"/>
      <c r="H11" s="48"/>
      <c r="I11" s="48"/>
      <c r="J11" s="48"/>
      <c r="K11" s="48"/>
      <c r="L11" s="48"/>
      <c r="M11" s="50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5"/>
      <c r="AS11" s="25"/>
      <c r="AT11" s="26"/>
      <c r="AU11" s="25"/>
      <c r="AV11" s="26"/>
    </row>
    <row r="12" spans="1:48" ht="30" customHeight="1">
      <c r="A12" s="34" t="s">
        <v>1103</v>
      </c>
      <c r="B12" s="42" t="s">
        <v>1164</v>
      </c>
      <c r="C12" s="34" t="s">
        <v>76</v>
      </c>
      <c r="D12" s="35">
        <v>5</v>
      </c>
      <c r="E12" s="48"/>
      <c r="F12" s="48"/>
      <c r="G12" s="48"/>
      <c r="H12" s="48"/>
      <c r="I12" s="48"/>
      <c r="J12" s="48"/>
      <c r="K12" s="48"/>
      <c r="L12" s="48"/>
      <c r="M12" s="50"/>
      <c r="N12" s="25"/>
      <c r="O12" s="25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5"/>
      <c r="AS12" s="25"/>
      <c r="AT12" s="26"/>
      <c r="AU12" s="25"/>
      <c r="AV12" s="26"/>
    </row>
    <row r="13" spans="1:48" ht="30" customHeight="1">
      <c r="A13" s="34" t="s">
        <v>1103</v>
      </c>
      <c r="B13" s="42" t="s">
        <v>1165</v>
      </c>
      <c r="C13" s="34" t="s">
        <v>76</v>
      </c>
      <c r="D13" s="35">
        <v>3</v>
      </c>
      <c r="E13" s="48"/>
      <c r="F13" s="48"/>
      <c r="G13" s="48"/>
      <c r="H13" s="48"/>
      <c r="I13" s="48"/>
      <c r="J13" s="48"/>
      <c r="K13" s="48"/>
      <c r="L13" s="48"/>
      <c r="M13" s="50"/>
      <c r="N13" s="25"/>
      <c r="O13" s="25"/>
      <c r="P13" s="25"/>
      <c r="Q13" s="25"/>
      <c r="R13" s="25"/>
      <c r="S13" s="25"/>
      <c r="T13" s="25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5"/>
      <c r="AS13" s="25"/>
      <c r="AT13" s="26"/>
      <c r="AU13" s="25"/>
      <c r="AV13" s="26"/>
    </row>
    <row r="14" spans="1:48" ht="30" customHeight="1">
      <c r="A14" s="34" t="s">
        <v>1103</v>
      </c>
      <c r="B14" s="42" t="s">
        <v>1166</v>
      </c>
      <c r="C14" s="34" t="s">
        <v>76</v>
      </c>
      <c r="D14" s="35">
        <v>2</v>
      </c>
      <c r="E14" s="48"/>
      <c r="F14" s="48"/>
      <c r="G14" s="48"/>
      <c r="H14" s="48"/>
      <c r="I14" s="48"/>
      <c r="J14" s="48"/>
      <c r="K14" s="48"/>
      <c r="L14" s="48"/>
      <c r="M14" s="50"/>
      <c r="N14" s="25"/>
      <c r="O14" s="25"/>
      <c r="P14" s="25"/>
      <c r="Q14" s="25"/>
      <c r="R14" s="25"/>
      <c r="S14" s="25"/>
      <c r="T14" s="25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25"/>
      <c r="AS14" s="25"/>
      <c r="AT14" s="43"/>
      <c r="AU14" s="25"/>
      <c r="AV14" s="43"/>
    </row>
    <row r="15" spans="1:48" ht="30" customHeight="1">
      <c r="A15" s="37" t="s">
        <v>1104</v>
      </c>
      <c r="B15" s="38"/>
      <c r="C15" s="38"/>
      <c r="D15" s="37"/>
      <c r="E15" s="51"/>
      <c r="F15" s="51"/>
      <c r="G15" s="51"/>
      <c r="H15" s="51"/>
      <c r="I15" s="51"/>
      <c r="J15" s="51"/>
      <c r="K15" s="51"/>
      <c r="L15" s="51"/>
      <c r="M15" s="50"/>
      <c r="N15" s="25"/>
      <c r="O15" s="25"/>
      <c r="P15" s="25"/>
      <c r="Q15" s="25"/>
      <c r="R15" s="25"/>
      <c r="S15" s="25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5"/>
      <c r="AS15" s="25"/>
      <c r="AT15" s="26"/>
      <c r="AU15" s="25"/>
      <c r="AV15" s="26"/>
    </row>
    <row r="16" spans="1:48" s="30" customFormat="1" ht="30" customHeight="1">
      <c r="A16" s="33" t="s">
        <v>1105</v>
      </c>
      <c r="B16" s="28"/>
      <c r="C16" s="28"/>
      <c r="D16" s="28"/>
      <c r="E16" s="52"/>
      <c r="F16" s="52"/>
      <c r="G16" s="52"/>
      <c r="H16" s="52"/>
      <c r="I16" s="52"/>
      <c r="J16" s="52"/>
      <c r="K16" s="52"/>
      <c r="L16" s="52"/>
      <c r="M16" s="52"/>
      <c r="N16" s="39"/>
      <c r="O16" s="39"/>
      <c r="P16" s="39"/>
      <c r="Q16" s="40" t="s">
        <v>1066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</row>
    <row r="17" spans="1:48" ht="30" customHeight="1">
      <c r="A17" s="34" t="s">
        <v>1106</v>
      </c>
      <c r="B17" s="34"/>
      <c r="C17" s="34" t="s">
        <v>1107</v>
      </c>
      <c r="D17" s="35">
        <v>23</v>
      </c>
      <c r="E17" s="48"/>
      <c r="F17" s="48"/>
      <c r="G17" s="48"/>
      <c r="H17" s="48"/>
      <c r="I17" s="48"/>
      <c r="J17" s="48"/>
      <c r="K17" s="48"/>
      <c r="L17" s="48"/>
      <c r="M17" s="50"/>
      <c r="N17" s="25" t="s">
        <v>1108</v>
      </c>
      <c r="O17" s="25" t="s">
        <v>77</v>
      </c>
      <c r="P17" s="25" t="s">
        <v>77</v>
      </c>
      <c r="Q17" s="25" t="s">
        <v>77</v>
      </c>
      <c r="R17" s="25" t="s">
        <v>1100</v>
      </c>
      <c r="S17" s="25" t="s">
        <v>1100</v>
      </c>
      <c r="T17" s="25" t="s">
        <v>1101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5" t="s">
        <v>77</v>
      </c>
      <c r="AS17" s="25" t="s">
        <v>77</v>
      </c>
      <c r="AT17" s="26"/>
      <c r="AU17" s="25" t="s">
        <v>1109</v>
      </c>
      <c r="AV17" s="26">
        <v>485</v>
      </c>
    </row>
    <row r="18" spans="1:48" ht="30" customHeight="1">
      <c r="A18" s="34" t="s">
        <v>1110</v>
      </c>
      <c r="B18" s="35"/>
      <c r="C18" s="35" t="s">
        <v>1111</v>
      </c>
      <c r="D18" s="35">
        <v>10</v>
      </c>
      <c r="E18" s="48"/>
      <c r="F18" s="48"/>
      <c r="G18" s="48"/>
      <c r="H18" s="48"/>
      <c r="I18" s="48"/>
      <c r="J18" s="48"/>
      <c r="K18" s="48"/>
      <c r="L18" s="48"/>
      <c r="M18" s="50"/>
      <c r="N18" s="25"/>
      <c r="O18" s="25"/>
      <c r="P18" s="25"/>
      <c r="Q18" s="25"/>
      <c r="R18" s="25"/>
      <c r="S18" s="25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5"/>
      <c r="AS18" s="25"/>
      <c r="AT18" s="26"/>
      <c r="AU18" s="25"/>
      <c r="AV18" s="26"/>
    </row>
    <row r="19" spans="1:48" ht="30" customHeight="1">
      <c r="A19" s="35" t="s">
        <v>1112</v>
      </c>
      <c r="B19" s="35"/>
      <c r="C19" s="35" t="s">
        <v>1111</v>
      </c>
      <c r="D19" s="35">
        <v>2</v>
      </c>
      <c r="E19" s="48"/>
      <c r="F19" s="48"/>
      <c r="G19" s="48"/>
      <c r="H19" s="48"/>
      <c r="I19" s="48"/>
      <c r="J19" s="48"/>
      <c r="K19" s="48"/>
      <c r="L19" s="48"/>
      <c r="M19" s="50"/>
      <c r="N19" s="25"/>
      <c r="O19" s="25"/>
      <c r="P19" s="25"/>
      <c r="Q19" s="25"/>
      <c r="R19" s="25"/>
      <c r="S19" s="25"/>
      <c r="T19" s="25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25"/>
      <c r="AS19" s="25"/>
      <c r="AT19" s="41"/>
      <c r="AU19" s="25"/>
      <c r="AV19" s="41"/>
    </row>
    <row r="20" spans="1:48" ht="30" customHeight="1">
      <c r="A20" s="34" t="s">
        <v>1113</v>
      </c>
      <c r="B20" s="34" t="s">
        <v>77</v>
      </c>
      <c r="C20" s="34" t="s">
        <v>76</v>
      </c>
      <c r="D20" s="35">
        <v>35</v>
      </c>
      <c r="E20" s="48"/>
      <c r="F20" s="48"/>
      <c r="G20" s="48"/>
      <c r="H20" s="48"/>
      <c r="I20" s="48"/>
      <c r="J20" s="48"/>
      <c r="K20" s="48"/>
      <c r="L20" s="48"/>
      <c r="M20" s="50"/>
      <c r="N20" s="25" t="s">
        <v>1114</v>
      </c>
      <c r="O20" s="25" t="s">
        <v>77</v>
      </c>
      <c r="P20" s="25" t="s">
        <v>77</v>
      </c>
      <c r="Q20" s="25" t="s">
        <v>77</v>
      </c>
      <c r="R20" s="25" t="s">
        <v>1100</v>
      </c>
      <c r="S20" s="25" t="s">
        <v>1100</v>
      </c>
      <c r="T20" s="25" t="s">
        <v>1101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5" t="s">
        <v>77</v>
      </c>
      <c r="AS20" s="25" t="s">
        <v>77</v>
      </c>
      <c r="AT20" s="26"/>
      <c r="AU20" s="25" t="s">
        <v>1115</v>
      </c>
      <c r="AV20" s="26">
        <v>488</v>
      </c>
    </row>
    <row r="21" spans="1:48" ht="30" customHeight="1">
      <c r="A21" s="35" t="s">
        <v>1116</v>
      </c>
      <c r="B21" s="47" t="s">
        <v>1175</v>
      </c>
      <c r="C21" s="35" t="s">
        <v>1117</v>
      </c>
      <c r="D21" s="35">
        <v>2</v>
      </c>
      <c r="E21" s="48"/>
      <c r="F21" s="48"/>
      <c r="G21" s="48"/>
      <c r="H21" s="48"/>
      <c r="I21" s="48"/>
      <c r="J21" s="48"/>
      <c r="K21" s="48"/>
      <c r="L21" s="48"/>
      <c r="M21" s="50"/>
      <c r="N21" s="25"/>
      <c r="O21" s="25"/>
      <c r="P21" s="25"/>
      <c r="Q21" s="25"/>
      <c r="R21" s="25"/>
      <c r="S21" s="25"/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5"/>
      <c r="AS21" s="25"/>
      <c r="AT21" s="26"/>
      <c r="AU21" s="25"/>
      <c r="AV21" s="26"/>
    </row>
    <row r="22" spans="1:48" ht="30" customHeight="1">
      <c r="A22" s="37" t="s">
        <v>1104</v>
      </c>
      <c r="B22" s="38"/>
      <c r="C22" s="38"/>
      <c r="D22" s="37"/>
      <c r="E22" s="51"/>
      <c r="F22" s="51"/>
      <c r="G22" s="51"/>
      <c r="H22" s="51"/>
      <c r="I22" s="51"/>
      <c r="J22" s="51"/>
      <c r="K22" s="51"/>
      <c r="L22" s="51"/>
      <c r="M22" s="50"/>
      <c r="N22" s="25"/>
      <c r="O22" s="25"/>
      <c r="P22" s="25"/>
      <c r="Q22" s="25"/>
      <c r="R22" s="25"/>
      <c r="S22" s="25"/>
      <c r="T22" s="25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5"/>
      <c r="AS22" s="25"/>
      <c r="AT22" s="26"/>
      <c r="AU22" s="25"/>
      <c r="AV22" s="26"/>
    </row>
    <row r="23" spans="1:48" s="30" customFormat="1" ht="30" customHeight="1">
      <c r="A23" s="33" t="s">
        <v>1118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39"/>
      <c r="O23" s="39"/>
      <c r="P23" s="39"/>
      <c r="Q23" s="40" t="s">
        <v>1066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</row>
    <row r="24" spans="1:48" ht="30" customHeight="1">
      <c r="A24" s="34" t="s">
        <v>1119</v>
      </c>
      <c r="B24" s="35" t="s">
        <v>1120</v>
      </c>
      <c r="C24" s="34" t="s">
        <v>153</v>
      </c>
      <c r="D24" s="46">
        <v>4</v>
      </c>
      <c r="E24" s="48"/>
      <c r="F24" s="48"/>
      <c r="G24" s="48"/>
      <c r="H24" s="48"/>
      <c r="I24" s="48"/>
      <c r="J24" s="48"/>
      <c r="K24" s="48"/>
      <c r="L24" s="48"/>
      <c r="M24" s="50"/>
      <c r="N24" s="25" t="s">
        <v>1121</v>
      </c>
      <c r="O24" s="25" t="s">
        <v>77</v>
      </c>
      <c r="P24" s="25" t="s">
        <v>77</v>
      </c>
      <c r="Q24" s="25" t="s">
        <v>77</v>
      </c>
      <c r="R24" s="25" t="s">
        <v>1100</v>
      </c>
      <c r="S24" s="25" t="s">
        <v>1100</v>
      </c>
      <c r="T24" s="25" t="s">
        <v>1101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5" t="s">
        <v>77</v>
      </c>
      <c r="AS24" s="25" t="s">
        <v>77</v>
      </c>
      <c r="AT24" s="26"/>
      <c r="AU24" s="25" t="s">
        <v>1122</v>
      </c>
      <c r="AV24" s="26">
        <v>492</v>
      </c>
    </row>
    <row r="25" spans="1:48" ht="30" customHeight="1">
      <c r="A25" s="34" t="s">
        <v>1123</v>
      </c>
      <c r="B25" s="34" t="s">
        <v>1124</v>
      </c>
      <c r="C25" s="34" t="s">
        <v>98</v>
      </c>
      <c r="D25" s="46">
        <v>35</v>
      </c>
      <c r="E25" s="48"/>
      <c r="F25" s="48"/>
      <c r="G25" s="48"/>
      <c r="H25" s="48"/>
      <c r="I25" s="48"/>
      <c r="J25" s="48"/>
      <c r="K25" s="48"/>
      <c r="L25" s="48"/>
      <c r="M25" s="50"/>
      <c r="N25" s="25" t="s">
        <v>1125</v>
      </c>
      <c r="O25" s="25" t="s">
        <v>77</v>
      </c>
      <c r="P25" s="25" t="s">
        <v>77</v>
      </c>
      <c r="Q25" s="25" t="s">
        <v>77</v>
      </c>
      <c r="R25" s="25" t="s">
        <v>1100</v>
      </c>
      <c r="S25" s="25" t="s">
        <v>1100</v>
      </c>
      <c r="T25" s="25" t="s">
        <v>1101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5" t="s">
        <v>77</v>
      </c>
      <c r="AS25" s="25" t="s">
        <v>77</v>
      </c>
      <c r="AT25" s="26"/>
      <c r="AU25" s="25" t="s">
        <v>1126</v>
      </c>
      <c r="AV25" s="26">
        <v>493</v>
      </c>
    </row>
    <row r="26" spans="1:48" ht="30" customHeight="1">
      <c r="A26" s="34" t="s">
        <v>1127</v>
      </c>
      <c r="B26" s="34" t="s">
        <v>1128</v>
      </c>
      <c r="C26" s="34" t="s">
        <v>1129</v>
      </c>
      <c r="D26" s="46">
        <v>630</v>
      </c>
      <c r="E26" s="48"/>
      <c r="F26" s="48"/>
      <c r="G26" s="48"/>
      <c r="H26" s="48"/>
      <c r="I26" s="48"/>
      <c r="J26" s="48"/>
      <c r="K26" s="48"/>
      <c r="L26" s="48"/>
      <c r="M26" s="50"/>
      <c r="N26" s="25" t="s">
        <v>1130</v>
      </c>
      <c r="O26" s="25" t="s">
        <v>77</v>
      </c>
      <c r="P26" s="25" t="s">
        <v>77</v>
      </c>
      <c r="Q26" s="25" t="s">
        <v>77</v>
      </c>
      <c r="R26" s="25" t="s">
        <v>1100</v>
      </c>
      <c r="S26" s="25" t="s">
        <v>1100</v>
      </c>
      <c r="T26" s="25" t="s">
        <v>1101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5" t="s">
        <v>77</v>
      </c>
      <c r="AS26" s="25" t="s">
        <v>77</v>
      </c>
      <c r="AT26" s="26"/>
      <c r="AU26" s="25" t="s">
        <v>1131</v>
      </c>
      <c r="AV26" s="26">
        <v>494</v>
      </c>
    </row>
    <row r="27" spans="1:48" ht="30" customHeight="1">
      <c r="A27" s="34" t="s">
        <v>1127</v>
      </c>
      <c r="B27" s="34" t="s">
        <v>1132</v>
      </c>
      <c r="C27" s="34" t="s">
        <v>1129</v>
      </c>
      <c r="D27" s="46">
        <v>245</v>
      </c>
      <c r="E27" s="48"/>
      <c r="F27" s="48"/>
      <c r="G27" s="48"/>
      <c r="H27" s="48"/>
      <c r="I27" s="48"/>
      <c r="J27" s="48"/>
      <c r="K27" s="48"/>
      <c r="L27" s="48"/>
      <c r="M27" s="50"/>
      <c r="N27" s="25" t="s">
        <v>1133</v>
      </c>
      <c r="O27" s="25" t="s">
        <v>77</v>
      </c>
      <c r="P27" s="25" t="s">
        <v>77</v>
      </c>
      <c r="Q27" s="25" t="s">
        <v>77</v>
      </c>
      <c r="R27" s="25" t="s">
        <v>1100</v>
      </c>
      <c r="S27" s="25" t="s">
        <v>1100</v>
      </c>
      <c r="T27" s="25" t="s">
        <v>1101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5" t="s">
        <v>77</v>
      </c>
      <c r="AS27" s="25" t="s">
        <v>77</v>
      </c>
      <c r="AT27" s="26"/>
      <c r="AU27" s="25" t="s">
        <v>1134</v>
      </c>
      <c r="AV27" s="26">
        <v>495</v>
      </c>
    </row>
    <row r="28" spans="1:48" ht="30" customHeight="1">
      <c r="A28" s="34" t="s">
        <v>1127</v>
      </c>
      <c r="B28" s="34" t="s">
        <v>1135</v>
      </c>
      <c r="C28" s="34" t="s">
        <v>1129</v>
      </c>
      <c r="D28" s="46">
        <v>210</v>
      </c>
      <c r="E28" s="48"/>
      <c r="F28" s="48"/>
      <c r="G28" s="48"/>
      <c r="H28" s="48"/>
      <c r="I28" s="48"/>
      <c r="J28" s="48"/>
      <c r="K28" s="48"/>
      <c r="L28" s="48"/>
      <c r="M28" s="50"/>
      <c r="N28" s="25" t="s">
        <v>1133</v>
      </c>
      <c r="O28" s="25" t="s">
        <v>77</v>
      </c>
      <c r="P28" s="25" t="s">
        <v>77</v>
      </c>
      <c r="Q28" s="25" t="s">
        <v>77</v>
      </c>
      <c r="R28" s="25" t="s">
        <v>1100</v>
      </c>
      <c r="S28" s="25" t="s">
        <v>1100</v>
      </c>
      <c r="T28" s="25" t="s">
        <v>1101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5" t="s">
        <v>77</v>
      </c>
      <c r="AS28" s="25" t="s">
        <v>77</v>
      </c>
      <c r="AT28" s="26"/>
      <c r="AU28" s="25" t="s">
        <v>1134</v>
      </c>
      <c r="AV28" s="26">
        <v>495</v>
      </c>
    </row>
    <row r="29" spans="1:48" ht="30" customHeight="1">
      <c r="A29" s="34" t="s">
        <v>1127</v>
      </c>
      <c r="B29" s="34" t="s">
        <v>1136</v>
      </c>
      <c r="C29" s="34" t="s">
        <v>1129</v>
      </c>
      <c r="D29" s="46">
        <v>175</v>
      </c>
      <c r="E29" s="48"/>
      <c r="F29" s="48"/>
      <c r="G29" s="48"/>
      <c r="H29" s="48"/>
      <c r="I29" s="48"/>
      <c r="J29" s="48"/>
      <c r="K29" s="48"/>
      <c r="L29" s="48"/>
      <c r="M29" s="50"/>
      <c r="N29" s="25" t="s">
        <v>1133</v>
      </c>
      <c r="O29" s="25" t="s">
        <v>77</v>
      </c>
      <c r="P29" s="25" t="s">
        <v>77</v>
      </c>
      <c r="Q29" s="25" t="s">
        <v>77</v>
      </c>
      <c r="R29" s="25" t="s">
        <v>1100</v>
      </c>
      <c r="S29" s="25" t="s">
        <v>1100</v>
      </c>
      <c r="T29" s="25" t="s">
        <v>1101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5" t="s">
        <v>77</v>
      </c>
      <c r="AS29" s="25" t="s">
        <v>77</v>
      </c>
      <c r="AT29" s="26"/>
      <c r="AU29" s="25" t="s">
        <v>1134</v>
      </c>
      <c r="AV29" s="26">
        <v>495</v>
      </c>
    </row>
    <row r="30" spans="1:48" ht="30" customHeight="1">
      <c r="A30" s="34" t="s">
        <v>1127</v>
      </c>
      <c r="B30" s="34" t="s">
        <v>1137</v>
      </c>
      <c r="C30" s="34" t="s">
        <v>1129</v>
      </c>
      <c r="D30" s="46">
        <v>105</v>
      </c>
      <c r="E30" s="48"/>
      <c r="F30" s="48"/>
      <c r="G30" s="48"/>
      <c r="H30" s="48"/>
      <c r="I30" s="48"/>
      <c r="J30" s="48"/>
      <c r="K30" s="48"/>
      <c r="L30" s="48"/>
      <c r="M30" s="50"/>
      <c r="N30" s="25" t="s">
        <v>1133</v>
      </c>
      <c r="O30" s="25" t="s">
        <v>77</v>
      </c>
      <c r="P30" s="25" t="s">
        <v>77</v>
      </c>
      <c r="Q30" s="25" t="s">
        <v>77</v>
      </c>
      <c r="R30" s="25" t="s">
        <v>1100</v>
      </c>
      <c r="S30" s="25" t="s">
        <v>1100</v>
      </c>
      <c r="T30" s="25" t="s">
        <v>1101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5" t="s">
        <v>77</v>
      </c>
      <c r="AS30" s="25" t="s">
        <v>77</v>
      </c>
      <c r="AT30" s="26"/>
      <c r="AU30" s="25" t="s">
        <v>1134</v>
      </c>
      <c r="AV30" s="26">
        <v>495</v>
      </c>
    </row>
    <row r="31" spans="1:48" ht="30" customHeight="1">
      <c r="A31" s="34" t="s">
        <v>1127</v>
      </c>
      <c r="B31" s="34" t="s">
        <v>1138</v>
      </c>
      <c r="C31" s="34" t="s">
        <v>1129</v>
      </c>
      <c r="D31" s="46">
        <v>103</v>
      </c>
      <c r="E31" s="48"/>
      <c r="F31" s="48"/>
      <c r="G31" s="48"/>
      <c r="H31" s="48"/>
      <c r="I31" s="48"/>
      <c r="J31" s="48"/>
      <c r="K31" s="48"/>
      <c r="L31" s="48"/>
      <c r="M31" s="50"/>
      <c r="N31" s="25" t="s">
        <v>1133</v>
      </c>
      <c r="O31" s="25" t="s">
        <v>77</v>
      </c>
      <c r="P31" s="25" t="s">
        <v>77</v>
      </c>
      <c r="Q31" s="25" t="s">
        <v>77</v>
      </c>
      <c r="R31" s="25" t="s">
        <v>1100</v>
      </c>
      <c r="S31" s="25" t="s">
        <v>1100</v>
      </c>
      <c r="T31" s="25" t="s">
        <v>1101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5" t="s">
        <v>77</v>
      </c>
      <c r="AS31" s="25" t="s">
        <v>77</v>
      </c>
      <c r="AT31" s="26"/>
      <c r="AU31" s="25" t="s">
        <v>1134</v>
      </c>
      <c r="AV31" s="26">
        <v>495</v>
      </c>
    </row>
    <row r="32" spans="1:48" ht="30" customHeight="1">
      <c r="A32" s="34" t="s">
        <v>1139</v>
      </c>
      <c r="B32" s="34" t="s">
        <v>1140</v>
      </c>
      <c r="C32" s="34" t="s">
        <v>1129</v>
      </c>
      <c r="D32" s="46">
        <v>595</v>
      </c>
      <c r="E32" s="48"/>
      <c r="F32" s="48"/>
      <c r="G32" s="48"/>
      <c r="H32" s="48"/>
      <c r="I32" s="48"/>
      <c r="J32" s="48"/>
      <c r="K32" s="48"/>
      <c r="L32" s="48"/>
      <c r="M32" s="50"/>
      <c r="N32" s="25" t="s">
        <v>1141</v>
      </c>
      <c r="O32" s="25" t="s">
        <v>77</v>
      </c>
      <c r="P32" s="25" t="s">
        <v>77</v>
      </c>
      <c r="Q32" s="25" t="s">
        <v>77</v>
      </c>
      <c r="R32" s="25" t="s">
        <v>1100</v>
      </c>
      <c r="S32" s="25" t="s">
        <v>1100</v>
      </c>
      <c r="T32" s="25" t="s">
        <v>1101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5" t="s">
        <v>77</v>
      </c>
      <c r="AS32" s="25" t="s">
        <v>77</v>
      </c>
      <c r="AT32" s="26"/>
      <c r="AU32" s="25" t="s">
        <v>1142</v>
      </c>
      <c r="AV32" s="26">
        <v>500</v>
      </c>
    </row>
    <row r="33" spans="1:48" ht="30" customHeight="1">
      <c r="A33" s="35" t="s">
        <v>1143</v>
      </c>
      <c r="B33" s="34"/>
      <c r="C33" s="35" t="s">
        <v>1129</v>
      </c>
      <c r="D33" s="46">
        <v>1525</v>
      </c>
      <c r="E33" s="48"/>
      <c r="F33" s="48"/>
      <c r="G33" s="48"/>
      <c r="H33" s="48"/>
      <c r="I33" s="48"/>
      <c r="J33" s="48"/>
      <c r="K33" s="48"/>
      <c r="L33" s="48"/>
      <c r="M33" s="50"/>
      <c r="N33" s="25"/>
      <c r="O33" s="25"/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5"/>
      <c r="AS33" s="25"/>
      <c r="AT33" s="26"/>
      <c r="AU33" s="25"/>
      <c r="AV33" s="26"/>
    </row>
    <row r="34" spans="1:48" ht="30" customHeight="1">
      <c r="A34" s="35" t="s">
        <v>1144</v>
      </c>
      <c r="B34" s="47" t="s">
        <v>1174</v>
      </c>
      <c r="C34" s="35" t="s">
        <v>1129</v>
      </c>
      <c r="D34" s="46">
        <v>825</v>
      </c>
      <c r="E34" s="48"/>
      <c r="F34" s="48"/>
      <c r="G34" s="48"/>
      <c r="H34" s="48"/>
      <c r="I34" s="48"/>
      <c r="J34" s="48"/>
      <c r="K34" s="48"/>
      <c r="L34" s="48"/>
      <c r="M34" s="50"/>
      <c r="N34" s="25" t="s">
        <v>1145</v>
      </c>
      <c r="O34" s="25" t="s">
        <v>77</v>
      </c>
      <c r="P34" s="25" t="s">
        <v>77</v>
      </c>
      <c r="Q34" s="25" t="s">
        <v>77</v>
      </c>
      <c r="R34" s="25" t="s">
        <v>1100</v>
      </c>
      <c r="S34" s="25" t="s">
        <v>1100</v>
      </c>
      <c r="T34" s="25" t="s">
        <v>1101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5" t="s">
        <v>77</v>
      </c>
      <c r="AS34" s="25" t="s">
        <v>77</v>
      </c>
      <c r="AT34" s="26"/>
      <c r="AU34" s="25" t="s">
        <v>1146</v>
      </c>
      <c r="AV34" s="26">
        <v>503</v>
      </c>
    </row>
    <row r="35" spans="1:48" ht="30" customHeight="1">
      <c r="A35" s="35" t="s">
        <v>1147</v>
      </c>
      <c r="B35" s="34" t="s">
        <v>77</v>
      </c>
      <c r="C35" s="35" t="s">
        <v>1129</v>
      </c>
      <c r="D35" s="46">
        <v>245</v>
      </c>
      <c r="E35" s="48"/>
      <c r="F35" s="48"/>
      <c r="G35" s="48"/>
      <c r="H35" s="48"/>
      <c r="I35" s="48"/>
      <c r="J35" s="48"/>
      <c r="K35" s="48"/>
      <c r="L35" s="48"/>
      <c r="M35" s="50"/>
      <c r="N35" s="25" t="s">
        <v>1145</v>
      </c>
      <c r="O35" s="25" t="s">
        <v>77</v>
      </c>
      <c r="P35" s="25" t="s">
        <v>77</v>
      </c>
      <c r="Q35" s="25" t="s">
        <v>77</v>
      </c>
      <c r="R35" s="25" t="s">
        <v>1100</v>
      </c>
      <c r="S35" s="25" t="s">
        <v>1100</v>
      </c>
      <c r="T35" s="25" t="s">
        <v>1101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5" t="s">
        <v>77</v>
      </c>
      <c r="AS35" s="25" t="s">
        <v>77</v>
      </c>
      <c r="AT35" s="26"/>
      <c r="AU35" s="25" t="s">
        <v>1146</v>
      </c>
      <c r="AV35" s="26">
        <v>503</v>
      </c>
    </row>
    <row r="36" spans="1:48" ht="30" customHeight="1">
      <c r="A36" s="46" t="s">
        <v>1171</v>
      </c>
      <c r="B36" s="47" t="s">
        <v>1173</v>
      </c>
      <c r="C36" s="47" t="s">
        <v>813</v>
      </c>
      <c r="D36" s="46">
        <v>50</v>
      </c>
      <c r="E36" s="48"/>
      <c r="F36" s="48"/>
      <c r="G36" s="48"/>
      <c r="H36" s="48"/>
      <c r="I36" s="48"/>
      <c r="J36" s="48"/>
      <c r="K36" s="48"/>
      <c r="L36" s="48"/>
      <c r="M36" s="50"/>
      <c r="N36" s="25"/>
      <c r="O36" s="25"/>
      <c r="P36" s="25"/>
      <c r="Q36" s="25"/>
      <c r="R36" s="25"/>
      <c r="S36" s="25"/>
      <c r="T36" s="2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25"/>
      <c r="AS36" s="25"/>
      <c r="AT36" s="45"/>
      <c r="AU36" s="25"/>
      <c r="AV36" s="45"/>
    </row>
    <row r="37" spans="1:48" ht="30" customHeight="1">
      <c r="A37" s="46" t="s">
        <v>1172</v>
      </c>
      <c r="B37" s="47" t="s">
        <v>1178</v>
      </c>
      <c r="C37" s="47" t="s">
        <v>813</v>
      </c>
      <c r="D37" s="46">
        <v>33</v>
      </c>
      <c r="E37" s="48"/>
      <c r="F37" s="48"/>
      <c r="G37" s="48"/>
      <c r="H37" s="48"/>
      <c r="I37" s="48"/>
      <c r="J37" s="48"/>
      <c r="K37" s="48"/>
      <c r="L37" s="48"/>
      <c r="M37" s="50"/>
      <c r="N37" s="25"/>
      <c r="O37" s="25"/>
      <c r="P37" s="25"/>
      <c r="Q37" s="25"/>
      <c r="R37" s="25"/>
      <c r="S37" s="25"/>
      <c r="T37" s="2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25"/>
      <c r="AS37" s="25"/>
      <c r="AT37" s="45"/>
      <c r="AU37" s="25"/>
      <c r="AV37" s="45"/>
    </row>
    <row r="38" spans="1:48" ht="30" customHeight="1">
      <c r="A38" s="35" t="s">
        <v>1148</v>
      </c>
      <c r="B38" s="34" t="s">
        <v>77</v>
      </c>
      <c r="C38" s="35" t="s">
        <v>1149</v>
      </c>
      <c r="D38" s="46">
        <v>7</v>
      </c>
      <c r="E38" s="48"/>
      <c r="F38" s="48"/>
      <c r="G38" s="48"/>
      <c r="H38" s="48"/>
      <c r="I38" s="48"/>
      <c r="J38" s="48"/>
      <c r="K38" s="48"/>
      <c r="L38" s="48"/>
      <c r="M38" s="50"/>
      <c r="N38" s="25" t="s">
        <v>1145</v>
      </c>
      <c r="O38" s="25" t="s">
        <v>77</v>
      </c>
      <c r="P38" s="25" t="s">
        <v>77</v>
      </c>
      <c r="Q38" s="25" t="s">
        <v>77</v>
      </c>
      <c r="R38" s="25" t="s">
        <v>1100</v>
      </c>
      <c r="S38" s="25" t="s">
        <v>1100</v>
      </c>
      <c r="T38" s="25" t="s">
        <v>1101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5" t="s">
        <v>77</v>
      </c>
      <c r="AS38" s="25" t="s">
        <v>77</v>
      </c>
      <c r="AT38" s="26"/>
      <c r="AU38" s="25" t="s">
        <v>1146</v>
      </c>
      <c r="AV38" s="26">
        <v>503</v>
      </c>
    </row>
    <row r="39" spans="1:48" ht="30" customHeight="1">
      <c r="A39" s="35" t="s">
        <v>1150</v>
      </c>
      <c r="B39" s="34" t="s">
        <v>77</v>
      </c>
      <c r="C39" s="35" t="s">
        <v>1117</v>
      </c>
      <c r="D39" s="35">
        <v>1</v>
      </c>
      <c r="E39" s="48"/>
      <c r="F39" s="48"/>
      <c r="G39" s="48"/>
      <c r="H39" s="48"/>
      <c r="I39" s="48"/>
      <c r="J39" s="48"/>
      <c r="K39" s="48"/>
      <c r="L39" s="48"/>
      <c r="M39" s="50"/>
      <c r="N39" s="25" t="s">
        <v>1145</v>
      </c>
      <c r="O39" s="25" t="s">
        <v>77</v>
      </c>
      <c r="P39" s="25" t="s">
        <v>77</v>
      </c>
      <c r="Q39" s="25" t="s">
        <v>77</v>
      </c>
      <c r="R39" s="25" t="s">
        <v>1100</v>
      </c>
      <c r="S39" s="25" t="s">
        <v>1100</v>
      </c>
      <c r="T39" s="25" t="s">
        <v>1101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5" t="s">
        <v>77</v>
      </c>
      <c r="AS39" s="25" t="s">
        <v>77</v>
      </c>
      <c r="AT39" s="26"/>
      <c r="AU39" s="25" t="s">
        <v>1146</v>
      </c>
      <c r="AV39" s="26">
        <v>503</v>
      </c>
    </row>
    <row r="40" spans="1:48" ht="30" customHeight="1">
      <c r="A40" s="37" t="s">
        <v>1104</v>
      </c>
      <c r="B40" s="38"/>
      <c r="C40" s="38"/>
      <c r="D40" s="37"/>
      <c r="E40" s="51"/>
      <c r="F40" s="51"/>
      <c r="G40" s="51"/>
      <c r="H40" s="51"/>
      <c r="I40" s="51"/>
      <c r="J40" s="51"/>
      <c r="K40" s="51"/>
      <c r="L40" s="51"/>
      <c r="M40" s="50"/>
      <c r="N40" s="25"/>
      <c r="O40" s="25"/>
      <c r="P40" s="25"/>
      <c r="Q40" s="25"/>
      <c r="R40" s="25"/>
      <c r="S40" s="25"/>
      <c r="T40" s="25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5"/>
      <c r="AS40" s="25"/>
      <c r="AT40" s="26"/>
      <c r="AU40" s="25"/>
      <c r="AV40" s="26"/>
    </row>
    <row r="41" spans="1:48" ht="30" customHeight="1">
      <c r="A41" s="34"/>
      <c r="B41" s="34"/>
      <c r="C41" s="34"/>
      <c r="D41" s="35"/>
      <c r="E41" s="36"/>
      <c r="F41" s="36"/>
      <c r="G41" s="36"/>
      <c r="H41" s="36"/>
      <c r="I41" s="36"/>
      <c r="J41" s="36"/>
      <c r="K41" s="36"/>
      <c r="L41" s="36"/>
      <c r="M41" s="34"/>
      <c r="N41" s="25"/>
      <c r="O41" s="25"/>
      <c r="P41" s="25"/>
      <c r="Q41" s="25"/>
      <c r="R41" s="25"/>
      <c r="S41" s="25"/>
      <c r="T41" s="25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5"/>
      <c r="AS41" s="25"/>
      <c r="AT41" s="26"/>
      <c r="AU41" s="25"/>
      <c r="AV41" s="26"/>
    </row>
    <row r="42" spans="1:48" ht="30" customHeight="1">
      <c r="A42" s="34"/>
      <c r="B42" s="34"/>
      <c r="C42" s="34"/>
      <c r="D42" s="35"/>
      <c r="E42" s="36"/>
      <c r="F42" s="36"/>
      <c r="G42" s="36"/>
      <c r="H42" s="36"/>
      <c r="I42" s="36"/>
      <c r="J42" s="36"/>
      <c r="K42" s="36"/>
      <c r="L42" s="36"/>
      <c r="M42" s="34"/>
      <c r="N42" s="25"/>
      <c r="O42" s="25"/>
      <c r="P42" s="25"/>
      <c r="Q42" s="25"/>
      <c r="R42" s="25"/>
      <c r="S42" s="25"/>
      <c r="T42" s="25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25"/>
      <c r="AS42" s="25"/>
      <c r="AT42" s="41"/>
      <c r="AU42" s="25"/>
      <c r="AV42" s="41"/>
    </row>
    <row r="43" spans="1:48" ht="30" customHeight="1">
      <c r="A43" s="34"/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4"/>
      <c r="N43" s="25"/>
      <c r="O43" s="25"/>
      <c r="P43" s="25"/>
      <c r="Q43" s="25"/>
      <c r="R43" s="25"/>
      <c r="S43" s="25"/>
      <c r="T43" s="25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25"/>
      <c r="AS43" s="25"/>
      <c r="AT43" s="41"/>
      <c r="AU43" s="25"/>
      <c r="AV43" s="41"/>
    </row>
    <row r="44" spans="1:48" ht="30" customHeight="1">
      <c r="A44" s="34"/>
      <c r="B44" s="34"/>
      <c r="C44" s="34"/>
      <c r="D44" s="35"/>
      <c r="E44" s="36"/>
      <c r="F44" s="36"/>
      <c r="G44" s="36"/>
      <c r="H44" s="36"/>
      <c r="I44" s="36"/>
      <c r="J44" s="36"/>
      <c r="K44" s="36"/>
      <c r="L44" s="36"/>
      <c r="M44" s="34"/>
      <c r="N44" s="25"/>
      <c r="O44" s="25"/>
      <c r="P44" s="25"/>
      <c r="Q44" s="25"/>
      <c r="R44" s="25"/>
      <c r="S44" s="25"/>
      <c r="T44" s="25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25"/>
      <c r="AS44" s="25"/>
      <c r="AT44" s="41"/>
      <c r="AU44" s="25"/>
      <c r="AV44" s="41"/>
    </row>
    <row r="45" spans="1:48" ht="30" customHeight="1">
      <c r="A45" s="34"/>
      <c r="B45" s="34"/>
      <c r="C45" s="34"/>
      <c r="D45" s="35"/>
      <c r="E45" s="36"/>
      <c r="F45" s="36"/>
      <c r="G45" s="36"/>
      <c r="H45" s="36"/>
      <c r="I45" s="36"/>
      <c r="J45" s="36"/>
      <c r="K45" s="36"/>
      <c r="L45" s="36"/>
      <c r="M45" s="34"/>
      <c r="N45" s="25"/>
      <c r="O45" s="25"/>
      <c r="P45" s="25"/>
      <c r="Q45" s="25"/>
      <c r="R45" s="25"/>
      <c r="S45" s="25"/>
      <c r="T45" s="25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25"/>
      <c r="AS45" s="25"/>
      <c r="AT45" s="41"/>
      <c r="AU45" s="25"/>
      <c r="AV45" s="41"/>
    </row>
    <row r="46" spans="1:48" ht="30" customHeight="1">
      <c r="A46" s="34"/>
      <c r="B46" s="34"/>
      <c r="C46" s="34"/>
      <c r="D46" s="35"/>
      <c r="E46" s="36"/>
      <c r="F46" s="36"/>
      <c r="G46" s="36"/>
      <c r="H46" s="36"/>
      <c r="I46" s="36"/>
      <c r="J46" s="36"/>
      <c r="K46" s="36"/>
      <c r="L46" s="36"/>
      <c r="M46" s="34"/>
      <c r="N46" s="25"/>
      <c r="O46" s="25"/>
      <c r="P46" s="25"/>
      <c r="Q46" s="25"/>
      <c r="R46" s="25"/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5"/>
      <c r="AS46" s="25"/>
      <c r="AT46" s="26"/>
      <c r="AU46" s="25"/>
      <c r="AV46" s="26"/>
    </row>
    <row r="47" spans="1:48" ht="30" customHeight="1">
      <c r="A47" s="34"/>
      <c r="B47" s="34"/>
      <c r="C47" s="34"/>
      <c r="D47" s="35"/>
      <c r="E47" s="36"/>
      <c r="F47" s="36"/>
      <c r="G47" s="36"/>
      <c r="H47" s="36"/>
      <c r="I47" s="36"/>
      <c r="J47" s="36"/>
      <c r="K47" s="36"/>
      <c r="L47" s="36"/>
      <c r="M47" s="34"/>
      <c r="N47" s="25"/>
      <c r="O47" s="25"/>
      <c r="P47" s="25"/>
      <c r="Q47" s="25"/>
      <c r="R47" s="25"/>
      <c r="S47" s="25"/>
      <c r="T47" s="2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5"/>
      <c r="AS47" s="25"/>
      <c r="AT47" s="26"/>
      <c r="AU47" s="25"/>
      <c r="AV47" s="26"/>
    </row>
    <row r="48" spans="1:48" ht="30" customHeight="1">
      <c r="A48" s="34"/>
      <c r="B48" s="34"/>
      <c r="C48" s="34"/>
      <c r="D48" s="35"/>
      <c r="E48" s="36"/>
      <c r="F48" s="36"/>
      <c r="G48" s="36"/>
      <c r="H48" s="36"/>
      <c r="I48" s="36"/>
      <c r="J48" s="36"/>
      <c r="K48" s="36"/>
      <c r="L48" s="36"/>
      <c r="M48" s="34"/>
      <c r="N48" s="25"/>
      <c r="O48" s="25"/>
      <c r="P48" s="25"/>
      <c r="Q48" s="25"/>
      <c r="R48" s="25"/>
      <c r="S48" s="25"/>
      <c r="T48" s="25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5"/>
      <c r="AS48" s="25"/>
      <c r="AT48" s="26"/>
      <c r="AU48" s="25"/>
      <c r="AV48" s="26"/>
    </row>
    <row r="49" spans="1:48" ht="30" customHeight="1">
      <c r="A49" s="34"/>
      <c r="B49" s="34"/>
      <c r="C49" s="34"/>
      <c r="D49" s="35"/>
      <c r="E49" s="36"/>
      <c r="F49" s="36"/>
      <c r="G49" s="36"/>
      <c r="H49" s="36"/>
      <c r="I49" s="36"/>
      <c r="J49" s="36"/>
      <c r="K49" s="36"/>
      <c r="L49" s="36"/>
      <c r="M49" s="34"/>
      <c r="N49" s="25"/>
      <c r="O49" s="25"/>
      <c r="P49" s="25"/>
      <c r="Q49" s="25"/>
      <c r="R49" s="25"/>
      <c r="S49" s="25"/>
      <c r="T49" s="25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5"/>
      <c r="AS49" s="25"/>
      <c r="AT49" s="26"/>
      <c r="AU49" s="25"/>
      <c r="AV49" s="26"/>
    </row>
    <row r="50" spans="1:48" ht="30" customHeight="1">
      <c r="A50" s="21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1"/>
      <c r="N50" s="25"/>
      <c r="O50" s="25"/>
      <c r="P50" s="25"/>
      <c r="Q50" s="25"/>
      <c r="R50" s="25"/>
      <c r="S50" s="25"/>
      <c r="T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5"/>
      <c r="AS50" s="25"/>
      <c r="AT50" s="26"/>
      <c r="AU50" s="25"/>
      <c r="AV50" s="26"/>
    </row>
    <row r="51" spans="1:14" s="30" customFormat="1" ht="30" customHeight="1">
      <c r="A51" s="28" t="s">
        <v>99</v>
      </c>
      <c r="B51" s="28"/>
      <c r="C51" s="28"/>
      <c r="D51" s="28"/>
      <c r="E51" s="28"/>
      <c r="F51" s="29">
        <f>F40+F22+F15</f>
        <v>0</v>
      </c>
      <c r="G51" s="28"/>
      <c r="H51" s="29">
        <f>+H40</f>
        <v>0</v>
      </c>
      <c r="I51" s="28"/>
      <c r="J51" s="29">
        <f>SUM(J5:J46)</f>
        <v>0</v>
      </c>
      <c r="K51" s="28"/>
      <c r="L51" s="51">
        <f>+L40+L22+L15</f>
        <v>0</v>
      </c>
      <c r="M51" s="28"/>
      <c r="N51" s="30" t="s">
        <v>1151</v>
      </c>
    </row>
    <row r="53" ht="16.5">
      <c r="L53" s="31"/>
    </row>
  </sheetData>
  <sheetProtection/>
  <mergeCells count="45">
    <mergeCell ref="AR2:AR3"/>
    <mergeCell ref="AS2:AS3"/>
    <mergeCell ref="AT2:AT3"/>
    <mergeCell ref="AU2:AU3"/>
    <mergeCell ref="AV2:AV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UESR</cp:lastModifiedBy>
  <cp:lastPrinted>2016-11-08T04:51:00Z</cp:lastPrinted>
  <dcterms:created xsi:type="dcterms:W3CDTF">2016-08-12T01:48:26Z</dcterms:created>
  <dcterms:modified xsi:type="dcterms:W3CDTF">2016-11-14T23:56:54Z</dcterms:modified>
  <cp:category/>
  <cp:version/>
  <cp:contentType/>
  <cp:contentStatus/>
</cp:coreProperties>
</file>