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165" activeTab="0"/>
  </bookViews>
  <sheets>
    <sheet name="원가표" sheetId="1" r:id="rId1"/>
    <sheet name="집계표" sheetId="2" r:id="rId2"/>
    <sheet name="내역서" sheetId="3" r:id="rId3"/>
  </sheets>
  <definedNames>
    <definedName name="_xlnm.Print_Area" localSheetId="2">'내역서'!$C$1:$O$237</definedName>
    <definedName name="_xlnm.Print_Area" localSheetId="0">'원가표'!$A$1:$F$32</definedName>
    <definedName name="_xlnm.Print_Area" localSheetId="1">'집계표'!$A$1:$M$27</definedName>
    <definedName name="_xlnm.Print_Titles" localSheetId="2">'내역서'!$1:$3</definedName>
    <definedName name="_xlnm.Print_Titles" localSheetId="1">'집계표'!$1:$4</definedName>
  </definedNames>
  <calcPr fullCalcOnLoad="1"/>
</workbook>
</file>

<file path=xl/comments1.xml><?xml version="1.0" encoding="utf-8"?>
<comments xmlns="http://schemas.openxmlformats.org/spreadsheetml/2006/main">
  <authors>
    <author>최정화</author>
  </authors>
  <commentList>
    <comment ref="D13" authorId="0">
      <text>
        <r>
          <rPr>
            <b/>
            <sz val="9"/>
            <rFont val="굴림"/>
            <family val="3"/>
          </rPr>
          <t>최정화:</t>
        </r>
        <r>
          <rPr>
            <sz val="9"/>
            <rFont val="굴림"/>
            <family val="3"/>
          </rPr>
          <t xml:space="preserve">
총공사3.4억원이상건설공사에만적용
</t>
        </r>
      </text>
    </comment>
  </commentList>
</comments>
</file>

<file path=xl/sharedStrings.xml><?xml version="1.0" encoding="utf-8"?>
<sst xmlns="http://schemas.openxmlformats.org/spreadsheetml/2006/main" count="552" uniqueCount="282">
  <si>
    <t>집   계   표</t>
  </si>
  <si>
    <t>[공사명]  경기문화재단</t>
  </si>
  <si>
    <t>공종</t>
  </si>
  <si>
    <t>품          명</t>
  </si>
  <si>
    <t>품          명</t>
  </si>
  <si>
    <t>규       격</t>
  </si>
  <si>
    <t>단위</t>
  </si>
  <si>
    <t>수량</t>
  </si>
  <si>
    <t>재  료  비</t>
  </si>
  <si>
    <t>단가</t>
  </si>
  <si>
    <t>금액</t>
  </si>
  <si>
    <t>노  무  비</t>
  </si>
  <si>
    <t>경    비</t>
  </si>
  <si>
    <t>합    계</t>
  </si>
  <si>
    <t>비고</t>
  </si>
  <si>
    <t>01  장비설치공사</t>
  </si>
  <si>
    <t>01</t>
  </si>
  <si>
    <t>02  공조배관공사</t>
  </si>
  <si>
    <t>02</t>
  </si>
  <si>
    <t>03  가스배관공사</t>
  </si>
  <si>
    <t>03</t>
  </si>
  <si>
    <t>04  연도설치공사</t>
  </si>
  <si>
    <t>04</t>
  </si>
  <si>
    <t>05  철거공사</t>
  </si>
  <si>
    <t>05</t>
  </si>
  <si>
    <t>06  자동제어설치공사</t>
  </si>
  <si>
    <t>06</t>
  </si>
  <si>
    <t>07</t>
  </si>
  <si>
    <t>08</t>
  </si>
  <si>
    <t>0801</t>
  </si>
  <si>
    <t>[ 합                  계 ]</t>
  </si>
  <si>
    <t>End Of File(Ver 6.0)</t>
  </si>
  <si>
    <t>마지막열은 지우지 마시오</t>
  </si>
  <si>
    <t>코드</t>
  </si>
  <si>
    <t>MM776364303</t>
  </si>
  <si>
    <t>냉각탑</t>
  </si>
  <si>
    <t>300RT</t>
  </si>
  <si>
    <t>대</t>
  </si>
  <si>
    <t/>
  </si>
  <si>
    <t>[ 합           계 ]</t>
  </si>
  <si>
    <t>47100417243</t>
  </si>
  <si>
    <t>배관용 스테인리스 강관</t>
  </si>
  <si>
    <t>D25x3T</t>
  </si>
  <si>
    <t>M</t>
  </si>
  <si>
    <t>47100417245</t>
  </si>
  <si>
    <t>D40x3T</t>
  </si>
  <si>
    <t>47100417249</t>
  </si>
  <si>
    <t>D100x3T</t>
  </si>
  <si>
    <t>47100417250</t>
  </si>
  <si>
    <t>D125x3T</t>
  </si>
  <si>
    <t>47100417252</t>
  </si>
  <si>
    <t>D200x3T</t>
  </si>
  <si>
    <t>PPS00000001</t>
  </si>
  <si>
    <t>잡재료비</t>
  </si>
  <si>
    <t>관의 3%</t>
  </si>
  <si>
    <t>식</t>
  </si>
  <si>
    <t>56940840458</t>
  </si>
  <si>
    <t>관보온(가교발포+매직)</t>
  </si>
  <si>
    <t>40TxD100</t>
  </si>
  <si>
    <t>47304017804</t>
  </si>
  <si>
    <t>나사식 강관제 관이음쇠</t>
  </si>
  <si>
    <t>백캡 (나사) D32</t>
  </si>
  <si>
    <t>EA</t>
  </si>
  <si>
    <t>47301108707</t>
  </si>
  <si>
    <t>일반배관용 STS강관 이음쇠</t>
  </si>
  <si>
    <t>유니온 (SUS 나사) D40</t>
  </si>
  <si>
    <t>47301108760</t>
  </si>
  <si>
    <t>니플 (SUS 나사) D25</t>
  </si>
  <si>
    <t>47301108762</t>
  </si>
  <si>
    <t>니플 (SUS 나사) D40</t>
  </si>
  <si>
    <t>47301108027</t>
  </si>
  <si>
    <t>엘보(SUS 용접#10) D40</t>
  </si>
  <si>
    <t>47301108031</t>
  </si>
  <si>
    <t>엘보(SUS 용접#10) D100</t>
  </si>
  <si>
    <t>47301108032</t>
  </si>
  <si>
    <t>엘보(SUS 용접#10) D125</t>
  </si>
  <si>
    <t>47301108034</t>
  </si>
  <si>
    <t>엘보(SUS 용접#10) D200</t>
  </si>
  <si>
    <t>47301108211</t>
  </si>
  <si>
    <t>티이(SUS 용접 S#10) D40</t>
  </si>
  <si>
    <t>47301108215</t>
  </si>
  <si>
    <t>티이(SUS 용접 S#10) D100</t>
  </si>
  <si>
    <t>47301108216</t>
  </si>
  <si>
    <t>티이(SUS 용접 S#10) D125</t>
  </si>
  <si>
    <t>56940150030</t>
  </si>
  <si>
    <t>스텐관용접(아르곤용접)</t>
  </si>
  <si>
    <t>D25</t>
  </si>
  <si>
    <t>개소</t>
  </si>
  <si>
    <t>56940150050</t>
  </si>
  <si>
    <t>D40</t>
  </si>
  <si>
    <t>56940150090</t>
  </si>
  <si>
    <t>D100</t>
  </si>
  <si>
    <t>56940150100</t>
  </si>
  <si>
    <t>D125</t>
  </si>
  <si>
    <t>56940150120</t>
  </si>
  <si>
    <t>D200</t>
  </si>
  <si>
    <t>56940330090</t>
  </si>
  <si>
    <t>용접합후렌지</t>
  </si>
  <si>
    <t>56940330100</t>
  </si>
  <si>
    <t>56940330110</t>
  </si>
  <si>
    <t>D150</t>
  </si>
  <si>
    <t>56940330120</t>
  </si>
  <si>
    <t>56940370050</t>
  </si>
  <si>
    <t>스텐용접합후렌지</t>
  </si>
  <si>
    <t>56940370090</t>
  </si>
  <si>
    <t>56940370100</t>
  </si>
  <si>
    <t>56940370120</t>
  </si>
  <si>
    <t>47305257201</t>
  </si>
  <si>
    <t>플랜지(FLANGE)</t>
  </si>
  <si>
    <t>맹플랜지 (10KG) D150</t>
  </si>
  <si>
    <t>48200167103</t>
  </si>
  <si>
    <t>게이트 밸브</t>
  </si>
  <si>
    <t>청동,10kg,D25</t>
  </si>
  <si>
    <t>48200167105</t>
  </si>
  <si>
    <t>청동,10kg,D40</t>
  </si>
  <si>
    <t>48200137154</t>
  </si>
  <si>
    <t>버터플라이 밸브</t>
  </si>
  <si>
    <t>GEAR,10K*D100</t>
  </si>
  <si>
    <t>48200137155</t>
  </si>
  <si>
    <t>GEAR,10K*D125</t>
  </si>
  <si>
    <t>48200137157</t>
  </si>
  <si>
    <t>GEAR,10K*D200</t>
  </si>
  <si>
    <t>47300627026</t>
  </si>
  <si>
    <t>스트레이너</t>
  </si>
  <si>
    <t>후랜지, 10kg, D200</t>
  </si>
  <si>
    <t>47300357009</t>
  </si>
  <si>
    <t>플랙시블 조인트</t>
  </si>
  <si>
    <t>벨로즈형, D100*10k</t>
  </si>
  <si>
    <t>47300357010</t>
  </si>
  <si>
    <t>벨로즈형, D125*10k</t>
  </si>
  <si>
    <t>47300357012</t>
  </si>
  <si>
    <t>벨로즈형, D200*10k</t>
  </si>
  <si>
    <t>56940740440</t>
  </si>
  <si>
    <t>밸브보온 (함석마감)</t>
  </si>
  <si>
    <t>50TxD100</t>
  </si>
  <si>
    <t>56941320040</t>
  </si>
  <si>
    <t>압력계설치(STS)</t>
  </si>
  <si>
    <t>2-35KG/CM2</t>
  </si>
  <si>
    <t>조</t>
  </si>
  <si>
    <t>56941320080</t>
  </si>
  <si>
    <t>온도계설치(STS)</t>
  </si>
  <si>
    <t>L형</t>
  </si>
  <si>
    <t>56941220080</t>
  </si>
  <si>
    <t>자동공기변설치(물용)STS</t>
  </si>
  <si>
    <t>D15</t>
  </si>
  <si>
    <t>56900017041</t>
  </si>
  <si>
    <t>노무비</t>
  </si>
  <si>
    <t>보통인부</t>
  </si>
  <si>
    <t>인</t>
  </si>
  <si>
    <t>56900017030</t>
  </si>
  <si>
    <t>배관공</t>
  </si>
  <si>
    <t>PPS00000003</t>
  </si>
  <si>
    <t>공구손료</t>
  </si>
  <si>
    <t>노무비의 3%</t>
  </si>
  <si>
    <t>47100487412</t>
  </si>
  <si>
    <t>가스배관용 탄소강관(SPPG)</t>
  </si>
  <si>
    <t>백관(KSD3631), D65</t>
  </si>
  <si>
    <t>47100487414</t>
  </si>
  <si>
    <t>백관(KSD3631), D80</t>
  </si>
  <si>
    <t>47301127001</t>
  </si>
  <si>
    <t>용접식 관이음쇠</t>
  </si>
  <si>
    <t>백엘보 (용접) D50</t>
  </si>
  <si>
    <t>47301127217</t>
  </si>
  <si>
    <t>백티이 (용접) D80</t>
  </si>
  <si>
    <t>56940120060</t>
  </si>
  <si>
    <t>강관용접</t>
  </si>
  <si>
    <t>D50</t>
  </si>
  <si>
    <t>56940120080</t>
  </si>
  <si>
    <t>D80</t>
  </si>
  <si>
    <t>56940330060</t>
  </si>
  <si>
    <t>56940330080</t>
  </si>
  <si>
    <t>48200147506</t>
  </si>
  <si>
    <t>가스용주강볼밸브</t>
  </si>
  <si>
    <t>56941533020</t>
  </si>
  <si>
    <t>공급관기밀시험</t>
  </si>
  <si>
    <t>65ø-100ø</t>
  </si>
  <si>
    <t>구간</t>
  </si>
  <si>
    <t>56941534020</t>
  </si>
  <si>
    <t>에어후레싱</t>
  </si>
  <si>
    <t>65ø-100ø이하</t>
  </si>
  <si>
    <t>56941422110</t>
  </si>
  <si>
    <t>녹막이페인트칠(배관용)</t>
  </si>
  <si>
    <t>1회</t>
  </si>
  <si>
    <t>M2</t>
  </si>
  <si>
    <t>56941422120</t>
  </si>
  <si>
    <t>2회</t>
  </si>
  <si>
    <t>56941425120</t>
  </si>
  <si>
    <t>녹막이페인트칠 인건비(1회)</t>
  </si>
  <si>
    <t>D100mm 이하 배관용</t>
  </si>
  <si>
    <t>M당</t>
  </si>
  <si>
    <t>56941425210</t>
  </si>
  <si>
    <t>녹막이페인트칠 인건비(2회)</t>
  </si>
  <si>
    <t>D50mm 이하 배관용</t>
  </si>
  <si>
    <t>56941425220</t>
  </si>
  <si>
    <t>56941422140</t>
  </si>
  <si>
    <t>조합페인트칠(배관용)</t>
  </si>
  <si>
    <t>철재면2회</t>
  </si>
  <si>
    <t>56941426020</t>
  </si>
  <si>
    <t>조합페인트칠 인건비(2회)</t>
  </si>
  <si>
    <t>41400227124</t>
  </si>
  <si>
    <t>477직관</t>
  </si>
  <si>
    <t>D400</t>
  </si>
  <si>
    <t>41400227155</t>
  </si>
  <si>
    <t>45'곡관</t>
  </si>
  <si>
    <t>41400227300</t>
  </si>
  <si>
    <t>후렌지아답타</t>
  </si>
  <si>
    <t>47303009002</t>
  </si>
  <si>
    <t>고철</t>
  </si>
  <si>
    <t>Kg</t>
  </si>
  <si>
    <t>56941880037</t>
  </si>
  <si>
    <t>폐기물처리비</t>
  </si>
  <si>
    <t>15TON 30KM</t>
  </si>
  <si>
    <t>TON</t>
  </si>
  <si>
    <t>56900017038</t>
  </si>
  <si>
    <t>보온공</t>
  </si>
  <si>
    <t>Z0000000002</t>
  </si>
  <si>
    <t>자동제어설치공사</t>
  </si>
  <si>
    <t>Z0000000003</t>
  </si>
  <si>
    <t>MM800100004</t>
  </si>
  <si>
    <t>A,B행과 마지막열은 지우지 마시오</t>
  </si>
  <si>
    <t>냉온수기 및 냉각탑기초패드공사</t>
  </si>
  <si>
    <t>08 기초패드공사(냉온수기 및 냉각탑)</t>
  </si>
  <si>
    <t>08  기초패드공사</t>
  </si>
  <si>
    <t>가스인허가비용</t>
  </si>
  <si>
    <t>식</t>
  </si>
  <si>
    <t>06 자동제어설치공사</t>
  </si>
  <si>
    <t>전원 및 접점공사</t>
  </si>
  <si>
    <t>07  전기공사</t>
  </si>
  <si>
    <t>공    사    원    가    계    산    서</t>
  </si>
  <si>
    <t xml:space="preserve">  금                액</t>
  </si>
  <si>
    <t xml:space="preserve"> 구    성    비 (%)</t>
  </si>
  <si>
    <t xml:space="preserve"> 비         고</t>
  </si>
  <si>
    <t>순 공 사 원 가</t>
  </si>
  <si>
    <t>재     료     비</t>
  </si>
  <si>
    <t>직    접    재    료    비</t>
  </si>
  <si>
    <t>작 업 설 . 부 산 물 등</t>
  </si>
  <si>
    <t xml:space="preserve"> [소                        계]</t>
  </si>
  <si>
    <t>노    무    비</t>
  </si>
  <si>
    <t>직    접    노    무    비</t>
  </si>
  <si>
    <t>간    접    노    무    비</t>
  </si>
  <si>
    <t xml:space="preserve">  직접노무비의 9.7%</t>
  </si>
  <si>
    <t>[소                         계]</t>
  </si>
  <si>
    <t>경           비</t>
  </si>
  <si>
    <t>기      계      경      비</t>
  </si>
  <si>
    <t>산    재    보    험   료</t>
  </si>
  <si>
    <t xml:space="preserve">  노무비의 3.9%</t>
  </si>
  <si>
    <t>고    용    보    험   료</t>
  </si>
  <si>
    <t xml:space="preserve">  노무비의 0.87%</t>
  </si>
  <si>
    <t>건    강    보    험   료</t>
  </si>
  <si>
    <t xml:space="preserve">  직접노무비의 1.7%</t>
  </si>
  <si>
    <t>노 인 장 기 요 양 보 험 료</t>
  </si>
  <si>
    <t xml:space="preserve">  건강보험료의 6.55%</t>
  </si>
  <si>
    <t>연    금    보    험   료</t>
  </si>
  <si>
    <t xml:space="preserve">  직접노무비의 2.49%</t>
  </si>
  <si>
    <t>안    전    관    리   비</t>
  </si>
  <si>
    <t xml:space="preserve">  (재료비+직노+관급)*2.93% </t>
  </si>
  <si>
    <t>환    경    관    리   비</t>
  </si>
  <si>
    <t xml:space="preserve">  (재료비+직노+기경)*0.5% </t>
  </si>
  <si>
    <t>하 도 급 지 급 수 수 료</t>
  </si>
  <si>
    <t xml:space="preserve">  (재료비+직노+기경)*0.081% </t>
  </si>
  <si>
    <t>건 설 기 계 지 급 수 수 료</t>
  </si>
  <si>
    <t xml:space="preserve">  (재료비+직노+기경)*0.07% </t>
  </si>
  <si>
    <t>퇴  직  공  제  부  금  비</t>
  </si>
  <si>
    <t xml:space="preserve">  직접노무비의 2.3%</t>
  </si>
  <si>
    <t>기      타      경      비</t>
  </si>
  <si>
    <t xml:space="preserve">  (재료비+노무비)*4.8%</t>
  </si>
  <si>
    <t>[소                       계]</t>
  </si>
  <si>
    <t>계</t>
  </si>
  <si>
    <t>일           반           관           리           비</t>
  </si>
  <si>
    <t xml:space="preserve">  계의 6%</t>
  </si>
  <si>
    <t>이                                                      윤</t>
  </si>
  <si>
    <t xml:space="preserve">  (노무비+경비+일반관리비)*15%</t>
  </si>
  <si>
    <t>공                 급                가               액</t>
  </si>
  <si>
    <t>T. A. B 공 사</t>
  </si>
  <si>
    <t>부           가           가           치           세</t>
  </si>
  <si>
    <t xml:space="preserve"> (공급가액+T.A.B)의 10%</t>
  </si>
  <si>
    <t>도                급               금                액</t>
  </si>
  <si>
    <t>분           담           금           공           사</t>
  </si>
  <si>
    <t>도           급           자           관           급</t>
  </si>
  <si>
    <t xml:space="preserve"> 부가가치세,조달수수료포함</t>
  </si>
  <si>
    <t>반입 및 철거 크레인</t>
  </si>
  <si>
    <t xml:space="preserve">공사명 [ 경기문화재단 흡수식냉온수기 교체를 위한 부대 기계설비공사 ]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</si>
</sst>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_);[Red]\(#,##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6"/>
      <name val="굴림"/>
      <family val="3"/>
    </font>
    <font>
      <sz val="14"/>
      <name val="굴림"/>
      <family val="3"/>
    </font>
    <font>
      <sz val="11"/>
      <name val="굴림"/>
      <family val="3"/>
    </font>
    <font>
      <sz val="12"/>
      <name val="바탕체"/>
      <family val="1"/>
    </font>
    <font>
      <sz val="12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맑은 고딕"/>
      <family val="3"/>
    </font>
    <font>
      <b/>
      <u val="single"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b/>
      <u val="single"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 quotePrefix="1">
      <alignment vertical="center"/>
    </xf>
    <xf numFmtId="176" fontId="0" fillId="0" borderId="10" xfId="0" applyNumberFormat="1" applyFont="1" applyBorder="1" applyAlignment="1">
      <alignment vertical="center"/>
    </xf>
    <xf numFmtId="176" fontId="4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40" fillId="33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 quotePrefix="1">
      <alignment vertical="center"/>
    </xf>
    <xf numFmtId="0" fontId="40" fillId="33" borderId="10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0" fontId="5" fillId="0" borderId="14" xfId="47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80" fontId="5" fillId="0" borderId="10" xfId="47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76" fontId="0" fillId="0" borderId="10" xfId="0" applyNumberFormat="1" applyBorder="1" applyAlignment="1" quotePrefix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 quotePrefix="1">
      <alignment vertical="center"/>
    </xf>
    <xf numFmtId="176" fontId="49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2</xdr:col>
      <xdr:colOff>1162050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6675" y="676275"/>
          <a:ext cx="3324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66675</xdr:rowOff>
    </xdr:from>
    <xdr:to>
      <xdr:col>2</xdr:col>
      <xdr:colOff>1162050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66675" y="676275"/>
          <a:ext cx="3324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60" zoomScalePageLayoutView="0" workbookViewId="0" topLeftCell="A1">
      <selection activeCell="M30" sqref="M30"/>
    </sheetView>
  </sheetViews>
  <sheetFormatPr defaultColWidth="9.140625" defaultRowHeight="15"/>
  <cols>
    <col min="1" max="1" width="14.00390625" style="14" customWidth="1"/>
    <col min="2" max="2" width="19.421875" style="14" customWidth="1"/>
    <col min="3" max="3" width="32.28125" style="14" customWidth="1"/>
    <col min="4" max="4" width="32.28125" style="15" customWidth="1"/>
    <col min="5" max="5" width="35.8515625" style="14" customWidth="1"/>
    <col min="6" max="6" width="15.421875" style="14" customWidth="1"/>
    <col min="7" max="7" width="9.00390625" style="14" customWidth="1"/>
    <col min="8" max="9" width="13.8515625" style="14" customWidth="1"/>
    <col min="10" max="16384" width="9.00390625" style="14" customWidth="1"/>
  </cols>
  <sheetData>
    <row r="1" spans="1:6" s="11" customFormat="1" ht="18.75" customHeight="1">
      <c r="A1" s="33" t="s">
        <v>228</v>
      </c>
      <c r="B1" s="33"/>
      <c r="C1" s="33"/>
      <c r="D1" s="33"/>
      <c r="E1" s="33"/>
      <c r="F1" s="33"/>
    </row>
    <row r="2" s="12" customFormat="1" ht="10.5" customHeight="1">
      <c r="D2" s="13"/>
    </row>
    <row r="3" ht="18.75" customHeight="1" thickBot="1">
      <c r="A3" s="14" t="s">
        <v>281</v>
      </c>
    </row>
    <row r="4" spans="1:6" s="19" customFormat="1" ht="18.75" customHeight="1" thickBot="1">
      <c r="A4" s="34"/>
      <c r="B4" s="35"/>
      <c r="C4" s="36"/>
      <c r="D4" s="16" t="s">
        <v>229</v>
      </c>
      <c r="E4" s="17" t="s">
        <v>230</v>
      </c>
      <c r="F4" s="18" t="s">
        <v>231</v>
      </c>
    </row>
    <row r="5" spans="1:6" ht="18.75" customHeight="1">
      <c r="A5" s="37" t="s">
        <v>232</v>
      </c>
      <c r="B5" s="40" t="s">
        <v>233</v>
      </c>
      <c r="C5" s="20" t="s">
        <v>234</v>
      </c>
      <c r="D5" s="21">
        <f>집계표!F27</f>
        <v>0</v>
      </c>
      <c r="E5" s="22"/>
      <c r="F5" s="23"/>
    </row>
    <row r="6" spans="1:6" ht="18.75" customHeight="1">
      <c r="A6" s="38"/>
      <c r="B6" s="41"/>
      <c r="C6" s="24" t="s">
        <v>235</v>
      </c>
      <c r="D6" s="25"/>
      <c r="E6" s="26"/>
      <c r="F6" s="27"/>
    </row>
    <row r="7" spans="1:6" ht="18.75" customHeight="1">
      <c r="A7" s="38"/>
      <c r="B7" s="42"/>
      <c r="C7" s="24" t="s">
        <v>236</v>
      </c>
      <c r="D7" s="25">
        <f>INT(SUM(D5:D6))</f>
        <v>0</v>
      </c>
      <c r="E7" s="26"/>
      <c r="F7" s="27"/>
    </row>
    <row r="8" spans="1:6" ht="18.75" customHeight="1">
      <c r="A8" s="38"/>
      <c r="B8" s="43" t="s">
        <v>237</v>
      </c>
      <c r="C8" s="24" t="s">
        <v>238</v>
      </c>
      <c r="D8" s="25">
        <f>집계표!H27</f>
        <v>0</v>
      </c>
      <c r="E8" s="26"/>
      <c r="F8" s="27"/>
    </row>
    <row r="9" spans="1:6" ht="18.75" customHeight="1">
      <c r="A9" s="38"/>
      <c r="B9" s="41"/>
      <c r="C9" s="24" t="s">
        <v>239</v>
      </c>
      <c r="D9" s="25">
        <f>INT(SUM(D8)*9.7%)</f>
        <v>0</v>
      </c>
      <c r="E9" s="26" t="s">
        <v>240</v>
      </c>
      <c r="F9" s="27"/>
    </row>
    <row r="10" spans="1:6" ht="18.75" customHeight="1">
      <c r="A10" s="38"/>
      <c r="B10" s="42"/>
      <c r="C10" s="24" t="s">
        <v>241</v>
      </c>
      <c r="D10" s="25">
        <f>SUM(D8:D9)</f>
        <v>0</v>
      </c>
      <c r="E10" s="26"/>
      <c r="F10" s="27"/>
    </row>
    <row r="11" spans="1:6" ht="18.75" customHeight="1">
      <c r="A11" s="38"/>
      <c r="B11" s="43" t="s">
        <v>242</v>
      </c>
      <c r="C11" s="24" t="s">
        <v>243</v>
      </c>
      <c r="D11" s="25">
        <v>0</v>
      </c>
      <c r="E11" s="26"/>
      <c r="F11" s="27"/>
    </row>
    <row r="12" spans="1:6" ht="18.75" customHeight="1">
      <c r="A12" s="38"/>
      <c r="B12" s="41"/>
      <c r="C12" s="24" t="s">
        <v>244</v>
      </c>
      <c r="D12" s="25">
        <f>INT(SUM(D10)*3.9%)</f>
        <v>0</v>
      </c>
      <c r="E12" s="26" t="s">
        <v>245</v>
      </c>
      <c r="F12" s="27"/>
    </row>
    <row r="13" spans="1:6" ht="18.75" customHeight="1">
      <c r="A13" s="38"/>
      <c r="B13" s="41"/>
      <c r="C13" s="24" t="s">
        <v>246</v>
      </c>
      <c r="D13" s="25">
        <f>INT(SUM(D10)*0.87%)</f>
        <v>0</v>
      </c>
      <c r="E13" s="26" t="s">
        <v>247</v>
      </c>
      <c r="F13" s="27"/>
    </row>
    <row r="14" spans="1:6" ht="18.75" customHeight="1">
      <c r="A14" s="38"/>
      <c r="B14" s="41"/>
      <c r="C14" s="24" t="s">
        <v>248</v>
      </c>
      <c r="D14" s="25">
        <f>INT(SUM(D8)*1.7%)</f>
        <v>0</v>
      </c>
      <c r="E14" s="26" t="s">
        <v>249</v>
      </c>
      <c r="F14" s="27"/>
    </row>
    <row r="15" spans="1:6" ht="18.75" customHeight="1">
      <c r="A15" s="38"/>
      <c r="B15" s="41"/>
      <c r="C15" s="24" t="s">
        <v>250</v>
      </c>
      <c r="D15" s="25">
        <f>INT(D14*6.55%)</f>
        <v>0</v>
      </c>
      <c r="E15" s="26" t="s">
        <v>251</v>
      </c>
      <c r="F15" s="27"/>
    </row>
    <row r="16" spans="1:6" ht="18.75" customHeight="1">
      <c r="A16" s="38"/>
      <c r="B16" s="41"/>
      <c r="C16" s="24" t="s">
        <v>252</v>
      </c>
      <c r="D16" s="25">
        <f>INT(SUM(D8)*2.49%)</f>
        <v>0</v>
      </c>
      <c r="E16" s="26" t="s">
        <v>253</v>
      </c>
      <c r="F16" s="27"/>
    </row>
    <row r="17" spans="1:9" ht="18.75" customHeight="1">
      <c r="A17" s="38"/>
      <c r="B17" s="41"/>
      <c r="C17" s="24" t="s">
        <v>254</v>
      </c>
      <c r="D17" s="25">
        <f>MIN(H17,I17)</f>
        <v>0</v>
      </c>
      <c r="E17" s="26" t="s">
        <v>255</v>
      </c>
      <c r="F17" s="27"/>
      <c r="H17" s="25">
        <f>INT(SUM(D5+D8+D32/1.1)*2.93%)</f>
        <v>0</v>
      </c>
      <c r="I17" s="25">
        <f>INT(SUM(D5+D8)*2.93%)*1.2</f>
        <v>0</v>
      </c>
    </row>
    <row r="18" spans="1:6" ht="18.75" customHeight="1">
      <c r="A18" s="38"/>
      <c r="B18" s="41"/>
      <c r="C18" s="24" t="s">
        <v>256</v>
      </c>
      <c r="D18" s="25">
        <f>INT(SUM(D5+D8+D11)*0.5%)</f>
        <v>0</v>
      </c>
      <c r="E18" s="26" t="s">
        <v>257</v>
      </c>
      <c r="F18" s="27"/>
    </row>
    <row r="19" spans="1:6" ht="18.75" customHeight="1">
      <c r="A19" s="38"/>
      <c r="B19" s="41"/>
      <c r="C19" s="24" t="s">
        <v>258</v>
      </c>
      <c r="D19" s="25">
        <f>INT(SUM(D5+D8+D11)*0.081%)</f>
        <v>0</v>
      </c>
      <c r="E19" s="26" t="s">
        <v>259</v>
      </c>
      <c r="F19" s="27"/>
    </row>
    <row r="20" spans="1:6" ht="18.75" customHeight="1">
      <c r="A20" s="38"/>
      <c r="B20" s="41"/>
      <c r="C20" s="24" t="s">
        <v>260</v>
      </c>
      <c r="D20" s="25">
        <f>INT(SUM(D5+D8+D11)*0.07%)</f>
        <v>0</v>
      </c>
      <c r="E20" s="26" t="s">
        <v>261</v>
      </c>
      <c r="F20" s="27"/>
    </row>
    <row r="21" spans="1:6" ht="18.75" customHeight="1">
      <c r="A21" s="38"/>
      <c r="B21" s="41"/>
      <c r="C21" s="24" t="s">
        <v>262</v>
      </c>
      <c r="D21" s="25">
        <f>INT(D8*2.3%)</f>
        <v>0</v>
      </c>
      <c r="E21" s="26" t="s">
        <v>263</v>
      </c>
      <c r="F21" s="27"/>
    </row>
    <row r="22" spans="1:6" ht="18.75" customHeight="1">
      <c r="A22" s="38"/>
      <c r="B22" s="41"/>
      <c r="C22" s="24" t="s">
        <v>264</v>
      </c>
      <c r="D22" s="25">
        <f>INT(SUM(D7+D10)*4.8%)</f>
        <v>0</v>
      </c>
      <c r="E22" s="26" t="s">
        <v>265</v>
      </c>
      <c r="F22" s="27"/>
    </row>
    <row r="23" spans="1:6" ht="18.75" customHeight="1">
      <c r="A23" s="39"/>
      <c r="B23" s="42"/>
      <c r="C23" s="28" t="s">
        <v>266</v>
      </c>
      <c r="D23" s="25">
        <f>INT(SUM(D11:D22))</f>
        <v>0</v>
      </c>
      <c r="E23" s="26"/>
      <c r="F23" s="27"/>
    </row>
    <row r="24" spans="1:6" ht="18.75" customHeight="1">
      <c r="A24" s="31" t="s">
        <v>267</v>
      </c>
      <c r="B24" s="32"/>
      <c r="C24" s="32"/>
      <c r="D24" s="25">
        <f>SUM(D23,D10,D7)</f>
        <v>0</v>
      </c>
      <c r="E24" s="26"/>
      <c r="F24" s="27"/>
    </row>
    <row r="25" spans="1:6" ht="18.75" customHeight="1">
      <c r="A25" s="31" t="s">
        <v>268</v>
      </c>
      <c r="B25" s="32"/>
      <c r="C25" s="32"/>
      <c r="D25" s="25">
        <f>INT(SUM(D24)*6%)</f>
        <v>0</v>
      </c>
      <c r="E25" s="26" t="s">
        <v>269</v>
      </c>
      <c r="F25" s="27"/>
    </row>
    <row r="26" spans="1:6" ht="18.75" customHeight="1">
      <c r="A26" s="31" t="s">
        <v>270</v>
      </c>
      <c r="B26" s="32"/>
      <c r="C26" s="32"/>
      <c r="D26" s="25">
        <f>INT((SUM(D10+D23+D25))*15%)</f>
        <v>0</v>
      </c>
      <c r="E26" s="26" t="s">
        <v>271</v>
      </c>
      <c r="F26" s="27"/>
    </row>
    <row r="27" spans="1:6" ht="18.75" customHeight="1">
      <c r="A27" s="31" t="s">
        <v>272</v>
      </c>
      <c r="B27" s="32"/>
      <c r="C27" s="32"/>
      <c r="D27" s="25">
        <f>INT(SUM(D24:D26))</f>
        <v>0</v>
      </c>
      <c r="E27" s="26"/>
      <c r="F27" s="27"/>
    </row>
    <row r="28" spans="1:6" ht="18.75" customHeight="1" hidden="1">
      <c r="A28" s="31" t="s">
        <v>273</v>
      </c>
      <c r="B28" s="32"/>
      <c r="C28" s="32"/>
      <c r="D28" s="25"/>
      <c r="E28" s="26"/>
      <c r="F28" s="27"/>
    </row>
    <row r="29" spans="1:6" ht="18.75" customHeight="1">
      <c r="A29" s="31" t="s">
        <v>274</v>
      </c>
      <c r="B29" s="32"/>
      <c r="C29" s="32"/>
      <c r="D29" s="25">
        <f>INT((D27+D28)*10%)</f>
        <v>0</v>
      </c>
      <c r="E29" s="26" t="s">
        <v>275</v>
      </c>
      <c r="F29" s="27"/>
    </row>
    <row r="30" spans="1:6" ht="18.75" customHeight="1">
      <c r="A30" s="44" t="s">
        <v>276</v>
      </c>
      <c r="B30" s="45"/>
      <c r="C30" s="46"/>
      <c r="D30" s="25">
        <f>INT(SUM(D27:D29))</f>
        <v>0</v>
      </c>
      <c r="E30" s="26"/>
      <c r="F30" s="29"/>
    </row>
    <row r="31" spans="1:6" ht="18.75" customHeight="1" hidden="1">
      <c r="A31" s="31" t="s">
        <v>277</v>
      </c>
      <c r="B31" s="32"/>
      <c r="C31" s="32"/>
      <c r="D31" s="25"/>
      <c r="E31" s="26"/>
      <c r="F31" s="29"/>
    </row>
    <row r="32" spans="1:6" ht="18.75" customHeight="1" hidden="1">
      <c r="A32" s="31" t="s">
        <v>278</v>
      </c>
      <c r="B32" s="32"/>
      <c r="C32" s="32"/>
      <c r="D32" s="25"/>
      <c r="E32" s="26" t="s">
        <v>279</v>
      </c>
      <c r="F32" s="29"/>
    </row>
  </sheetData>
  <sheetProtection/>
  <mergeCells count="15"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  <mergeCell ref="A1:F1"/>
    <mergeCell ref="A4:C4"/>
    <mergeCell ref="A5:A23"/>
    <mergeCell ref="B5:B7"/>
    <mergeCell ref="B8:B10"/>
    <mergeCell ref="B11:B23"/>
  </mergeCells>
  <printOptions/>
  <pageMargins left="0.7" right="0.7" top="0.75" bottom="0.75" header="0.3" footer="0.3"/>
  <pageSetup horizontalDpi="300" verticalDpi="300" orientation="portrait" paperSize="9" scale="54" r:id="rId4"/>
  <colBreaks count="1" manualBreakCount="1">
    <brk id="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12" sqref="S12"/>
    </sheetView>
  </sheetViews>
  <sheetFormatPr defaultColWidth="9.140625" defaultRowHeight="15"/>
  <cols>
    <col min="1" max="1" width="39.57421875" style="0" customWidth="1"/>
    <col min="2" max="2" width="11.57421875" style="0" customWidth="1"/>
    <col min="3" max="4" width="4.57421875" style="0" customWidth="1"/>
    <col min="5" max="12" width="14.57421875" style="0" customWidth="1"/>
    <col min="13" max="13" width="12.57421875" style="0" customWidth="1"/>
  </cols>
  <sheetData>
    <row r="1" spans="1:13" ht="30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0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0" customHeight="1">
      <c r="A3" s="47" t="s">
        <v>4</v>
      </c>
      <c r="B3" s="47" t="s">
        <v>5</v>
      </c>
      <c r="C3" s="47" t="s">
        <v>6</v>
      </c>
      <c r="D3" s="47" t="s">
        <v>7</v>
      </c>
      <c r="E3" s="47" t="s">
        <v>8</v>
      </c>
      <c r="F3" s="47"/>
      <c r="G3" s="47" t="s">
        <v>11</v>
      </c>
      <c r="H3" s="47"/>
      <c r="I3" s="47" t="s">
        <v>12</v>
      </c>
      <c r="J3" s="47"/>
      <c r="K3" s="47" t="s">
        <v>13</v>
      </c>
      <c r="L3" s="47"/>
      <c r="M3" s="47" t="s">
        <v>14</v>
      </c>
    </row>
    <row r="4" spans="1:13" ht="30" customHeight="1">
      <c r="A4" s="47"/>
      <c r="B4" s="47"/>
      <c r="C4" s="47"/>
      <c r="D4" s="47"/>
      <c r="E4" s="2" t="s">
        <v>9</v>
      </c>
      <c r="F4" s="2" t="s">
        <v>10</v>
      </c>
      <c r="G4" s="2" t="s">
        <v>9</v>
      </c>
      <c r="H4" s="2" t="s">
        <v>10</v>
      </c>
      <c r="I4" s="2" t="s">
        <v>9</v>
      </c>
      <c r="J4" s="2" t="s">
        <v>10</v>
      </c>
      <c r="K4" s="2" t="s">
        <v>9</v>
      </c>
      <c r="L4" s="2" t="s">
        <v>10</v>
      </c>
      <c r="M4" s="47"/>
    </row>
    <row r="5" spans="1:14" ht="30" customHeight="1">
      <c r="A5" s="3" t="s">
        <v>15</v>
      </c>
      <c r="B5" s="4"/>
      <c r="C5" s="4"/>
      <c r="D5" s="4">
        <v>1</v>
      </c>
      <c r="E5" s="4">
        <f>내역서!H29</f>
        <v>0</v>
      </c>
      <c r="F5" s="4">
        <f aca="true" t="shared" si="0" ref="F5:F11">D5*E5</f>
        <v>0</v>
      </c>
      <c r="G5" s="4">
        <f>내역서!J29</f>
        <v>0</v>
      </c>
      <c r="H5" s="4">
        <f aca="true" t="shared" si="1" ref="H5:H12">D5*G5</f>
        <v>0</v>
      </c>
      <c r="I5" s="4">
        <f>내역서!L29</f>
        <v>0</v>
      </c>
      <c r="J5" s="4">
        <f aca="true" t="shared" si="2" ref="J5:J12">D5*I5</f>
        <v>0</v>
      </c>
      <c r="K5" s="4">
        <f aca="true" t="shared" si="3" ref="K5:K11">E5+G5+I5</f>
        <v>0</v>
      </c>
      <c r="L5" s="4">
        <f aca="true" t="shared" si="4" ref="L5:L12">D5*K5</f>
        <v>0</v>
      </c>
      <c r="M5" s="4"/>
      <c r="N5" s="3" t="s">
        <v>16</v>
      </c>
    </row>
    <row r="6" spans="1:14" ht="30" customHeight="1">
      <c r="A6" s="3" t="s">
        <v>17</v>
      </c>
      <c r="B6" s="4"/>
      <c r="C6" s="4"/>
      <c r="D6" s="4">
        <v>1</v>
      </c>
      <c r="E6" s="4">
        <f>내역서!H81</f>
        <v>0</v>
      </c>
      <c r="F6" s="4">
        <f t="shared" si="0"/>
        <v>0</v>
      </c>
      <c r="G6" s="4">
        <f>내역서!J81</f>
        <v>0</v>
      </c>
      <c r="H6" s="4">
        <f t="shared" si="1"/>
        <v>0</v>
      </c>
      <c r="I6" s="4">
        <f>내역서!L81</f>
        <v>0</v>
      </c>
      <c r="J6" s="4">
        <f t="shared" si="2"/>
        <v>0</v>
      </c>
      <c r="K6" s="4">
        <f t="shared" si="3"/>
        <v>0</v>
      </c>
      <c r="L6" s="4">
        <f t="shared" si="4"/>
        <v>0</v>
      </c>
      <c r="M6" s="4"/>
      <c r="N6" s="3" t="s">
        <v>18</v>
      </c>
    </row>
    <row r="7" spans="1:14" ht="30" customHeight="1">
      <c r="A7" s="3" t="s">
        <v>19</v>
      </c>
      <c r="B7" s="4"/>
      <c r="C7" s="4"/>
      <c r="D7" s="4">
        <v>1</v>
      </c>
      <c r="E7" s="4">
        <f>내역서!H107</f>
        <v>0</v>
      </c>
      <c r="F7" s="4">
        <f t="shared" si="0"/>
        <v>0</v>
      </c>
      <c r="G7" s="4">
        <f>내역서!J107</f>
        <v>0</v>
      </c>
      <c r="H7" s="4">
        <f t="shared" si="1"/>
        <v>0</v>
      </c>
      <c r="I7" s="4">
        <f>내역서!L107</f>
        <v>0</v>
      </c>
      <c r="J7" s="4">
        <f t="shared" si="2"/>
        <v>0</v>
      </c>
      <c r="K7" s="4">
        <f t="shared" si="3"/>
        <v>0</v>
      </c>
      <c r="L7" s="4">
        <f t="shared" si="4"/>
        <v>0</v>
      </c>
      <c r="M7" s="4"/>
      <c r="N7" s="3" t="s">
        <v>20</v>
      </c>
    </row>
    <row r="8" spans="1:14" ht="30" customHeight="1">
      <c r="A8" s="3" t="s">
        <v>21</v>
      </c>
      <c r="B8" s="4"/>
      <c r="C8" s="4"/>
      <c r="D8" s="4">
        <v>1</v>
      </c>
      <c r="E8" s="4">
        <f>내역서!H133</f>
        <v>0</v>
      </c>
      <c r="F8" s="4">
        <f t="shared" si="0"/>
        <v>0</v>
      </c>
      <c r="G8" s="4">
        <f>내역서!J133</f>
        <v>0</v>
      </c>
      <c r="H8" s="4">
        <f t="shared" si="1"/>
        <v>0</v>
      </c>
      <c r="I8" s="4">
        <f>내역서!L133</f>
        <v>0</v>
      </c>
      <c r="J8" s="4">
        <f t="shared" si="2"/>
        <v>0</v>
      </c>
      <c r="K8" s="4">
        <f t="shared" si="3"/>
        <v>0</v>
      </c>
      <c r="L8" s="4">
        <f t="shared" si="4"/>
        <v>0</v>
      </c>
      <c r="M8" s="4"/>
      <c r="N8" s="3" t="s">
        <v>22</v>
      </c>
    </row>
    <row r="9" spans="1:14" ht="30" customHeight="1">
      <c r="A9" s="3" t="s">
        <v>23</v>
      </c>
      <c r="B9" s="4"/>
      <c r="C9" s="4"/>
      <c r="D9" s="4">
        <v>1</v>
      </c>
      <c r="E9" s="4">
        <f>내역서!H159</f>
        <v>0</v>
      </c>
      <c r="F9" s="4">
        <f t="shared" si="0"/>
        <v>0</v>
      </c>
      <c r="G9" s="4">
        <f>내역서!J159</f>
        <v>0</v>
      </c>
      <c r="H9" s="4">
        <f t="shared" si="1"/>
        <v>0</v>
      </c>
      <c r="I9" s="4">
        <f>내역서!L159</f>
        <v>0</v>
      </c>
      <c r="J9" s="4">
        <f t="shared" si="2"/>
        <v>0</v>
      </c>
      <c r="K9" s="4">
        <f t="shared" si="3"/>
        <v>0</v>
      </c>
      <c r="L9" s="4">
        <f t="shared" si="4"/>
        <v>0</v>
      </c>
      <c r="M9" s="4"/>
      <c r="N9" s="3" t="s">
        <v>24</v>
      </c>
    </row>
    <row r="10" spans="1:14" ht="30" customHeight="1">
      <c r="A10" s="3" t="s">
        <v>225</v>
      </c>
      <c r="B10" s="4"/>
      <c r="C10" s="4"/>
      <c r="D10" s="4">
        <v>1</v>
      </c>
      <c r="E10" s="4">
        <f>내역서!H185</f>
        <v>0</v>
      </c>
      <c r="F10" s="4">
        <f t="shared" si="0"/>
        <v>0</v>
      </c>
      <c r="G10" s="4">
        <f>내역서!J185</f>
        <v>0</v>
      </c>
      <c r="H10" s="4">
        <f t="shared" si="1"/>
        <v>0</v>
      </c>
      <c r="I10" s="4">
        <f>내역서!L185</f>
        <v>0</v>
      </c>
      <c r="J10" s="4">
        <f t="shared" si="2"/>
        <v>0</v>
      </c>
      <c r="K10" s="4">
        <f t="shared" si="3"/>
        <v>0</v>
      </c>
      <c r="L10" s="4">
        <f t="shared" si="4"/>
        <v>0</v>
      </c>
      <c r="M10" s="4"/>
      <c r="N10" s="3" t="s">
        <v>26</v>
      </c>
    </row>
    <row r="11" spans="1:14" ht="30" customHeight="1">
      <c r="A11" s="3" t="s">
        <v>227</v>
      </c>
      <c r="B11" s="4"/>
      <c r="C11" s="4"/>
      <c r="D11" s="4">
        <v>1</v>
      </c>
      <c r="E11" s="4">
        <f>내역서!H211</f>
        <v>0</v>
      </c>
      <c r="F11" s="4">
        <f t="shared" si="0"/>
        <v>0</v>
      </c>
      <c r="G11" s="4">
        <f>내역서!J211</f>
        <v>0</v>
      </c>
      <c r="H11" s="4">
        <f t="shared" si="1"/>
        <v>0</v>
      </c>
      <c r="I11" s="4">
        <f>내역서!L211</f>
        <v>0</v>
      </c>
      <c r="J11" s="4">
        <f t="shared" si="2"/>
        <v>0</v>
      </c>
      <c r="K11" s="4">
        <f t="shared" si="3"/>
        <v>0</v>
      </c>
      <c r="L11" s="4">
        <f t="shared" si="4"/>
        <v>0</v>
      </c>
      <c r="M11" s="4"/>
      <c r="N11" s="3" t="s">
        <v>27</v>
      </c>
    </row>
    <row r="12" spans="1:14" ht="30" customHeight="1">
      <c r="A12" s="3" t="s">
        <v>221</v>
      </c>
      <c r="B12" s="4"/>
      <c r="C12" s="4"/>
      <c r="D12" s="4">
        <v>1</v>
      </c>
      <c r="E12" s="4">
        <f>내역서!H213</f>
        <v>0</v>
      </c>
      <c r="F12" s="4">
        <f>내역서!I213</f>
        <v>0</v>
      </c>
      <c r="G12" s="4">
        <f>내역서!J213</f>
        <v>0</v>
      </c>
      <c r="H12" s="4">
        <f t="shared" si="1"/>
        <v>0</v>
      </c>
      <c r="I12" s="4">
        <f>내역서!L213</f>
        <v>0</v>
      </c>
      <c r="J12" s="4">
        <f t="shared" si="2"/>
        <v>0</v>
      </c>
      <c r="K12" s="4">
        <f>내역서!N213</f>
        <v>0</v>
      </c>
      <c r="L12" s="4">
        <f t="shared" si="4"/>
        <v>0</v>
      </c>
      <c r="M12" s="4"/>
      <c r="N12" s="3" t="s">
        <v>28</v>
      </c>
    </row>
    <row r="13" spans="1:14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3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3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0" customHeight="1">
      <c r="A27" s="4" t="s">
        <v>30</v>
      </c>
      <c r="B27" s="4"/>
      <c r="C27" s="4"/>
      <c r="D27" s="4"/>
      <c r="E27" s="4"/>
      <c r="F27" s="4">
        <f>(F5+F6+F7+F8+F9+F10+F11+F12)</f>
        <v>0</v>
      </c>
      <c r="G27" s="4"/>
      <c r="H27" s="4">
        <f>(H5+H6+H7+H8+H9+H10+H11+H12)</f>
        <v>0</v>
      </c>
      <c r="I27" s="4"/>
      <c r="J27" s="4">
        <f>(J5+J6+J7+J8+J9+J10+J11)</f>
        <v>0</v>
      </c>
      <c r="K27" s="4"/>
      <c r="L27" s="4">
        <f>F27+H27+J27</f>
        <v>0</v>
      </c>
      <c r="M27" s="4"/>
      <c r="N27" s="4"/>
    </row>
    <row r="28" ht="16.5" hidden="1">
      <c r="A28" t="s">
        <v>31</v>
      </c>
    </row>
    <row r="29" spans="1:13" ht="17.25">
      <c r="A29" s="1" t="s">
        <v>32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11">
    <mergeCell ref="E3:F3"/>
    <mergeCell ref="G3:H3"/>
    <mergeCell ref="I3:J3"/>
    <mergeCell ref="K3:L3"/>
    <mergeCell ref="M3:M4"/>
    <mergeCell ref="A1:M1"/>
    <mergeCell ref="A2:M2"/>
    <mergeCell ref="A3:A4"/>
    <mergeCell ref="B3:B4"/>
    <mergeCell ref="C3:C4"/>
    <mergeCell ref="D3:D4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9"/>
  <sheetViews>
    <sheetView view="pageBreakPreview" zoomScale="60" zoomScalePageLayoutView="0" workbookViewId="0" topLeftCell="C1">
      <selection activeCell="K16" sqref="K16"/>
    </sheetView>
  </sheetViews>
  <sheetFormatPr defaultColWidth="9.140625" defaultRowHeight="15"/>
  <cols>
    <col min="1" max="1" width="12.57421875" style="0" hidden="1" customWidth="1"/>
    <col min="2" max="2" width="11.57421875" style="0" hidden="1" customWidth="1"/>
    <col min="3" max="3" width="28.57421875" style="0" customWidth="1"/>
    <col min="4" max="4" width="20.57421875" style="0" customWidth="1"/>
    <col min="5" max="5" width="4.57421875" style="0" customWidth="1"/>
    <col min="6" max="6" width="10.57421875" style="0" customWidth="1"/>
    <col min="7" max="14" width="14.57421875" style="0" customWidth="1"/>
    <col min="15" max="15" width="12.57421875" style="0" customWidth="1"/>
    <col min="18" max="19" width="1.57421875" style="0" customWidth="1"/>
    <col min="20" max="20" width="5.57421875" style="0" customWidth="1"/>
    <col min="21" max="29" width="1.57421875" style="0" customWidth="1"/>
  </cols>
  <sheetData>
    <row r="1" spans="3:15" ht="30" customHeight="1">
      <c r="C1" s="49" t="s">
        <v>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0" customHeight="1">
      <c r="A2" s="50" t="s">
        <v>2</v>
      </c>
      <c r="B2" s="50" t="s">
        <v>33</v>
      </c>
      <c r="C2" s="50" t="s">
        <v>3</v>
      </c>
      <c r="D2" s="50" t="s">
        <v>5</v>
      </c>
      <c r="E2" s="50" t="s">
        <v>6</v>
      </c>
      <c r="F2" s="51" t="s">
        <v>7</v>
      </c>
      <c r="G2" s="50" t="s">
        <v>8</v>
      </c>
      <c r="H2" s="50"/>
      <c r="I2" s="50" t="s">
        <v>11</v>
      </c>
      <c r="J2" s="50"/>
      <c r="K2" s="50" t="s">
        <v>12</v>
      </c>
      <c r="L2" s="50"/>
      <c r="M2" s="50" t="s">
        <v>13</v>
      </c>
      <c r="N2" s="50"/>
      <c r="O2" s="50" t="s">
        <v>14</v>
      </c>
    </row>
    <row r="3" spans="1:15" ht="30" customHeight="1">
      <c r="A3" s="50"/>
      <c r="B3" s="50"/>
      <c r="C3" s="50"/>
      <c r="D3" s="50"/>
      <c r="E3" s="50"/>
      <c r="F3" s="51"/>
      <c r="G3" s="5" t="s">
        <v>9</v>
      </c>
      <c r="H3" s="5" t="s">
        <v>10</v>
      </c>
      <c r="I3" s="5" t="s">
        <v>9</v>
      </c>
      <c r="J3" s="5" t="s">
        <v>10</v>
      </c>
      <c r="K3" s="5" t="s">
        <v>9</v>
      </c>
      <c r="L3" s="5" t="s">
        <v>10</v>
      </c>
      <c r="M3" s="5" t="s">
        <v>9</v>
      </c>
      <c r="N3" s="5" t="s">
        <v>10</v>
      </c>
      <c r="O3" s="50"/>
    </row>
    <row r="4" spans="1:15" ht="30" customHeight="1">
      <c r="A4" s="6"/>
      <c r="B4" s="6"/>
      <c r="C4" s="7" t="s">
        <v>15</v>
      </c>
      <c r="D4" s="7"/>
      <c r="E4" s="7"/>
      <c r="F4" s="9"/>
      <c r="G4" s="7"/>
      <c r="H4" s="7"/>
      <c r="I4" s="7"/>
      <c r="J4" s="7"/>
      <c r="K4" s="7"/>
      <c r="L4" s="7"/>
      <c r="M4" s="7"/>
      <c r="N4" s="7"/>
      <c r="O4" s="7"/>
    </row>
    <row r="5" spans="1:29" ht="30" customHeight="1">
      <c r="A5" s="8" t="s">
        <v>16</v>
      </c>
      <c r="B5" s="8" t="s">
        <v>34</v>
      </c>
      <c r="C5" s="8" t="s">
        <v>35</v>
      </c>
      <c r="D5" s="8" t="s">
        <v>36</v>
      </c>
      <c r="E5" s="8" t="s">
        <v>37</v>
      </c>
      <c r="F5" s="10">
        <v>2</v>
      </c>
      <c r="G5" s="6"/>
      <c r="H5" s="6"/>
      <c r="I5" s="6"/>
      <c r="J5" s="6"/>
      <c r="K5" s="6"/>
      <c r="L5" s="6"/>
      <c r="M5" s="6"/>
      <c r="N5" s="6"/>
      <c r="O5" s="8" t="s">
        <v>38</v>
      </c>
      <c r="AC5">
        <v>1</v>
      </c>
    </row>
    <row r="6" spans="1:15" ht="30" customHeight="1">
      <c r="A6" s="6"/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6"/>
    </row>
    <row r="7" spans="1:15" ht="30" customHeight="1">
      <c r="A7" s="6"/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6"/>
    </row>
    <row r="8" spans="1:15" ht="30" customHeight="1">
      <c r="A8" s="6"/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6"/>
    </row>
    <row r="9" spans="1:15" ht="30" customHeight="1">
      <c r="A9" s="6"/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6"/>
    </row>
    <row r="10" spans="1:15" ht="30" customHeight="1">
      <c r="A10" s="6"/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6"/>
    </row>
    <row r="11" spans="1:15" ht="30" customHeight="1">
      <c r="A11" s="6"/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6"/>
    </row>
    <row r="12" spans="1:15" ht="30" customHeight="1">
      <c r="A12" s="6"/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6"/>
    </row>
    <row r="13" spans="1:15" ht="30" customHeight="1">
      <c r="A13" s="6"/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6"/>
    </row>
    <row r="14" spans="1:15" ht="30" customHeight="1">
      <c r="A14" s="6"/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ht="30" customHeight="1">
      <c r="A15" s="6"/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6"/>
    </row>
    <row r="16" spans="1:15" ht="30" customHeight="1">
      <c r="A16" s="6"/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6"/>
    </row>
    <row r="17" spans="1:15" ht="30" customHeight="1">
      <c r="A17" s="6"/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6"/>
    </row>
    <row r="18" spans="1:15" ht="30" customHeight="1">
      <c r="A18" s="6"/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6"/>
    </row>
    <row r="19" spans="1:15" ht="30" customHeight="1">
      <c r="A19" s="6"/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6"/>
    </row>
    <row r="20" spans="1:15" ht="30" customHeight="1">
      <c r="A20" s="6"/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6"/>
    </row>
    <row r="21" spans="1:15" ht="30" customHeight="1">
      <c r="A21" s="6"/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6"/>
    </row>
    <row r="22" spans="1:15" ht="30" customHeight="1">
      <c r="A22" s="6"/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6"/>
    </row>
    <row r="23" spans="1:15" ht="30" customHeight="1">
      <c r="A23" s="6"/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6"/>
    </row>
    <row r="24" spans="1:15" ht="30" customHeight="1">
      <c r="A24" s="6"/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6"/>
    </row>
    <row r="25" spans="1:15" ht="30" customHeight="1">
      <c r="A25" s="6"/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6"/>
    </row>
    <row r="26" spans="1:15" ht="30" customHeight="1">
      <c r="A26" s="6"/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6"/>
    </row>
    <row r="27" spans="1:15" ht="30" customHeight="1">
      <c r="A27" s="6"/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6"/>
    </row>
    <row r="28" spans="1:15" ht="30" customHeight="1">
      <c r="A28" s="6"/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6"/>
    </row>
    <row r="29" spans="1:15" ht="30" customHeight="1">
      <c r="A29" s="6"/>
      <c r="B29" s="6"/>
      <c r="C29" s="6" t="s">
        <v>39</v>
      </c>
      <c r="D29" s="6"/>
      <c r="E29" s="6"/>
      <c r="F29" s="10"/>
      <c r="G29" s="6"/>
      <c r="H29" s="6">
        <f>SUMIF(AC5:AC28,1,H5:H28)</f>
        <v>0</v>
      </c>
      <c r="I29" s="6"/>
      <c r="J29" s="6">
        <f>SUMIF(AC5:AC28,1,J5:J28)</f>
        <v>0</v>
      </c>
      <c r="K29" s="6"/>
      <c r="L29" s="6">
        <f>SUMIF(AC5:AC28,1,L5:L28)</f>
        <v>0</v>
      </c>
      <c r="M29" s="6"/>
      <c r="N29" s="6">
        <f>H29+J29+L29</f>
        <v>0</v>
      </c>
      <c r="O29" s="6"/>
    </row>
    <row r="30" spans="1:15" ht="30" customHeight="1">
      <c r="A30" s="6"/>
      <c r="B30" s="6"/>
      <c r="C30" s="7" t="s">
        <v>17</v>
      </c>
      <c r="D30" s="7"/>
      <c r="E30" s="7"/>
      <c r="F30" s="9"/>
      <c r="G30" s="7"/>
      <c r="H30" s="7"/>
      <c r="I30" s="7"/>
      <c r="J30" s="7"/>
      <c r="K30" s="7"/>
      <c r="L30" s="7"/>
      <c r="M30" s="7"/>
      <c r="N30" s="7"/>
      <c r="O30" s="7"/>
    </row>
    <row r="31" spans="1:29" ht="30" customHeight="1">
      <c r="A31" s="8" t="s">
        <v>18</v>
      </c>
      <c r="B31" s="8" t="s">
        <v>40</v>
      </c>
      <c r="C31" s="8" t="s">
        <v>41</v>
      </c>
      <c r="D31" s="8" t="s">
        <v>42</v>
      </c>
      <c r="E31" s="8" t="s">
        <v>43</v>
      </c>
      <c r="F31" s="10">
        <v>8</v>
      </c>
      <c r="G31" s="6"/>
      <c r="H31" s="6"/>
      <c r="I31" s="6"/>
      <c r="J31" s="6"/>
      <c r="K31" s="6"/>
      <c r="L31" s="6"/>
      <c r="M31" s="6"/>
      <c r="N31" s="6"/>
      <c r="O31" s="8"/>
      <c r="AC31">
        <v>1</v>
      </c>
    </row>
    <row r="32" spans="1:29" ht="30" customHeight="1">
      <c r="A32" s="8" t="s">
        <v>18</v>
      </c>
      <c r="B32" s="8" t="s">
        <v>44</v>
      </c>
      <c r="C32" s="8" t="s">
        <v>41</v>
      </c>
      <c r="D32" s="8" t="s">
        <v>45</v>
      </c>
      <c r="E32" s="8" t="s">
        <v>43</v>
      </c>
      <c r="F32" s="10">
        <v>19</v>
      </c>
      <c r="G32" s="6"/>
      <c r="H32" s="6"/>
      <c r="I32" s="6"/>
      <c r="J32" s="6"/>
      <c r="K32" s="6"/>
      <c r="L32" s="6"/>
      <c r="M32" s="6"/>
      <c r="N32" s="6"/>
      <c r="O32" s="8"/>
      <c r="AC32">
        <v>1</v>
      </c>
    </row>
    <row r="33" spans="1:29" ht="30" customHeight="1">
      <c r="A33" s="8" t="s">
        <v>18</v>
      </c>
      <c r="B33" s="8" t="s">
        <v>46</v>
      </c>
      <c r="C33" s="8" t="s">
        <v>41</v>
      </c>
      <c r="D33" s="8" t="s">
        <v>47</v>
      </c>
      <c r="E33" s="8" t="s">
        <v>43</v>
      </c>
      <c r="F33" s="10">
        <v>18</v>
      </c>
      <c r="G33" s="6"/>
      <c r="H33" s="6"/>
      <c r="I33" s="6"/>
      <c r="J33" s="6"/>
      <c r="K33" s="6"/>
      <c r="L33" s="6"/>
      <c r="M33" s="6"/>
      <c r="N33" s="6"/>
      <c r="O33" s="8"/>
      <c r="AC33">
        <v>1</v>
      </c>
    </row>
    <row r="34" spans="1:29" ht="30" customHeight="1">
      <c r="A34" s="8" t="s">
        <v>18</v>
      </c>
      <c r="B34" s="8" t="s">
        <v>48</v>
      </c>
      <c r="C34" s="8" t="s">
        <v>41</v>
      </c>
      <c r="D34" s="8" t="s">
        <v>49</v>
      </c>
      <c r="E34" s="8" t="s">
        <v>43</v>
      </c>
      <c r="F34" s="10">
        <v>18</v>
      </c>
      <c r="G34" s="6"/>
      <c r="H34" s="6"/>
      <c r="I34" s="6"/>
      <c r="J34" s="6"/>
      <c r="K34" s="6"/>
      <c r="L34" s="6"/>
      <c r="M34" s="6"/>
      <c r="N34" s="6"/>
      <c r="O34" s="8"/>
      <c r="AC34">
        <v>1</v>
      </c>
    </row>
    <row r="35" spans="1:29" ht="30" customHeight="1">
      <c r="A35" s="8" t="s">
        <v>18</v>
      </c>
      <c r="B35" s="8" t="s">
        <v>50</v>
      </c>
      <c r="C35" s="8" t="s">
        <v>41</v>
      </c>
      <c r="D35" s="8" t="s">
        <v>51</v>
      </c>
      <c r="E35" s="8" t="s">
        <v>43</v>
      </c>
      <c r="F35" s="10">
        <v>9</v>
      </c>
      <c r="G35" s="6"/>
      <c r="H35" s="6"/>
      <c r="I35" s="6"/>
      <c r="J35" s="6"/>
      <c r="K35" s="6"/>
      <c r="L35" s="6"/>
      <c r="M35" s="6"/>
      <c r="N35" s="6"/>
      <c r="O35" s="8"/>
      <c r="AC35">
        <v>1</v>
      </c>
    </row>
    <row r="36" spans="1:29" ht="30" customHeight="1">
      <c r="A36" s="8" t="s">
        <v>18</v>
      </c>
      <c r="B36" s="8" t="s">
        <v>52</v>
      </c>
      <c r="C36" s="8" t="s">
        <v>53</v>
      </c>
      <c r="D36" s="8" t="s">
        <v>54</v>
      </c>
      <c r="E36" s="8" t="s">
        <v>55</v>
      </c>
      <c r="F36" s="10">
        <v>1</v>
      </c>
      <c r="G36" s="6"/>
      <c r="H36" s="6"/>
      <c r="I36" s="6"/>
      <c r="J36" s="6"/>
      <c r="K36" s="6"/>
      <c r="L36" s="6"/>
      <c r="M36" s="6"/>
      <c r="N36" s="6"/>
      <c r="O36" s="8"/>
      <c r="AC36">
        <v>1</v>
      </c>
    </row>
    <row r="37" spans="1:29" ht="30" customHeight="1">
      <c r="A37" s="8" t="s">
        <v>18</v>
      </c>
      <c r="B37" s="8" t="s">
        <v>56</v>
      </c>
      <c r="C37" s="8" t="s">
        <v>57</v>
      </c>
      <c r="D37" s="8" t="s">
        <v>58</v>
      </c>
      <c r="E37" s="8" t="s">
        <v>43</v>
      </c>
      <c r="F37" s="10">
        <v>18</v>
      </c>
      <c r="G37" s="6"/>
      <c r="H37" s="6"/>
      <c r="I37" s="6"/>
      <c r="J37" s="6"/>
      <c r="K37" s="6"/>
      <c r="L37" s="6"/>
      <c r="M37" s="6"/>
      <c r="N37" s="6"/>
      <c r="O37" s="8"/>
      <c r="AC37">
        <v>1</v>
      </c>
    </row>
    <row r="38" spans="1:29" ht="30" customHeight="1">
      <c r="A38" s="8" t="s">
        <v>18</v>
      </c>
      <c r="B38" s="8" t="s">
        <v>59</v>
      </c>
      <c r="C38" s="8" t="s">
        <v>60</v>
      </c>
      <c r="D38" s="8" t="s">
        <v>61</v>
      </c>
      <c r="E38" s="8" t="s">
        <v>62</v>
      </c>
      <c r="F38" s="10">
        <v>1</v>
      </c>
      <c r="G38" s="6"/>
      <c r="H38" s="6"/>
      <c r="I38" s="6"/>
      <c r="J38" s="6"/>
      <c r="K38" s="6"/>
      <c r="L38" s="6"/>
      <c r="M38" s="6"/>
      <c r="N38" s="6"/>
      <c r="O38" s="8"/>
      <c r="AC38">
        <v>1</v>
      </c>
    </row>
    <row r="39" spans="1:29" ht="30" customHeight="1">
      <c r="A39" s="8" t="s">
        <v>18</v>
      </c>
      <c r="B39" s="8" t="s">
        <v>63</v>
      </c>
      <c r="C39" s="8" t="s">
        <v>64</v>
      </c>
      <c r="D39" s="8" t="s">
        <v>65</v>
      </c>
      <c r="E39" s="8" t="s">
        <v>62</v>
      </c>
      <c r="F39" s="10">
        <v>2</v>
      </c>
      <c r="G39" s="6"/>
      <c r="H39" s="6"/>
      <c r="I39" s="6"/>
      <c r="J39" s="6"/>
      <c r="K39" s="6"/>
      <c r="L39" s="6"/>
      <c r="M39" s="6"/>
      <c r="N39" s="6"/>
      <c r="O39" s="8"/>
      <c r="AC39">
        <v>1</v>
      </c>
    </row>
    <row r="40" spans="1:29" ht="30" customHeight="1">
      <c r="A40" s="8" t="s">
        <v>18</v>
      </c>
      <c r="B40" s="8" t="s">
        <v>66</v>
      </c>
      <c r="C40" s="8" t="s">
        <v>64</v>
      </c>
      <c r="D40" s="8" t="s">
        <v>67</v>
      </c>
      <c r="E40" s="8" t="s">
        <v>62</v>
      </c>
      <c r="F40" s="10">
        <v>15</v>
      </c>
      <c r="G40" s="6"/>
      <c r="H40" s="6"/>
      <c r="I40" s="6"/>
      <c r="J40" s="6"/>
      <c r="K40" s="6"/>
      <c r="L40" s="6"/>
      <c r="M40" s="6"/>
      <c r="N40" s="6"/>
      <c r="O40" s="8"/>
      <c r="AC40">
        <v>1</v>
      </c>
    </row>
    <row r="41" spans="1:29" ht="30" customHeight="1">
      <c r="A41" s="8" t="s">
        <v>18</v>
      </c>
      <c r="B41" s="8" t="s">
        <v>68</v>
      </c>
      <c r="C41" s="8" t="s">
        <v>64</v>
      </c>
      <c r="D41" s="8" t="s">
        <v>69</v>
      </c>
      <c r="E41" s="8" t="s">
        <v>62</v>
      </c>
      <c r="F41" s="10">
        <v>7</v>
      </c>
      <c r="G41" s="6"/>
      <c r="H41" s="6"/>
      <c r="I41" s="6"/>
      <c r="J41" s="6"/>
      <c r="K41" s="6"/>
      <c r="L41" s="6"/>
      <c r="M41" s="6"/>
      <c r="N41" s="6"/>
      <c r="O41" s="8"/>
      <c r="AC41">
        <v>1</v>
      </c>
    </row>
    <row r="42" spans="1:29" ht="30" customHeight="1">
      <c r="A42" s="8" t="s">
        <v>18</v>
      </c>
      <c r="B42" s="8" t="s">
        <v>70</v>
      </c>
      <c r="C42" s="8" t="s">
        <v>64</v>
      </c>
      <c r="D42" s="8" t="s">
        <v>71</v>
      </c>
      <c r="E42" s="8" t="s">
        <v>62</v>
      </c>
      <c r="F42" s="10">
        <v>11</v>
      </c>
      <c r="G42" s="6"/>
      <c r="H42" s="6"/>
      <c r="I42" s="6"/>
      <c r="J42" s="6"/>
      <c r="K42" s="6"/>
      <c r="L42" s="6"/>
      <c r="M42" s="6"/>
      <c r="N42" s="6"/>
      <c r="O42" s="8"/>
      <c r="AC42">
        <v>1</v>
      </c>
    </row>
    <row r="43" spans="1:29" ht="30" customHeight="1">
      <c r="A43" s="8" t="s">
        <v>18</v>
      </c>
      <c r="B43" s="8" t="s">
        <v>72</v>
      </c>
      <c r="C43" s="8" t="s">
        <v>64</v>
      </c>
      <c r="D43" s="8" t="s">
        <v>73</v>
      </c>
      <c r="E43" s="8" t="s">
        <v>62</v>
      </c>
      <c r="F43" s="10">
        <v>11</v>
      </c>
      <c r="G43" s="6"/>
      <c r="H43" s="6"/>
      <c r="I43" s="6"/>
      <c r="J43" s="6"/>
      <c r="K43" s="6"/>
      <c r="L43" s="6"/>
      <c r="M43" s="6"/>
      <c r="N43" s="6"/>
      <c r="O43" s="8"/>
      <c r="AC43">
        <v>1</v>
      </c>
    </row>
    <row r="44" spans="1:29" ht="30" customHeight="1">
      <c r="A44" s="8" t="s">
        <v>18</v>
      </c>
      <c r="B44" s="8" t="s">
        <v>74</v>
      </c>
      <c r="C44" s="8" t="s">
        <v>64</v>
      </c>
      <c r="D44" s="8" t="s">
        <v>75</v>
      </c>
      <c r="E44" s="8" t="s">
        <v>62</v>
      </c>
      <c r="F44" s="10">
        <v>11</v>
      </c>
      <c r="G44" s="6"/>
      <c r="H44" s="6"/>
      <c r="I44" s="6"/>
      <c r="J44" s="6"/>
      <c r="K44" s="6"/>
      <c r="L44" s="6"/>
      <c r="M44" s="6"/>
      <c r="N44" s="6"/>
      <c r="O44" s="8"/>
      <c r="AC44">
        <v>1</v>
      </c>
    </row>
    <row r="45" spans="1:29" ht="30" customHeight="1">
      <c r="A45" s="8" t="s">
        <v>18</v>
      </c>
      <c r="B45" s="8" t="s">
        <v>76</v>
      </c>
      <c r="C45" s="8" t="s">
        <v>64</v>
      </c>
      <c r="D45" s="8" t="s">
        <v>77</v>
      </c>
      <c r="E45" s="8" t="s">
        <v>62</v>
      </c>
      <c r="F45" s="10">
        <v>7</v>
      </c>
      <c r="G45" s="6"/>
      <c r="H45" s="6"/>
      <c r="I45" s="6"/>
      <c r="J45" s="6"/>
      <c r="K45" s="6"/>
      <c r="L45" s="6"/>
      <c r="M45" s="6"/>
      <c r="N45" s="6"/>
      <c r="O45" s="8"/>
      <c r="AC45">
        <v>1</v>
      </c>
    </row>
    <row r="46" spans="1:29" ht="30" customHeight="1">
      <c r="A46" s="8" t="s">
        <v>18</v>
      </c>
      <c r="B46" s="8" t="s">
        <v>78</v>
      </c>
      <c r="C46" s="8" t="s">
        <v>64</v>
      </c>
      <c r="D46" s="8" t="s">
        <v>79</v>
      </c>
      <c r="E46" s="8" t="s">
        <v>62</v>
      </c>
      <c r="F46" s="10">
        <v>2</v>
      </c>
      <c r="G46" s="6"/>
      <c r="H46" s="6"/>
      <c r="I46" s="6"/>
      <c r="J46" s="6"/>
      <c r="K46" s="6"/>
      <c r="L46" s="6"/>
      <c r="M46" s="6"/>
      <c r="N46" s="6"/>
      <c r="O46" s="8"/>
      <c r="AC46">
        <v>1</v>
      </c>
    </row>
    <row r="47" spans="1:29" ht="30" customHeight="1">
      <c r="A47" s="8" t="s">
        <v>18</v>
      </c>
      <c r="B47" s="8" t="s">
        <v>80</v>
      </c>
      <c r="C47" s="8" t="s">
        <v>64</v>
      </c>
      <c r="D47" s="8" t="s">
        <v>81</v>
      </c>
      <c r="E47" s="8" t="s">
        <v>62</v>
      </c>
      <c r="F47" s="10">
        <v>3</v>
      </c>
      <c r="G47" s="6"/>
      <c r="H47" s="6"/>
      <c r="I47" s="6"/>
      <c r="J47" s="6"/>
      <c r="K47" s="6"/>
      <c r="L47" s="6"/>
      <c r="M47" s="6"/>
      <c r="N47" s="6"/>
      <c r="O47" s="8"/>
      <c r="AC47">
        <v>1</v>
      </c>
    </row>
    <row r="48" spans="1:29" ht="30" customHeight="1">
      <c r="A48" s="8" t="s">
        <v>18</v>
      </c>
      <c r="B48" s="8" t="s">
        <v>82</v>
      </c>
      <c r="C48" s="8" t="s">
        <v>64</v>
      </c>
      <c r="D48" s="8" t="s">
        <v>83</v>
      </c>
      <c r="E48" s="8" t="s">
        <v>62</v>
      </c>
      <c r="F48" s="10">
        <v>3</v>
      </c>
      <c r="G48" s="6"/>
      <c r="H48" s="6"/>
      <c r="I48" s="6"/>
      <c r="J48" s="6"/>
      <c r="K48" s="6"/>
      <c r="L48" s="6"/>
      <c r="M48" s="6"/>
      <c r="N48" s="6"/>
      <c r="O48" s="8"/>
      <c r="AC48">
        <v>1</v>
      </c>
    </row>
    <row r="49" spans="1:29" ht="30" customHeight="1">
      <c r="A49" s="8" t="s">
        <v>18</v>
      </c>
      <c r="B49" s="8" t="s">
        <v>84</v>
      </c>
      <c r="C49" s="8" t="s">
        <v>85</v>
      </c>
      <c r="D49" s="8" t="s">
        <v>86</v>
      </c>
      <c r="E49" s="8" t="s">
        <v>87</v>
      </c>
      <c r="F49" s="10">
        <v>14</v>
      </c>
      <c r="G49" s="6"/>
      <c r="H49" s="6"/>
      <c r="I49" s="6"/>
      <c r="J49" s="6"/>
      <c r="K49" s="6"/>
      <c r="L49" s="6"/>
      <c r="M49" s="6"/>
      <c r="N49" s="6"/>
      <c r="O49" s="8"/>
      <c r="AC49">
        <v>1</v>
      </c>
    </row>
    <row r="50" spans="1:29" ht="30" customHeight="1">
      <c r="A50" s="8" t="s">
        <v>18</v>
      </c>
      <c r="B50" s="8" t="s">
        <v>88</v>
      </c>
      <c r="C50" s="8" t="s">
        <v>85</v>
      </c>
      <c r="D50" s="8" t="s">
        <v>89</v>
      </c>
      <c r="E50" s="8" t="s">
        <v>87</v>
      </c>
      <c r="F50" s="10">
        <v>22</v>
      </c>
      <c r="G50" s="6"/>
      <c r="H50" s="6"/>
      <c r="I50" s="6"/>
      <c r="J50" s="6"/>
      <c r="K50" s="6"/>
      <c r="L50" s="6"/>
      <c r="M50" s="6"/>
      <c r="N50" s="6"/>
      <c r="O50" s="8"/>
      <c r="AC50">
        <v>1</v>
      </c>
    </row>
    <row r="51" spans="1:29" ht="30" customHeight="1">
      <c r="A51" s="8" t="s">
        <v>18</v>
      </c>
      <c r="B51" s="8" t="s">
        <v>90</v>
      </c>
      <c r="C51" s="8" t="s">
        <v>85</v>
      </c>
      <c r="D51" s="8" t="s">
        <v>91</v>
      </c>
      <c r="E51" s="8" t="s">
        <v>87</v>
      </c>
      <c r="F51" s="10">
        <v>22</v>
      </c>
      <c r="G51" s="6"/>
      <c r="H51" s="6"/>
      <c r="I51" s="6"/>
      <c r="J51" s="6"/>
      <c r="K51" s="6"/>
      <c r="L51" s="6"/>
      <c r="M51" s="6"/>
      <c r="N51" s="6"/>
      <c r="O51" s="8"/>
      <c r="AC51">
        <v>1</v>
      </c>
    </row>
    <row r="52" spans="1:29" ht="30" customHeight="1">
      <c r="A52" s="8" t="s">
        <v>18</v>
      </c>
      <c r="B52" s="8" t="s">
        <v>92</v>
      </c>
      <c r="C52" s="8" t="s">
        <v>85</v>
      </c>
      <c r="D52" s="8" t="s">
        <v>93</v>
      </c>
      <c r="E52" s="8" t="s">
        <v>87</v>
      </c>
      <c r="F52" s="10">
        <v>22</v>
      </c>
      <c r="G52" s="6"/>
      <c r="H52" s="6"/>
      <c r="I52" s="6"/>
      <c r="J52" s="6"/>
      <c r="K52" s="6"/>
      <c r="L52" s="6"/>
      <c r="M52" s="6"/>
      <c r="N52" s="6"/>
      <c r="O52" s="8"/>
      <c r="AC52">
        <v>1</v>
      </c>
    </row>
    <row r="53" spans="1:29" ht="30" customHeight="1">
      <c r="A53" s="8" t="s">
        <v>18</v>
      </c>
      <c r="B53" s="8" t="s">
        <v>94</v>
      </c>
      <c r="C53" s="8" t="s">
        <v>85</v>
      </c>
      <c r="D53" s="8" t="s">
        <v>95</v>
      </c>
      <c r="E53" s="8" t="s">
        <v>87</v>
      </c>
      <c r="F53" s="10">
        <v>15</v>
      </c>
      <c r="G53" s="6"/>
      <c r="H53" s="6"/>
      <c r="I53" s="6"/>
      <c r="J53" s="6"/>
      <c r="K53" s="6"/>
      <c r="L53" s="6"/>
      <c r="M53" s="6"/>
      <c r="N53" s="6"/>
      <c r="O53" s="8"/>
      <c r="AC53">
        <v>1</v>
      </c>
    </row>
    <row r="54" spans="1:29" ht="30" customHeight="1">
      <c r="A54" s="8" t="s">
        <v>18</v>
      </c>
      <c r="B54" s="8" t="s">
        <v>96</v>
      </c>
      <c r="C54" s="8" t="s">
        <v>97</v>
      </c>
      <c r="D54" s="8" t="s">
        <v>91</v>
      </c>
      <c r="E54" s="8" t="s">
        <v>87</v>
      </c>
      <c r="F54" s="10">
        <v>4</v>
      </c>
      <c r="G54" s="6"/>
      <c r="H54" s="6"/>
      <c r="I54" s="6"/>
      <c r="J54" s="6"/>
      <c r="K54" s="6"/>
      <c r="L54" s="6"/>
      <c r="M54" s="6"/>
      <c r="N54" s="6"/>
      <c r="O54" s="8"/>
      <c r="AC54">
        <v>1</v>
      </c>
    </row>
    <row r="55" spans="1:29" ht="30" customHeight="1">
      <c r="A55" s="8" t="s">
        <v>18</v>
      </c>
      <c r="B55" s="8" t="s">
        <v>98</v>
      </c>
      <c r="C55" s="8" t="s">
        <v>97</v>
      </c>
      <c r="D55" s="8" t="s">
        <v>93</v>
      </c>
      <c r="E55" s="8" t="s">
        <v>87</v>
      </c>
      <c r="F55" s="10">
        <v>4</v>
      </c>
      <c r="G55" s="6"/>
      <c r="H55" s="6"/>
      <c r="I55" s="6"/>
      <c r="J55" s="6"/>
      <c r="K55" s="6"/>
      <c r="L55" s="6"/>
      <c r="M55" s="6"/>
      <c r="N55" s="6"/>
      <c r="O55" s="8"/>
      <c r="AC55">
        <v>1</v>
      </c>
    </row>
    <row r="56" spans="1:29" ht="30" customHeight="1">
      <c r="A56" s="8" t="s">
        <v>18</v>
      </c>
      <c r="B56" s="8" t="s">
        <v>99</v>
      </c>
      <c r="C56" s="8" t="s">
        <v>97</v>
      </c>
      <c r="D56" s="8" t="s">
        <v>100</v>
      </c>
      <c r="E56" s="8" t="s">
        <v>87</v>
      </c>
      <c r="F56" s="10">
        <v>6</v>
      </c>
      <c r="G56" s="6"/>
      <c r="H56" s="6"/>
      <c r="I56" s="6"/>
      <c r="J56" s="6"/>
      <c r="K56" s="6"/>
      <c r="L56" s="6"/>
      <c r="M56" s="6"/>
      <c r="N56" s="6"/>
      <c r="O56" s="8"/>
      <c r="AC56">
        <v>1</v>
      </c>
    </row>
    <row r="57" spans="1:29" ht="30" customHeight="1">
      <c r="A57" s="8" t="s">
        <v>18</v>
      </c>
      <c r="B57" s="8" t="s">
        <v>101</v>
      </c>
      <c r="C57" s="8" t="s">
        <v>97</v>
      </c>
      <c r="D57" s="8" t="s">
        <v>95</v>
      </c>
      <c r="E57" s="8" t="s">
        <v>87</v>
      </c>
      <c r="F57" s="10">
        <v>4</v>
      </c>
      <c r="G57" s="6"/>
      <c r="H57" s="6"/>
      <c r="I57" s="6"/>
      <c r="J57" s="6"/>
      <c r="K57" s="6"/>
      <c r="L57" s="6"/>
      <c r="M57" s="6"/>
      <c r="N57" s="6"/>
      <c r="O57" s="8"/>
      <c r="AC57">
        <v>1</v>
      </c>
    </row>
    <row r="58" spans="1:29" ht="30" customHeight="1">
      <c r="A58" s="8" t="s">
        <v>18</v>
      </c>
      <c r="B58" s="8" t="s">
        <v>102</v>
      </c>
      <c r="C58" s="8" t="s">
        <v>103</v>
      </c>
      <c r="D58" s="8" t="s">
        <v>89</v>
      </c>
      <c r="E58" s="8" t="s">
        <v>87</v>
      </c>
      <c r="F58" s="10">
        <v>4</v>
      </c>
      <c r="G58" s="6"/>
      <c r="H58" s="6"/>
      <c r="I58" s="6"/>
      <c r="J58" s="6"/>
      <c r="K58" s="6"/>
      <c r="L58" s="6"/>
      <c r="M58" s="6"/>
      <c r="N58" s="6"/>
      <c r="O58" s="8"/>
      <c r="AC58">
        <v>1</v>
      </c>
    </row>
    <row r="59" spans="1:29" ht="30" customHeight="1">
      <c r="A59" s="8" t="s">
        <v>18</v>
      </c>
      <c r="B59" s="8" t="s">
        <v>104</v>
      </c>
      <c r="C59" s="8" t="s">
        <v>103</v>
      </c>
      <c r="D59" s="8" t="s">
        <v>91</v>
      </c>
      <c r="E59" s="8" t="s">
        <v>87</v>
      </c>
      <c r="F59" s="10">
        <v>16</v>
      </c>
      <c r="G59" s="6"/>
      <c r="H59" s="6"/>
      <c r="I59" s="6"/>
      <c r="J59" s="6"/>
      <c r="K59" s="6"/>
      <c r="L59" s="6"/>
      <c r="M59" s="6"/>
      <c r="N59" s="6"/>
      <c r="O59" s="8"/>
      <c r="AC59">
        <v>1</v>
      </c>
    </row>
    <row r="60" spans="1:29" ht="30" customHeight="1">
      <c r="A60" s="8" t="s">
        <v>18</v>
      </c>
      <c r="B60" s="8" t="s">
        <v>105</v>
      </c>
      <c r="C60" s="8" t="s">
        <v>103</v>
      </c>
      <c r="D60" s="8" t="s">
        <v>93</v>
      </c>
      <c r="E60" s="8" t="s">
        <v>87</v>
      </c>
      <c r="F60" s="10">
        <v>16</v>
      </c>
      <c r="G60" s="6"/>
      <c r="H60" s="6"/>
      <c r="I60" s="6"/>
      <c r="J60" s="6"/>
      <c r="K60" s="6"/>
      <c r="L60" s="6"/>
      <c r="M60" s="6"/>
      <c r="N60" s="6"/>
      <c r="O60" s="8"/>
      <c r="AC60">
        <v>1</v>
      </c>
    </row>
    <row r="61" spans="1:29" ht="30" customHeight="1">
      <c r="A61" s="8" t="s">
        <v>18</v>
      </c>
      <c r="B61" s="8" t="s">
        <v>106</v>
      </c>
      <c r="C61" s="8" t="s">
        <v>103</v>
      </c>
      <c r="D61" s="8" t="s">
        <v>95</v>
      </c>
      <c r="E61" s="8" t="s">
        <v>87</v>
      </c>
      <c r="F61" s="10">
        <v>22</v>
      </c>
      <c r="G61" s="6"/>
      <c r="H61" s="6"/>
      <c r="I61" s="6"/>
      <c r="J61" s="6"/>
      <c r="K61" s="6"/>
      <c r="L61" s="6"/>
      <c r="M61" s="6"/>
      <c r="N61" s="6"/>
      <c r="O61" s="8"/>
      <c r="AC61">
        <v>1</v>
      </c>
    </row>
    <row r="62" spans="1:29" ht="30" customHeight="1">
      <c r="A62" s="8" t="s">
        <v>18</v>
      </c>
      <c r="B62" s="8" t="s">
        <v>107</v>
      </c>
      <c r="C62" s="8" t="s">
        <v>108</v>
      </c>
      <c r="D62" s="8" t="s">
        <v>109</v>
      </c>
      <c r="E62" s="8" t="s">
        <v>62</v>
      </c>
      <c r="F62" s="10">
        <v>6</v>
      </c>
      <c r="G62" s="6"/>
      <c r="H62" s="6"/>
      <c r="I62" s="6"/>
      <c r="J62" s="6"/>
      <c r="K62" s="6"/>
      <c r="L62" s="6"/>
      <c r="M62" s="6"/>
      <c r="N62" s="6"/>
      <c r="O62" s="8"/>
      <c r="AC62">
        <v>1</v>
      </c>
    </row>
    <row r="63" spans="1:29" ht="30" customHeight="1">
      <c r="A63" s="8" t="s">
        <v>18</v>
      </c>
      <c r="B63" s="8" t="s">
        <v>110</v>
      </c>
      <c r="C63" s="8" t="s">
        <v>111</v>
      </c>
      <c r="D63" s="8" t="s">
        <v>112</v>
      </c>
      <c r="E63" s="8" t="s">
        <v>62</v>
      </c>
      <c r="F63" s="10">
        <v>8</v>
      </c>
      <c r="G63" s="6"/>
      <c r="H63" s="6"/>
      <c r="I63" s="6"/>
      <c r="J63" s="6"/>
      <c r="K63" s="6"/>
      <c r="L63" s="6"/>
      <c r="M63" s="6"/>
      <c r="N63" s="6"/>
      <c r="O63" s="8"/>
      <c r="AC63">
        <v>1</v>
      </c>
    </row>
    <row r="64" spans="1:29" ht="30" customHeight="1">
      <c r="A64" s="8" t="s">
        <v>18</v>
      </c>
      <c r="B64" s="8" t="s">
        <v>113</v>
      </c>
      <c r="C64" s="8" t="s">
        <v>111</v>
      </c>
      <c r="D64" s="8" t="s">
        <v>114</v>
      </c>
      <c r="E64" s="8" t="s">
        <v>62</v>
      </c>
      <c r="F64" s="10">
        <v>2</v>
      </c>
      <c r="G64" s="6"/>
      <c r="H64" s="6"/>
      <c r="I64" s="6"/>
      <c r="J64" s="6"/>
      <c r="K64" s="6"/>
      <c r="L64" s="6"/>
      <c r="M64" s="6"/>
      <c r="N64" s="6"/>
      <c r="O64" s="8"/>
      <c r="AC64">
        <v>1</v>
      </c>
    </row>
    <row r="65" spans="1:29" ht="30" customHeight="1">
      <c r="A65" s="8" t="s">
        <v>18</v>
      </c>
      <c r="B65" s="8" t="s">
        <v>115</v>
      </c>
      <c r="C65" s="8" t="s">
        <v>116</v>
      </c>
      <c r="D65" s="8" t="s">
        <v>117</v>
      </c>
      <c r="E65" s="8" t="s">
        <v>62</v>
      </c>
      <c r="F65" s="10">
        <v>4</v>
      </c>
      <c r="G65" s="6"/>
      <c r="H65" s="6"/>
      <c r="I65" s="6"/>
      <c r="J65" s="6"/>
      <c r="K65" s="6"/>
      <c r="L65" s="6"/>
      <c r="M65" s="6"/>
      <c r="N65" s="6"/>
      <c r="O65" s="8"/>
      <c r="AC65">
        <v>1</v>
      </c>
    </row>
    <row r="66" spans="1:29" ht="30" customHeight="1">
      <c r="A66" s="8" t="s">
        <v>18</v>
      </c>
      <c r="B66" s="8" t="s">
        <v>118</v>
      </c>
      <c r="C66" s="8" t="s">
        <v>116</v>
      </c>
      <c r="D66" s="8" t="s">
        <v>119</v>
      </c>
      <c r="E66" s="8" t="s">
        <v>62</v>
      </c>
      <c r="F66" s="10">
        <v>4</v>
      </c>
      <c r="G66" s="6"/>
      <c r="H66" s="6"/>
      <c r="I66" s="6"/>
      <c r="J66" s="6"/>
      <c r="K66" s="6"/>
      <c r="L66" s="6"/>
      <c r="M66" s="6"/>
      <c r="N66" s="6"/>
      <c r="O66" s="8"/>
      <c r="AC66">
        <v>1</v>
      </c>
    </row>
    <row r="67" spans="1:29" ht="30" customHeight="1">
      <c r="A67" s="8" t="s">
        <v>18</v>
      </c>
      <c r="B67" s="8" t="s">
        <v>120</v>
      </c>
      <c r="C67" s="8" t="s">
        <v>116</v>
      </c>
      <c r="D67" s="8" t="s">
        <v>121</v>
      </c>
      <c r="E67" s="8" t="s">
        <v>62</v>
      </c>
      <c r="F67" s="10">
        <v>4</v>
      </c>
      <c r="G67" s="6"/>
      <c r="H67" s="6"/>
      <c r="I67" s="6"/>
      <c r="J67" s="6"/>
      <c r="K67" s="6"/>
      <c r="L67" s="6"/>
      <c r="M67" s="6"/>
      <c r="N67" s="6"/>
      <c r="O67" s="8"/>
      <c r="AC67">
        <v>1</v>
      </c>
    </row>
    <row r="68" spans="1:29" ht="30" customHeight="1">
      <c r="A68" s="8" t="s">
        <v>18</v>
      </c>
      <c r="B68" s="8" t="s">
        <v>122</v>
      </c>
      <c r="C68" s="8" t="s">
        <v>123</v>
      </c>
      <c r="D68" s="8" t="s">
        <v>124</v>
      </c>
      <c r="E68" s="8" t="s">
        <v>62</v>
      </c>
      <c r="F68" s="10">
        <v>2</v>
      </c>
      <c r="G68" s="6"/>
      <c r="H68" s="6"/>
      <c r="I68" s="6"/>
      <c r="J68" s="6"/>
      <c r="K68" s="6"/>
      <c r="L68" s="6"/>
      <c r="M68" s="6"/>
      <c r="N68" s="6"/>
      <c r="O68" s="8"/>
      <c r="AC68">
        <v>1</v>
      </c>
    </row>
    <row r="69" spans="1:29" ht="30" customHeight="1">
      <c r="A69" s="8" t="s">
        <v>18</v>
      </c>
      <c r="B69" s="8" t="s">
        <v>125</v>
      </c>
      <c r="C69" s="8" t="s">
        <v>126</v>
      </c>
      <c r="D69" s="8" t="s">
        <v>127</v>
      </c>
      <c r="E69" s="8" t="s">
        <v>62</v>
      </c>
      <c r="F69" s="10">
        <v>4</v>
      </c>
      <c r="G69" s="6"/>
      <c r="H69" s="6"/>
      <c r="I69" s="6"/>
      <c r="J69" s="6"/>
      <c r="K69" s="6"/>
      <c r="L69" s="6"/>
      <c r="M69" s="6"/>
      <c r="N69" s="6"/>
      <c r="O69" s="8"/>
      <c r="AC69">
        <v>1</v>
      </c>
    </row>
    <row r="70" spans="1:29" ht="30" customHeight="1">
      <c r="A70" s="8" t="s">
        <v>18</v>
      </c>
      <c r="B70" s="8" t="s">
        <v>128</v>
      </c>
      <c r="C70" s="8" t="s">
        <v>126</v>
      </c>
      <c r="D70" s="8" t="s">
        <v>129</v>
      </c>
      <c r="E70" s="8" t="s">
        <v>62</v>
      </c>
      <c r="F70" s="10">
        <v>4</v>
      </c>
      <c r="G70" s="6"/>
      <c r="H70" s="6"/>
      <c r="I70" s="6"/>
      <c r="J70" s="6"/>
      <c r="K70" s="6"/>
      <c r="L70" s="6"/>
      <c r="M70" s="6"/>
      <c r="N70" s="6"/>
      <c r="O70" s="8"/>
      <c r="AC70">
        <v>1</v>
      </c>
    </row>
    <row r="71" spans="1:29" ht="30" customHeight="1">
      <c r="A71" s="8" t="s">
        <v>18</v>
      </c>
      <c r="B71" s="8" t="s">
        <v>130</v>
      </c>
      <c r="C71" s="8" t="s">
        <v>126</v>
      </c>
      <c r="D71" s="8" t="s">
        <v>131</v>
      </c>
      <c r="E71" s="8" t="s">
        <v>62</v>
      </c>
      <c r="F71" s="10">
        <v>4</v>
      </c>
      <c r="G71" s="6"/>
      <c r="H71" s="6"/>
      <c r="I71" s="6"/>
      <c r="J71" s="6"/>
      <c r="K71" s="6"/>
      <c r="L71" s="6"/>
      <c r="M71" s="6"/>
      <c r="N71" s="6"/>
      <c r="O71" s="8"/>
      <c r="AC71">
        <v>1</v>
      </c>
    </row>
    <row r="72" spans="1:29" ht="30" customHeight="1">
      <c r="A72" s="8" t="s">
        <v>18</v>
      </c>
      <c r="B72" s="8" t="s">
        <v>132</v>
      </c>
      <c r="C72" s="8" t="s">
        <v>133</v>
      </c>
      <c r="D72" s="8" t="s">
        <v>134</v>
      </c>
      <c r="E72" s="8" t="s">
        <v>87</v>
      </c>
      <c r="F72" s="10">
        <v>4</v>
      </c>
      <c r="G72" s="6"/>
      <c r="H72" s="6"/>
      <c r="I72" s="6"/>
      <c r="J72" s="6"/>
      <c r="K72" s="6"/>
      <c r="L72" s="6"/>
      <c r="M72" s="6"/>
      <c r="N72" s="6"/>
      <c r="O72" s="8"/>
      <c r="AC72">
        <v>1</v>
      </c>
    </row>
    <row r="73" spans="1:29" ht="30" customHeight="1">
      <c r="A73" s="8" t="s">
        <v>18</v>
      </c>
      <c r="B73" s="8" t="s">
        <v>135</v>
      </c>
      <c r="C73" s="8" t="s">
        <v>136</v>
      </c>
      <c r="D73" s="8" t="s">
        <v>137</v>
      </c>
      <c r="E73" s="8" t="s">
        <v>138</v>
      </c>
      <c r="F73" s="10">
        <v>8</v>
      </c>
      <c r="G73" s="6"/>
      <c r="H73" s="6"/>
      <c r="I73" s="6"/>
      <c r="J73" s="6"/>
      <c r="K73" s="6"/>
      <c r="L73" s="6"/>
      <c r="M73" s="6"/>
      <c r="N73" s="6"/>
      <c r="O73" s="8"/>
      <c r="AC73">
        <v>1</v>
      </c>
    </row>
    <row r="74" spans="1:29" ht="30" customHeight="1">
      <c r="A74" s="8" t="s">
        <v>18</v>
      </c>
      <c r="B74" s="8" t="s">
        <v>139</v>
      </c>
      <c r="C74" s="8" t="s">
        <v>140</v>
      </c>
      <c r="D74" s="8" t="s">
        <v>141</v>
      </c>
      <c r="E74" s="8" t="s">
        <v>138</v>
      </c>
      <c r="F74" s="10">
        <v>8</v>
      </c>
      <c r="G74" s="6"/>
      <c r="H74" s="6"/>
      <c r="I74" s="6"/>
      <c r="J74" s="6"/>
      <c r="K74" s="6"/>
      <c r="L74" s="6"/>
      <c r="M74" s="6"/>
      <c r="N74" s="6"/>
      <c r="O74" s="8"/>
      <c r="AC74">
        <v>1</v>
      </c>
    </row>
    <row r="75" spans="1:29" ht="30" customHeight="1">
      <c r="A75" s="8" t="s">
        <v>18</v>
      </c>
      <c r="B75" s="8" t="s">
        <v>142</v>
      </c>
      <c r="C75" s="8" t="s">
        <v>143</v>
      </c>
      <c r="D75" s="8" t="s">
        <v>144</v>
      </c>
      <c r="E75" s="8" t="s">
        <v>87</v>
      </c>
      <c r="F75" s="10">
        <v>4</v>
      </c>
      <c r="G75" s="6"/>
      <c r="H75" s="6"/>
      <c r="I75" s="6"/>
      <c r="J75" s="6"/>
      <c r="K75" s="6"/>
      <c r="L75" s="6"/>
      <c r="M75" s="6"/>
      <c r="N75" s="6"/>
      <c r="O75" s="8"/>
      <c r="AC75">
        <v>1</v>
      </c>
    </row>
    <row r="76" spans="1:29" ht="30" customHeight="1">
      <c r="A76" s="8" t="s">
        <v>18</v>
      </c>
      <c r="B76" s="8" t="s">
        <v>145</v>
      </c>
      <c r="C76" s="8" t="s">
        <v>146</v>
      </c>
      <c r="D76" s="8" t="s">
        <v>147</v>
      </c>
      <c r="E76" s="8" t="s">
        <v>148</v>
      </c>
      <c r="F76" s="10">
        <v>10</v>
      </c>
      <c r="G76" s="6"/>
      <c r="H76" s="6"/>
      <c r="I76" s="6"/>
      <c r="J76" s="6"/>
      <c r="K76" s="6"/>
      <c r="L76" s="6"/>
      <c r="M76" s="6"/>
      <c r="N76" s="6"/>
      <c r="O76" s="8"/>
      <c r="AC76">
        <v>1</v>
      </c>
    </row>
    <row r="77" spans="1:29" ht="30" customHeight="1">
      <c r="A77" s="8" t="s">
        <v>18</v>
      </c>
      <c r="B77" s="8" t="s">
        <v>149</v>
      </c>
      <c r="C77" s="8" t="s">
        <v>146</v>
      </c>
      <c r="D77" s="8" t="s">
        <v>150</v>
      </c>
      <c r="E77" s="8" t="s">
        <v>148</v>
      </c>
      <c r="F77" s="10">
        <v>22</v>
      </c>
      <c r="G77" s="6"/>
      <c r="H77" s="6"/>
      <c r="I77" s="6"/>
      <c r="J77" s="6"/>
      <c r="K77" s="6"/>
      <c r="L77" s="6"/>
      <c r="M77" s="6"/>
      <c r="N77" s="6"/>
      <c r="O77" s="8"/>
      <c r="AC77">
        <v>1</v>
      </c>
    </row>
    <row r="78" spans="1:29" ht="30" customHeight="1">
      <c r="A78" s="8" t="s">
        <v>18</v>
      </c>
      <c r="B78" s="8" t="s">
        <v>151</v>
      </c>
      <c r="C78" s="8" t="s">
        <v>152</v>
      </c>
      <c r="D78" s="8" t="s">
        <v>153</v>
      </c>
      <c r="E78" s="8" t="s">
        <v>55</v>
      </c>
      <c r="F78" s="10">
        <v>1</v>
      </c>
      <c r="G78" s="6"/>
      <c r="H78" s="6"/>
      <c r="I78" s="6"/>
      <c r="J78" s="6"/>
      <c r="K78" s="6"/>
      <c r="L78" s="6"/>
      <c r="M78" s="6"/>
      <c r="N78" s="6"/>
      <c r="O78" s="8"/>
      <c r="AC78">
        <v>1</v>
      </c>
    </row>
    <row r="79" spans="1:15" ht="30" customHeight="1">
      <c r="A79" s="6"/>
      <c r="B79" s="6"/>
      <c r="C79" s="6"/>
      <c r="D79" s="6"/>
      <c r="E79" s="6"/>
      <c r="F79" s="10"/>
      <c r="G79" s="6"/>
      <c r="H79" s="6"/>
      <c r="I79" s="6"/>
      <c r="J79" s="6"/>
      <c r="K79" s="6"/>
      <c r="L79" s="6"/>
      <c r="M79" s="6"/>
      <c r="N79" s="6"/>
      <c r="O79" s="6"/>
    </row>
    <row r="80" spans="1:15" ht="30" customHeight="1">
      <c r="A80" s="6"/>
      <c r="B80" s="6"/>
      <c r="C80" s="6"/>
      <c r="D80" s="6"/>
      <c r="E80" s="6"/>
      <c r="F80" s="10"/>
      <c r="G80" s="6"/>
      <c r="H80" s="6"/>
      <c r="I80" s="6"/>
      <c r="J80" s="6"/>
      <c r="K80" s="6"/>
      <c r="L80" s="6"/>
      <c r="M80" s="6"/>
      <c r="N80" s="6"/>
      <c r="O80" s="6"/>
    </row>
    <row r="81" spans="1:15" ht="30" customHeight="1">
      <c r="A81" s="6"/>
      <c r="B81" s="6"/>
      <c r="C81" s="6" t="s">
        <v>39</v>
      </c>
      <c r="D81" s="6"/>
      <c r="E81" s="6"/>
      <c r="F81" s="10"/>
      <c r="G81" s="6"/>
      <c r="H81" s="6"/>
      <c r="I81" s="6"/>
      <c r="J81" s="6"/>
      <c r="K81" s="6"/>
      <c r="L81" s="6"/>
      <c r="M81" s="6"/>
      <c r="N81" s="6"/>
      <c r="O81" s="6"/>
    </row>
    <row r="82" spans="1:15" ht="30" customHeight="1">
      <c r="A82" s="6"/>
      <c r="B82" s="6"/>
      <c r="C82" s="7" t="s">
        <v>19</v>
      </c>
      <c r="D82" s="7"/>
      <c r="E82" s="7"/>
      <c r="F82" s="9"/>
      <c r="G82" s="7"/>
      <c r="H82" s="7"/>
      <c r="I82" s="7"/>
      <c r="J82" s="7"/>
      <c r="K82" s="7"/>
      <c r="L82" s="7"/>
      <c r="M82" s="7"/>
      <c r="N82" s="7"/>
      <c r="O82" s="7"/>
    </row>
    <row r="83" spans="1:29" ht="30" customHeight="1">
      <c r="A83" s="8" t="s">
        <v>20</v>
      </c>
      <c r="B83" s="8" t="s">
        <v>154</v>
      </c>
      <c r="C83" s="8" t="s">
        <v>155</v>
      </c>
      <c r="D83" s="8" t="s">
        <v>156</v>
      </c>
      <c r="E83" s="8" t="s">
        <v>43</v>
      </c>
      <c r="F83" s="10">
        <v>7</v>
      </c>
      <c r="G83" s="6"/>
      <c r="H83" s="6"/>
      <c r="I83" s="6"/>
      <c r="J83" s="6"/>
      <c r="K83" s="6"/>
      <c r="L83" s="6"/>
      <c r="M83" s="6"/>
      <c r="N83" s="6"/>
      <c r="O83" s="8"/>
      <c r="AC83">
        <v>1</v>
      </c>
    </row>
    <row r="84" spans="1:29" ht="30" customHeight="1">
      <c r="A84" s="8" t="s">
        <v>20</v>
      </c>
      <c r="B84" s="8" t="s">
        <v>157</v>
      </c>
      <c r="C84" s="8" t="s">
        <v>155</v>
      </c>
      <c r="D84" s="8" t="s">
        <v>158</v>
      </c>
      <c r="E84" s="8" t="s">
        <v>43</v>
      </c>
      <c r="F84" s="10">
        <v>6</v>
      </c>
      <c r="G84" s="6"/>
      <c r="H84" s="6"/>
      <c r="I84" s="6"/>
      <c r="J84" s="6"/>
      <c r="K84" s="6"/>
      <c r="L84" s="6"/>
      <c r="M84" s="6"/>
      <c r="N84" s="6"/>
      <c r="O84" s="8"/>
      <c r="AC84">
        <v>1</v>
      </c>
    </row>
    <row r="85" spans="1:29" ht="30" customHeight="1">
      <c r="A85" s="8" t="s">
        <v>20</v>
      </c>
      <c r="B85" s="8" t="s">
        <v>52</v>
      </c>
      <c r="C85" s="8" t="s">
        <v>53</v>
      </c>
      <c r="D85" s="8" t="s">
        <v>54</v>
      </c>
      <c r="E85" s="8" t="s">
        <v>55</v>
      </c>
      <c r="F85" s="10">
        <v>1</v>
      </c>
      <c r="G85" s="6"/>
      <c r="H85" s="6"/>
      <c r="I85" s="6"/>
      <c r="J85" s="6"/>
      <c r="K85" s="6"/>
      <c r="L85" s="6"/>
      <c r="M85" s="6"/>
      <c r="N85" s="6"/>
      <c r="O85" s="8"/>
      <c r="AC85">
        <v>1</v>
      </c>
    </row>
    <row r="86" spans="1:29" ht="30" customHeight="1">
      <c r="A86" s="8" t="s">
        <v>20</v>
      </c>
      <c r="B86" s="8" t="s">
        <v>159</v>
      </c>
      <c r="C86" s="8" t="s">
        <v>160</v>
      </c>
      <c r="D86" s="8" t="s">
        <v>161</v>
      </c>
      <c r="E86" s="8" t="s">
        <v>62</v>
      </c>
      <c r="F86" s="10">
        <v>6</v>
      </c>
      <c r="G86" s="6"/>
      <c r="H86" s="6"/>
      <c r="I86" s="6"/>
      <c r="J86" s="6"/>
      <c r="K86" s="6"/>
      <c r="L86" s="6"/>
      <c r="M86" s="6"/>
      <c r="N86" s="6"/>
      <c r="O86" s="8"/>
      <c r="AC86">
        <v>1</v>
      </c>
    </row>
    <row r="87" spans="1:29" ht="30" customHeight="1">
      <c r="A87" s="8" t="s">
        <v>20</v>
      </c>
      <c r="B87" s="8" t="s">
        <v>162</v>
      </c>
      <c r="C87" s="8" t="s">
        <v>160</v>
      </c>
      <c r="D87" s="8" t="s">
        <v>163</v>
      </c>
      <c r="E87" s="8" t="s">
        <v>62</v>
      </c>
      <c r="F87" s="10">
        <v>2</v>
      </c>
      <c r="G87" s="6"/>
      <c r="H87" s="6"/>
      <c r="I87" s="6"/>
      <c r="J87" s="6"/>
      <c r="K87" s="6"/>
      <c r="L87" s="6"/>
      <c r="M87" s="6"/>
      <c r="N87" s="6"/>
      <c r="O87" s="8"/>
      <c r="AC87">
        <v>1</v>
      </c>
    </row>
    <row r="88" spans="1:29" ht="30" customHeight="1">
      <c r="A88" s="8" t="s">
        <v>20</v>
      </c>
      <c r="B88" s="8" t="s">
        <v>164</v>
      </c>
      <c r="C88" s="8" t="s">
        <v>165</v>
      </c>
      <c r="D88" s="8" t="s">
        <v>166</v>
      </c>
      <c r="E88" s="8" t="s">
        <v>87</v>
      </c>
      <c r="F88" s="10">
        <v>12</v>
      </c>
      <c r="G88" s="6"/>
      <c r="H88" s="6"/>
      <c r="I88" s="6"/>
      <c r="J88" s="6"/>
      <c r="K88" s="6"/>
      <c r="L88" s="6"/>
      <c r="M88" s="6"/>
      <c r="N88" s="6"/>
      <c r="O88" s="8"/>
      <c r="AC88">
        <v>1</v>
      </c>
    </row>
    <row r="89" spans="1:29" ht="30" customHeight="1">
      <c r="A89" s="8" t="s">
        <v>20</v>
      </c>
      <c r="B89" s="8" t="s">
        <v>167</v>
      </c>
      <c r="C89" s="8" t="s">
        <v>165</v>
      </c>
      <c r="D89" s="8" t="s">
        <v>168</v>
      </c>
      <c r="E89" s="8" t="s">
        <v>87</v>
      </c>
      <c r="F89" s="10">
        <v>6</v>
      </c>
      <c r="G89" s="6"/>
      <c r="H89" s="6"/>
      <c r="I89" s="6"/>
      <c r="J89" s="6"/>
      <c r="K89" s="6"/>
      <c r="L89" s="6"/>
      <c r="M89" s="6"/>
      <c r="N89" s="6"/>
      <c r="O89" s="8"/>
      <c r="AC89">
        <v>1</v>
      </c>
    </row>
    <row r="90" spans="1:29" ht="30" customHeight="1">
      <c r="A90" s="8" t="s">
        <v>20</v>
      </c>
      <c r="B90" s="8" t="s">
        <v>169</v>
      </c>
      <c r="C90" s="8" t="s">
        <v>97</v>
      </c>
      <c r="D90" s="8" t="s">
        <v>166</v>
      </c>
      <c r="E90" s="8" t="s">
        <v>87</v>
      </c>
      <c r="F90" s="10">
        <v>4</v>
      </c>
      <c r="G90" s="6"/>
      <c r="H90" s="6"/>
      <c r="I90" s="6"/>
      <c r="J90" s="6"/>
      <c r="K90" s="6"/>
      <c r="L90" s="6"/>
      <c r="M90" s="6"/>
      <c r="N90" s="6"/>
      <c r="O90" s="8"/>
      <c r="AC90">
        <v>1</v>
      </c>
    </row>
    <row r="91" spans="1:29" ht="30" customHeight="1">
      <c r="A91" s="8" t="s">
        <v>20</v>
      </c>
      <c r="B91" s="8" t="s">
        <v>170</v>
      </c>
      <c r="C91" s="8" t="s">
        <v>97</v>
      </c>
      <c r="D91" s="8" t="s">
        <v>168</v>
      </c>
      <c r="E91" s="8" t="s">
        <v>87</v>
      </c>
      <c r="F91" s="10">
        <v>4</v>
      </c>
      <c r="G91" s="6"/>
      <c r="H91" s="6"/>
      <c r="I91" s="6"/>
      <c r="J91" s="6"/>
      <c r="K91" s="6"/>
      <c r="L91" s="6"/>
      <c r="M91" s="6"/>
      <c r="N91" s="6"/>
      <c r="O91" s="8"/>
      <c r="AC91">
        <v>1</v>
      </c>
    </row>
    <row r="92" spans="1:29" ht="30" customHeight="1">
      <c r="A92" s="8" t="s">
        <v>20</v>
      </c>
      <c r="B92" s="8" t="s">
        <v>171</v>
      </c>
      <c r="C92" s="8" t="s">
        <v>172</v>
      </c>
      <c r="D92" s="8" t="s">
        <v>166</v>
      </c>
      <c r="E92" s="8" t="s">
        <v>62</v>
      </c>
      <c r="F92" s="10">
        <v>2</v>
      </c>
      <c r="G92" s="6"/>
      <c r="H92" s="6"/>
      <c r="I92" s="6"/>
      <c r="J92" s="6"/>
      <c r="K92" s="6"/>
      <c r="L92" s="6"/>
      <c r="M92" s="6"/>
      <c r="N92" s="6"/>
      <c r="O92" s="8"/>
      <c r="AC92">
        <v>1</v>
      </c>
    </row>
    <row r="93" spans="1:29" ht="30" customHeight="1">
      <c r="A93" s="8" t="s">
        <v>20</v>
      </c>
      <c r="B93" s="8" t="s">
        <v>173</v>
      </c>
      <c r="C93" s="8" t="s">
        <v>174</v>
      </c>
      <c r="D93" s="8" t="s">
        <v>175</v>
      </c>
      <c r="E93" s="8" t="s">
        <v>176</v>
      </c>
      <c r="F93" s="10">
        <v>1</v>
      </c>
      <c r="G93" s="6"/>
      <c r="H93" s="6"/>
      <c r="I93" s="6"/>
      <c r="J93" s="6"/>
      <c r="K93" s="6"/>
      <c r="L93" s="6"/>
      <c r="M93" s="6"/>
      <c r="N93" s="6"/>
      <c r="O93" s="8"/>
      <c r="AC93">
        <v>1</v>
      </c>
    </row>
    <row r="94" spans="1:29" ht="30" customHeight="1">
      <c r="A94" s="8" t="s">
        <v>20</v>
      </c>
      <c r="B94" s="8" t="s">
        <v>177</v>
      </c>
      <c r="C94" s="8" t="s">
        <v>178</v>
      </c>
      <c r="D94" s="8" t="s">
        <v>179</v>
      </c>
      <c r="E94" s="8" t="s">
        <v>176</v>
      </c>
      <c r="F94" s="10">
        <v>1</v>
      </c>
      <c r="G94" s="6"/>
      <c r="H94" s="6"/>
      <c r="I94" s="6"/>
      <c r="J94" s="6"/>
      <c r="K94" s="6"/>
      <c r="L94" s="6"/>
      <c r="M94" s="6"/>
      <c r="N94" s="6"/>
      <c r="O94" s="8"/>
      <c r="AC94">
        <v>1</v>
      </c>
    </row>
    <row r="95" spans="1:29" ht="30" customHeight="1">
      <c r="A95" s="8" t="s">
        <v>20</v>
      </c>
      <c r="B95" s="8" t="s">
        <v>180</v>
      </c>
      <c r="C95" s="8" t="s">
        <v>181</v>
      </c>
      <c r="D95" s="8" t="s">
        <v>182</v>
      </c>
      <c r="E95" s="8" t="s">
        <v>183</v>
      </c>
      <c r="F95" s="10">
        <v>3</v>
      </c>
      <c r="G95" s="6"/>
      <c r="H95" s="6"/>
      <c r="I95" s="6"/>
      <c r="J95" s="6"/>
      <c r="K95" s="6"/>
      <c r="L95" s="6"/>
      <c r="M95" s="6"/>
      <c r="N95" s="6"/>
      <c r="O95" s="8"/>
      <c r="AC95">
        <v>1</v>
      </c>
    </row>
    <row r="96" spans="1:29" ht="30" customHeight="1">
      <c r="A96" s="8" t="s">
        <v>20</v>
      </c>
      <c r="B96" s="8" t="s">
        <v>184</v>
      </c>
      <c r="C96" s="8" t="s">
        <v>181</v>
      </c>
      <c r="D96" s="8" t="s">
        <v>185</v>
      </c>
      <c r="E96" s="8" t="s">
        <v>183</v>
      </c>
      <c r="F96" s="10">
        <v>1</v>
      </c>
      <c r="G96" s="6"/>
      <c r="H96" s="6"/>
      <c r="I96" s="6"/>
      <c r="J96" s="6"/>
      <c r="K96" s="6"/>
      <c r="L96" s="6"/>
      <c r="M96" s="6"/>
      <c r="N96" s="6"/>
      <c r="O96" s="8"/>
      <c r="AC96">
        <v>1</v>
      </c>
    </row>
    <row r="97" spans="1:29" ht="30" customHeight="1">
      <c r="A97" s="8" t="s">
        <v>20</v>
      </c>
      <c r="B97" s="8" t="s">
        <v>186</v>
      </c>
      <c r="C97" s="8" t="s">
        <v>187</v>
      </c>
      <c r="D97" s="8" t="s">
        <v>188</v>
      </c>
      <c r="E97" s="8" t="s">
        <v>189</v>
      </c>
      <c r="F97" s="10">
        <v>11</v>
      </c>
      <c r="G97" s="6"/>
      <c r="H97" s="6"/>
      <c r="I97" s="6"/>
      <c r="J97" s="6"/>
      <c r="K97" s="6"/>
      <c r="L97" s="6"/>
      <c r="M97" s="6"/>
      <c r="N97" s="6"/>
      <c r="O97" s="8"/>
      <c r="AC97">
        <v>1</v>
      </c>
    </row>
    <row r="98" spans="1:29" ht="30" customHeight="1">
      <c r="A98" s="8" t="s">
        <v>20</v>
      </c>
      <c r="B98" s="8" t="s">
        <v>190</v>
      </c>
      <c r="C98" s="8" t="s">
        <v>191</v>
      </c>
      <c r="D98" s="8" t="s">
        <v>192</v>
      </c>
      <c r="E98" s="8" t="s">
        <v>189</v>
      </c>
      <c r="F98" s="10">
        <v>3</v>
      </c>
      <c r="G98" s="6"/>
      <c r="H98" s="6"/>
      <c r="I98" s="6"/>
      <c r="J98" s="6"/>
      <c r="K98" s="6"/>
      <c r="L98" s="6"/>
      <c r="M98" s="6"/>
      <c r="N98" s="6"/>
      <c r="O98" s="8"/>
      <c r="AC98">
        <v>1</v>
      </c>
    </row>
    <row r="99" spans="1:29" ht="30" customHeight="1">
      <c r="A99" s="8" t="s">
        <v>20</v>
      </c>
      <c r="B99" s="8" t="s">
        <v>193</v>
      </c>
      <c r="C99" s="8" t="s">
        <v>191</v>
      </c>
      <c r="D99" s="8" t="s">
        <v>188</v>
      </c>
      <c r="E99" s="8" t="s">
        <v>189</v>
      </c>
      <c r="F99" s="10">
        <v>2</v>
      </c>
      <c r="G99" s="6"/>
      <c r="H99" s="6"/>
      <c r="I99" s="6"/>
      <c r="J99" s="6"/>
      <c r="K99" s="6"/>
      <c r="L99" s="6"/>
      <c r="M99" s="6"/>
      <c r="N99" s="6"/>
      <c r="O99" s="8"/>
      <c r="AC99">
        <v>1</v>
      </c>
    </row>
    <row r="100" spans="1:29" ht="30" customHeight="1">
      <c r="A100" s="8" t="s">
        <v>20</v>
      </c>
      <c r="B100" s="8" t="s">
        <v>194</v>
      </c>
      <c r="C100" s="8" t="s">
        <v>195</v>
      </c>
      <c r="D100" s="8" t="s">
        <v>196</v>
      </c>
      <c r="E100" s="8" t="s">
        <v>183</v>
      </c>
      <c r="F100" s="10">
        <v>3</v>
      </c>
      <c r="G100" s="6"/>
      <c r="H100" s="6"/>
      <c r="I100" s="6"/>
      <c r="J100" s="6"/>
      <c r="K100" s="6"/>
      <c r="L100" s="6"/>
      <c r="M100" s="6"/>
      <c r="N100" s="6"/>
      <c r="O100" s="8"/>
      <c r="AC100">
        <v>1</v>
      </c>
    </row>
    <row r="101" spans="1:29" ht="30" customHeight="1">
      <c r="A101" s="8" t="s">
        <v>20</v>
      </c>
      <c r="B101" s="8" t="s">
        <v>197</v>
      </c>
      <c r="C101" s="8" t="s">
        <v>198</v>
      </c>
      <c r="D101" s="8" t="s">
        <v>188</v>
      </c>
      <c r="E101" s="8" t="s">
        <v>189</v>
      </c>
      <c r="F101" s="10">
        <v>11</v>
      </c>
      <c r="G101" s="6"/>
      <c r="H101" s="6"/>
      <c r="I101" s="6"/>
      <c r="J101" s="6"/>
      <c r="K101" s="6"/>
      <c r="L101" s="6"/>
      <c r="M101" s="6"/>
      <c r="N101" s="6"/>
      <c r="O101" s="8"/>
      <c r="AC101">
        <v>1</v>
      </c>
    </row>
    <row r="102" spans="1:29" ht="30" customHeight="1">
      <c r="A102" s="8" t="s">
        <v>20</v>
      </c>
      <c r="B102" s="8" t="s">
        <v>145</v>
      </c>
      <c r="C102" s="8" t="s">
        <v>146</v>
      </c>
      <c r="D102" s="8" t="s">
        <v>147</v>
      </c>
      <c r="E102" s="8" t="s">
        <v>148</v>
      </c>
      <c r="F102" s="10">
        <v>1</v>
      </c>
      <c r="G102" s="6"/>
      <c r="H102" s="6"/>
      <c r="I102" s="6"/>
      <c r="J102" s="6"/>
      <c r="K102" s="6"/>
      <c r="L102" s="6"/>
      <c r="M102" s="6"/>
      <c r="N102" s="6"/>
      <c r="O102" s="8"/>
      <c r="AC102">
        <v>1</v>
      </c>
    </row>
    <row r="103" spans="1:29" ht="30" customHeight="1">
      <c r="A103" s="8" t="s">
        <v>20</v>
      </c>
      <c r="B103" s="8" t="s">
        <v>149</v>
      </c>
      <c r="C103" s="8" t="s">
        <v>146</v>
      </c>
      <c r="D103" s="8" t="s">
        <v>150</v>
      </c>
      <c r="E103" s="8" t="s">
        <v>148</v>
      </c>
      <c r="F103" s="10">
        <v>2</v>
      </c>
      <c r="G103" s="6"/>
      <c r="H103" s="6"/>
      <c r="I103" s="6"/>
      <c r="J103" s="6"/>
      <c r="K103" s="6"/>
      <c r="L103" s="6"/>
      <c r="M103" s="6"/>
      <c r="N103" s="6"/>
      <c r="O103" s="8"/>
      <c r="AC103">
        <v>1</v>
      </c>
    </row>
    <row r="104" spans="1:29" ht="30" customHeight="1">
      <c r="A104" s="8" t="s">
        <v>20</v>
      </c>
      <c r="B104" s="8" t="s">
        <v>151</v>
      </c>
      <c r="C104" s="8" t="s">
        <v>152</v>
      </c>
      <c r="D104" s="8" t="s">
        <v>153</v>
      </c>
      <c r="E104" s="8" t="s">
        <v>55</v>
      </c>
      <c r="F104" s="10">
        <v>1</v>
      </c>
      <c r="G104" s="6"/>
      <c r="H104" s="6"/>
      <c r="I104" s="6"/>
      <c r="J104" s="6"/>
      <c r="K104" s="6"/>
      <c r="L104" s="6"/>
      <c r="M104" s="6"/>
      <c r="N104" s="6"/>
      <c r="O104" s="8"/>
      <c r="AC104">
        <v>1</v>
      </c>
    </row>
    <row r="105" spans="1:15" ht="30" customHeight="1">
      <c r="A105" s="6"/>
      <c r="B105" s="6"/>
      <c r="C105" s="6" t="s">
        <v>223</v>
      </c>
      <c r="D105" s="6"/>
      <c r="E105" s="6" t="s">
        <v>224</v>
      </c>
      <c r="F105" s="10">
        <v>1</v>
      </c>
      <c r="G105" s="6"/>
      <c r="H105" s="6"/>
      <c r="I105" s="6"/>
      <c r="J105" s="6"/>
      <c r="K105" s="6"/>
      <c r="L105" s="6"/>
      <c r="M105" s="6"/>
      <c r="N105" s="6"/>
      <c r="O105" s="8"/>
    </row>
    <row r="106" spans="1:15" ht="30" customHeight="1">
      <c r="A106" s="6"/>
      <c r="B106" s="6"/>
      <c r="C106" s="6"/>
      <c r="D106" s="6"/>
      <c r="E106" s="6"/>
      <c r="F106" s="10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30" customHeight="1">
      <c r="A107" s="6"/>
      <c r="B107" s="6"/>
      <c r="C107" s="6" t="s">
        <v>39</v>
      </c>
      <c r="D107" s="6"/>
      <c r="E107" s="6"/>
      <c r="F107" s="10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0" customHeight="1">
      <c r="A108" s="6"/>
      <c r="B108" s="6"/>
      <c r="C108" s="7" t="s">
        <v>21</v>
      </c>
      <c r="D108" s="7"/>
      <c r="E108" s="7"/>
      <c r="F108" s="9"/>
      <c r="G108" s="7"/>
      <c r="H108" s="7"/>
      <c r="I108" s="7"/>
      <c r="J108" s="7"/>
      <c r="K108" s="7"/>
      <c r="L108" s="7"/>
      <c r="M108" s="7"/>
      <c r="N108" s="7"/>
      <c r="O108" s="7"/>
    </row>
    <row r="109" spans="1:29" ht="30" customHeight="1">
      <c r="A109" s="8" t="s">
        <v>22</v>
      </c>
      <c r="B109" s="8" t="s">
        <v>199</v>
      </c>
      <c r="C109" s="8" t="s">
        <v>200</v>
      </c>
      <c r="D109" s="8" t="s">
        <v>201</v>
      </c>
      <c r="E109" s="8" t="s">
        <v>62</v>
      </c>
      <c r="F109" s="10">
        <v>4</v>
      </c>
      <c r="G109" s="6"/>
      <c r="H109" s="6"/>
      <c r="I109" s="6"/>
      <c r="J109" s="6"/>
      <c r="K109" s="6"/>
      <c r="L109" s="6"/>
      <c r="M109" s="6"/>
      <c r="N109" s="6"/>
      <c r="O109" s="8"/>
      <c r="AC109">
        <v>1</v>
      </c>
    </row>
    <row r="110" spans="1:29" ht="30" customHeight="1">
      <c r="A110" s="8" t="s">
        <v>22</v>
      </c>
      <c r="B110" s="8" t="s">
        <v>202</v>
      </c>
      <c r="C110" s="8" t="s">
        <v>203</v>
      </c>
      <c r="D110" s="8" t="s">
        <v>201</v>
      </c>
      <c r="E110" s="8" t="s">
        <v>62</v>
      </c>
      <c r="F110" s="10">
        <v>4</v>
      </c>
      <c r="G110" s="6"/>
      <c r="H110" s="6"/>
      <c r="I110" s="6"/>
      <c r="J110" s="6"/>
      <c r="K110" s="6"/>
      <c r="L110" s="6"/>
      <c r="M110" s="6"/>
      <c r="N110" s="6"/>
      <c r="O110" s="8"/>
      <c r="AC110">
        <v>1</v>
      </c>
    </row>
    <row r="111" spans="1:29" ht="30" customHeight="1">
      <c r="A111" s="8" t="s">
        <v>22</v>
      </c>
      <c r="B111" s="8" t="s">
        <v>204</v>
      </c>
      <c r="C111" s="8" t="s">
        <v>205</v>
      </c>
      <c r="D111" s="8" t="s">
        <v>201</v>
      </c>
      <c r="E111" s="8" t="s">
        <v>62</v>
      </c>
      <c r="F111" s="10">
        <v>4</v>
      </c>
      <c r="G111" s="6"/>
      <c r="H111" s="6"/>
      <c r="I111" s="6"/>
      <c r="J111" s="6"/>
      <c r="K111" s="6"/>
      <c r="L111" s="6"/>
      <c r="M111" s="6"/>
      <c r="N111" s="6"/>
      <c r="O111" s="8"/>
      <c r="AC111">
        <v>1</v>
      </c>
    </row>
    <row r="112" spans="1:15" ht="30" customHeight="1">
      <c r="A112" s="6"/>
      <c r="B112" s="6"/>
      <c r="C112" s="6"/>
      <c r="D112" s="6"/>
      <c r="E112" s="6"/>
      <c r="F112" s="10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30" customHeight="1">
      <c r="A113" s="6"/>
      <c r="B113" s="6"/>
      <c r="C113" s="6"/>
      <c r="D113" s="6"/>
      <c r="E113" s="6"/>
      <c r="F113" s="10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30" customHeight="1">
      <c r="A114" s="6"/>
      <c r="B114" s="6"/>
      <c r="C114" s="6"/>
      <c r="D114" s="6"/>
      <c r="E114" s="6"/>
      <c r="F114" s="10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customHeight="1">
      <c r="A115" s="6"/>
      <c r="B115" s="6"/>
      <c r="C115" s="6"/>
      <c r="D115" s="6"/>
      <c r="E115" s="6"/>
      <c r="F115" s="10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30" customHeight="1">
      <c r="A116" s="6"/>
      <c r="B116" s="6"/>
      <c r="C116" s="6"/>
      <c r="D116" s="6"/>
      <c r="E116" s="6"/>
      <c r="F116" s="10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30" customHeight="1">
      <c r="A117" s="6"/>
      <c r="B117" s="6"/>
      <c r="C117" s="6"/>
      <c r="D117" s="6"/>
      <c r="E117" s="6"/>
      <c r="F117" s="10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0" customHeight="1">
      <c r="A118" s="6"/>
      <c r="B118" s="6"/>
      <c r="C118" s="6"/>
      <c r="D118" s="6"/>
      <c r="E118" s="6"/>
      <c r="F118" s="10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30" customHeight="1">
      <c r="A119" s="6"/>
      <c r="B119" s="6"/>
      <c r="C119" s="6"/>
      <c r="D119" s="6"/>
      <c r="E119" s="6"/>
      <c r="F119" s="10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30" customHeight="1">
      <c r="A120" s="6"/>
      <c r="B120" s="6"/>
      <c r="C120" s="6"/>
      <c r="D120" s="6"/>
      <c r="E120" s="6"/>
      <c r="F120" s="10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30" customHeight="1">
      <c r="A121" s="6"/>
      <c r="B121" s="6"/>
      <c r="C121" s="6"/>
      <c r="D121" s="6"/>
      <c r="E121" s="6"/>
      <c r="F121" s="10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30" customHeight="1">
      <c r="A122" s="6"/>
      <c r="B122" s="6"/>
      <c r="C122" s="6"/>
      <c r="D122" s="6"/>
      <c r="E122" s="6"/>
      <c r="F122" s="10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30" customHeight="1">
      <c r="A123" s="6"/>
      <c r="B123" s="6"/>
      <c r="C123" s="6"/>
      <c r="D123" s="6"/>
      <c r="E123" s="6"/>
      <c r="F123" s="10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30" customHeight="1">
      <c r="A124" s="6"/>
      <c r="B124" s="6"/>
      <c r="C124" s="6"/>
      <c r="D124" s="6"/>
      <c r="E124" s="6"/>
      <c r="F124" s="10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30" customHeight="1">
      <c r="A125" s="6"/>
      <c r="B125" s="6"/>
      <c r="C125" s="6"/>
      <c r="D125" s="6"/>
      <c r="E125" s="6"/>
      <c r="F125" s="10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30" customHeight="1">
      <c r="A126" s="6"/>
      <c r="B126" s="6"/>
      <c r="C126" s="6"/>
      <c r="D126" s="6"/>
      <c r="E126" s="6"/>
      <c r="F126" s="10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30" customHeight="1">
      <c r="A127" s="6"/>
      <c r="B127" s="6"/>
      <c r="C127" s="6"/>
      <c r="D127" s="6"/>
      <c r="E127" s="6"/>
      <c r="F127" s="10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30" customHeight="1">
      <c r="A128" s="6"/>
      <c r="B128" s="6"/>
      <c r="C128" s="6"/>
      <c r="D128" s="6"/>
      <c r="E128" s="6"/>
      <c r="F128" s="10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30" customHeight="1">
      <c r="A129" s="6"/>
      <c r="B129" s="6"/>
      <c r="C129" s="6"/>
      <c r="D129" s="6"/>
      <c r="E129" s="6"/>
      <c r="F129" s="10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30" customHeight="1">
      <c r="A130" s="6"/>
      <c r="B130" s="6"/>
      <c r="C130" s="6"/>
      <c r="D130" s="6"/>
      <c r="E130" s="6"/>
      <c r="F130" s="10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30" customHeight="1">
      <c r="A131" s="6"/>
      <c r="B131" s="6"/>
      <c r="C131" s="6"/>
      <c r="D131" s="6"/>
      <c r="E131" s="6"/>
      <c r="F131" s="10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30" customHeight="1">
      <c r="A132" s="6"/>
      <c r="B132" s="6"/>
      <c r="C132" s="6"/>
      <c r="D132" s="6"/>
      <c r="E132" s="6"/>
      <c r="F132" s="10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30" customHeight="1">
      <c r="A133" s="6"/>
      <c r="B133" s="6"/>
      <c r="C133" s="6" t="s">
        <v>39</v>
      </c>
      <c r="D133" s="6"/>
      <c r="E133" s="6"/>
      <c r="F133" s="10"/>
      <c r="G133" s="6"/>
      <c r="H133" s="6">
        <f>SUMIF(AC109:AC132,1,H109:H132)</f>
        <v>0</v>
      </c>
      <c r="I133" s="6"/>
      <c r="J133" s="6">
        <f>SUMIF(AC109:AC132,1,J109:J132)</f>
        <v>0</v>
      </c>
      <c r="K133" s="6"/>
      <c r="L133" s="6">
        <f>SUMIF(AC109:AC132,1,L109:L132)</f>
        <v>0</v>
      </c>
      <c r="M133" s="6"/>
      <c r="N133" s="6">
        <f>H133+J133+L133</f>
        <v>0</v>
      </c>
      <c r="O133" s="6"/>
    </row>
    <row r="134" spans="1:15" ht="30" customHeight="1">
      <c r="A134" s="6"/>
      <c r="B134" s="6"/>
      <c r="C134" s="7" t="s">
        <v>23</v>
      </c>
      <c r="D134" s="7"/>
      <c r="E134" s="7"/>
      <c r="F134" s="9"/>
      <c r="G134" s="7"/>
      <c r="H134" s="7"/>
      <c r="I134" s="7"/>
      <c r="J134" s="7"/>
      <c r="K134" s="7"/>
      <c r="L134" s="7"/>
      <c r="M134" s="7"/>
      <c r="N134" s="7"/>
      <c r="O134" s="7"/>
    </row>
    <row r="135" spans="1:29" ht="30" customHeight="1">
      <c r="A135" s="8" t="s">
        <v>24</v>
      </c>
      <c r="B135" s="8" t="s">
        <v>206</v>
      </c>
      <c r="C135" s="8" t="s">
        <v>207</v>
      </c>
      <c r="D135" s="8" t="s">
        <v>38</v>
      </c>
      <c r="E135" s="8" t="s">
        <v>208</v>
      </c>
      <c r="F135" s="10">
        <v>-17033</v>
      </c>
      <c r="G135" s="6"/>
      <c r="H135" s="6"/>
      <c r="I135" s="6"/>
      <c r="J135" s="6"/>
      <c r="K135" s="6"/>
      <c r="L135" s="6"/>
      <c r="M135" s="6"/>
      <c r="N135" s="6"/>
      <c r="O135" s="8"/>
      <c r="AC135">
        <v>1</v>
      </c>
    </row>
    <row r="136" spans="1:29" ht="30" customHeight="1">
      <c r="A136" s="8" t="s">
        <v>24</v>
      </c>
      <c r="B136" s="8" t="s">
        <v>209</v>
      </c>
      <c r="C136" s="8" t="s">
        <v>210</v>
      </c>
      <c r="D136" s="8" t="s">
        <v>211</v>
      </c>
      <c r="E136" s="8" t="s">
        <v>212</v>
      </c>
      <c r="F136" s="10">
        <v>0.02</v>
      </c>
      <c r="G136" s="6"/>
      <c r="H136" s="6"/>
      <c r="I136" s="6"/>
      <c r="J136" s="6"/>
      <c r="K136" s="6"/>
      <c r="L136" s="6"/>
      <c r="M136" s="6"/>
      <c r="N136" s="6"/>
      <c r="O136" s="8"/>
      <c r="AC136">
        <v>1</v>
      </c>
    </row>
    <row r="137" spans="1:29" ht="30" customHeight="1">
      <c r="A137" s="8" t="s">
        <v>24</v>
      </c>
      <c r="B137" s="8" t="s">
        <v>145</v>
      </c>
      <c r="C137" s="8" t="s">
        <v>146</v>
      </c>
      <c r="D137" s="8" t="s">
        <v>147</v>
      </c>
      <c r="E137" s="8" t="s">
        <v>148</v>
      </c>
      <c r="F137" s="10">
        <v>12</v>
      </c>
      <c r="G137" s="6"/>
      <c r="H137" s="6"/>
      <c r="I137" s="6"/>
      <c r="J137" s="6"/>
      <c r="K137" s="6"/>
      <c r="L137" s="6"/>
      <c r="M137" s="6"/>
      <c r="N137" s="6"/>
      <c r="O137" s="8"/>
      <c r="AC137">
        <v>1</v>
      </c>
    </row>
    <row r="138" spans="1:29" ht="30" customHeight="1">
      <c r="A138" s="8" t="s">
        <v>24</v>
      </c>
      <c r="B138" s="8" t="s">
        <v>149</v>
      </c>
      <c r="C138" s="8" t="s">
        <v>146</v>
      </c>
      <c r="D138" s="8" t="s">
        <v>150</v>
      </c>
      <c r="E138" s="8" t="s">
        <v>148</v>
      </c>
      <c r="F138" s="10">
        <v>10</v>
      </c>
      <c r="G138" s="6"/>
      <c r="H138" s="6"/>
      <c r="I138" s="6"/>
      <c r="J138" s="6"/>
      <c r="K138" s="6"/>
      <c r="L138" s="6"/>
      <c r="M138" s="6"/>
      <c r="N138" s="6"/>
      <c r="O138" s="8"/>
      <c r="AC138">
        <v>1</v>
      </c>
    </row>
    <row r="139" spans="1:29" ht="30" customHeight="1">
      <c r="A139" s="8" t="s">
        <v>24</v>
      </c>
      <c r="B139" s="8" t="s">
        <v>213</v>
      </c>
      <c r="C139" s="8" t="s">
        <v>146</v>
      </c>
      <c r="D139" s="8" t="s">
        <v>214</v>
      </c>
      <c r="E139" s="8" t="s">
        <v>148</v>
      </c>
      <c r="F139" s="10">
        <v>2</v>
      </c>
      <c r="G139" s="6"/>
      <c r="H139" s="6"/>
      <c r="I139" s="6"/>
      <c r="J139" s="6"/>
      <c r="K139" s="6"/>
      <c r="L139" s="6"/>
      <c r="M139" s="6"/>
      <c r="N139" s="6"/>
      <c r="O139" s="8"/>
      <c r="AC139">
        <v>1</v>
      </c>
    </row>
    <row r="140" spans="1:29" ht="30" customHeight="1">
      <c r="A140" s="8" t="s">
        <v>24</v>
      </c>
      <c r="B140" s="8" t="s">
        <v>151</v>
      </c>
      <c r="C140" s="8" t="s">
        <v>152</v>
      </c>
      <c r="D140" s="8" t="s">
        <v>153</v>
      </c>
      <c r="E140" s="8" t="s">
        <v>55</v>
      </c>
      <c r="F140" s="10">
        <v>1</v>
      </c>
      <c r="G140" s="6"/>
      <c r="H140" s="6"/>
      <c r="I140" s="6"/>
      <c r="J140" s="6"/>
      <c r="K140" s="6"/>
      <c r="L140" s="6"/>
      <c r="M140" s="6"/>
      <c r="N140" s="6"/>
      <c r="O140" s="8"/>
      <c r="AC140">
        <v>1</v>
      </c>
    </row>
    <row r="141" spans="1:29" ht="30" customHeight="1">
      <c r="A141" s="8" t="s">
        <v>29</v>
      </c>
      <c r="B141" s="8" t="s">
        <v>218</v>
      </c>
      <c r="C141" s="8" t="s">
        <v>280</v>
      </c>
      <c r="D141" s="8" t="s">
        <v>38</v>
      </c>
      <c r="E141" s="8" t="s">
        <v>37</v>
      </c>
      <c r="F141" s="10">
        <v>2</v>
      </c>
      <c r="G141" s="6"/>
      <c r="H141" s="6"/>
      <c r="I141" s="6"/>
      <c r="J141" s="6"/>
      <c r="K141" s="6"/>
      <c r="L141" s="6"/>
      <c r="M141" s="6"/>
      <c r="N141" s="6"/>
      <c r="O141" s="30"/>
      <c r="AC141">
        <v>1</v>
      </c>
    </row>
    <row r="142" spans="1:15" ht="30" customHeight="1">
      <c r="A142" s="6"/>
      <c r="B142" s="6"/>
      <c r="C142" s="6"/>
      <c r="D142" s="6"/>
      <c r="E142" s="6"/>
      <c r="F142" s="10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30" customHeight="1">
      <c r="A143" s="6"/>
      <c r="B143" s="6"/>
      <c r="C143" s="6"/>
      <c r="D143" s="6"/>
      <c r="E143" s="6"/>
      <c r="F143" s="10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30" customHeight="1">
      <c r="A144" s="6"/>
      <c r="B144" s="6"/>
      <c r="C144" s="6"/>
      <c r="D144" s="6"/>
      <c r="E144" s="6"/>
      <c r="F144" s="10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30" customHeight="1">
      <c r="A145" s="6"/>
      <c r="B145" s="6"/>
      <c r="C145" s="6"/>
      <c r="D145" s="6"/>
      <c r="E145" s="6"/>
      <c r="F145" s="10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30" customHeight="1">
      <c r="A146" s="6"/>
      <c r="B146" s="6"/>
      <c r="C146" s="6"/>
      <c r="D146" s="6"/>
      <c r="E146" s="6"/>
      <c r="F146" s="10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30" customHeight="1">
      <c r="A147" s="6"/>
      <c r="B147" s="6"/>
      <c r="C147" s="6"/>
      <c r="D147" s="6"/>
      <c r="E147" s="6"/>
      <c r="F147" s="10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30" customHeight="1">
      <c r="A148" s="6"/>
      <c r="B148" s="6"/>
      <c r="C148" s="6"/>
      <c r="D148" s="6"/>
      <c r="E148" s="6"/>
      <c r="F148" s="10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30" customHeight="1">
      <c r="A149" s="6"/>
      <c r="B149" s="6"/>
      <c r="C149" s="6"/>
      <c r="D149" s="6"/>
      <c r="E149" s="6"/>
      <c r="F149" s="10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30" customHeight="1">
      <c r="A150" s="6"/>
      <c r="B150" s="6"/>
      <c r="C150" s="6"/>
      <c r="D150" s="6"/>
      <c r="E150" s="6"/>
      <c r="F150" s="10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30" customHeight="1">
      <c r="A151" s="6"/>
      <c r="B151" s="6"/>
      <c r="C151" s="6"/>
      <c r="D151" s="6"/>
      <c r="E151" s="6"/>
      <c r="F151" s="10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30" customHeight="1">
      <c r="A152" s="6"/>
      <c r="B152" s="6"/>
      <c r="C152" s="6"/>
      <c r="D152" s="6"/>
      <c r="E152" s="6"/>
      <c r="F152" s="10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30" customHeight="1">
      <c r="A153" s="6"/>
      <c r="B153" s="6"/>
      <c r="C153" s="6"/>
      <c r="D153" s="6"/>
      <c r="E153" s="6"/>
      <c r="F153" s="10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30" customHeight="1">
      <c r="A154" s="6"/>
      <c r="B154" s="6"/>
      <c r="C154" s="6"/>
      <c r="D154" s="6"/>
      <c r="E154" s="6"/>
      <c r="F154" s="10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30" customHeight="1">
      <c r="A155" s="6"/>
      <c r="B155" s="6"/>
      <c r="C155" s="6"/>
      <c r="D155" s="6"/>
      <c r="E155" s="6"/>
      <c r="F155" s="10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30" customHeight="1">
      <c r="A156" s="6"/>
      <c r="B156" s="6"/>
      <c r="C156" s="6"/>
      <c r="D156" s="6"/>
      <c r="E156" s="6"/>
      <c r="F156" s="10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30" customHeight="1">
      <c r="A157" s="6"/>
      <c r="B157" s="6"/>
      <c r="C157" s="6"/>
      <c r="D157" s="6"/>
      <c r="E157" s="6"/>
      <c r="F157" s="10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30" customHeight="1">
      <c r="A158" s="6"/>
      <c r="B158" s="6"/>
      <c r="C158" s="6"/>
      <c r="D158" s="6"/>
      <c r="E158" s="6"/>
      <c r="F158" s="10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30" customHeight="1">
      <c r="A159" s="6"/>
      <c r="B159" s="6"/>
      <c r="C159" s="6" t="s">
        <v>39</v>
      </c>
      <c r="D159" s="6"/>
      <c r="E159" s="6"/>
      <c r="F159" s="10"/>
      <c r="G159" s="6"/>
      <c r="H159" s="6">
        <f>SUMIF(AC135:AC158,1,H135:H158)</f>
        <v>0</v>
      </c>
      <c r="I159" s="6"/>
      <c r="J159" s="6">
        <f>SUMIF(AC135:AC158,1,J135:J158)</f>
        <v>0</v>
      </c>
      <c r="K159" s="6"/>
      <c r="L159" s="6">
        <f>SUMIF(AC135:AC158,1,L135:L158)</f>
        <v>0</v>
      </c>
      <c r="M159" s="6"/>
      <c r="N159" s="6">
        <f>H159+J159+L159</f>
        <v>0</v>
      </c>
      <c r="O159" s="6"/>
    </row>
    <row r="160" spans="1:15" ht="30" customHeight="1">
      <c r="A160" s="6"/>
      <c r="B160" s="6"/>
      <c r="C160" s="7" t="s">
        <v>25</v>
      </c>
      <c r="D160" s="7"/>
      <c r="E160" s="7"/>
      <c r="F160" s="9"/>
      <c r="G160" s="7"/>
      <c r="H160" s="7"/>
      <c r="I160" s="7"/>
      <c r="J160" s="7"/>
      <c r="K160" s="7"/>
      <c r="L160" s="7"/>
      <c r="M160" s="7"/>
      <c r="N160" s="7"/>
      <c r="O160" s="7"/>
    </row>
    <row r="161" spans="1:29" ht="30" customHeight="1">
      <c r="A161" s="8" t="s">
        <v>26</v>
      </c>
      <c r="B161" s="8" t="s">
        <v>215</v>
      </c>
      <c r="C161" s="8" t="s">
        <v>216</v>
      </c>
      <c r="D161" s="8" t="s">
        <v>38</v>
      </c>
      <c r="E161" s="8" t="s">
        <v>55</v>
      </c>
      <c r="F161" s="10">
        <v>1</v>
      </c>
      <c r="G161" s="6"/>
      <c r="H161" s="6"/>
      <c r="I161" s="6"/>
      <c r="J161" s="6"/>
      <c r="K161" s="6"/>
      <c r="L161" s="6"/>
      <c r="M161" s="6"/>
      <c r="N161" s="6"/>
      <c r="O161" s="8"/>
      <c r="AC161">
        <v>1</v>
      </c>
    </row>
    <row r="162" spans="1:15" ht="30" customHeight="1">
      <c r="A162" s="6"/>
      <c r="B162" s="6"/>
      <c r="C162" s="6"/>
      <c r="D162" s="6"/>
      <c r="E162" s="6"/>
      <c r="F162" s="10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30" customHeight="1">
      <c r="A163" s="6"/>
      <c r="B163" s="6"/>
      <c r="C163" s="6"/>
      <c r="D163" s="6"/>
      <c r="E163" s="6"/>
      <c r="F163" s="10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30" customHeight="1">
      <c r="A164" s="6"/>
      <c r="B164" s="6"/>
      <c r="C164" s="6"/>
      <c r="D164" s="6"/>
      <c r="E164" s="6"/>
      <c r="F164" s="10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30" customHeight="1">
      <c r="A165" s="6"/>
      <c r="B165" s="6"/>
      <c r="C165" s="6"/>
      <c r="D165" s="6"/>
      <c r="E165" s="6"/>
      <c r="F165" s="10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30" customHeight="1">
      <c r="A166" s="6"/>
      <c r="B166" s="6"/>
      <c r="C166" s="6"/>
      <c r="D166" s="6"/>
      <c r="E166" s="6"/>
      <c r="F166" s="10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30" customHeight="1">
      <c r="A167" s="6"/>
      <c r="B167" s="6"/>
      <c r="C167" s="6"/>
      <c r="D167" s="6"/>
      <c r="E167" s="6"/>
      <c r="F167" s="10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30" customHeight="1">
      <c r="A168" s="6"/>
      <c r="B168" s="6"/>
      <c r="C168" s="6"/>
      <c r="D168" s="6"/>
      <c r="E168" s="6"/>
      <c r="F168" s="10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30" customHeight="1">
      <c r="A169" s="6"/>
      <c r="B169" s="6"/>
      <c r="C169" s="6"/>
      <c r="D169" s="6"/>
      <c r="E169" s="6"/>
      <c r="F169" s="10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30" customHeight="1">
      <c r="A170" s="6"/>
      <c r="B170" s="6"/>
      <c r="C170" s="6"/>
      <c r="D170" s="6"/>
      <c r="E170" s="6"/>
      <c r="F170" s="10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30" customHeight="1">
      <c r="A171" s="6"/>
      <c r="B171" s="6"/>
      <c r="C171" s="6"/>
      <c r="D171" s="6"/>
      <c r="E171" s="6"/>
      <c r="F171" s="10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30" customHeight="1">
      <c r="A172" s="6"/>
      <c r="B172" s="6"/>
      <c r="C172" s="6"/>
      <c r="D172" s="6"/>
      <c r="E172" s="6"/>
      <c r="F172" s="10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30" customHeight="1">
      <c r="A173" s="6"/>
      <c r="B173" s="6"/>
      <c r="C173" s="6"/>
      <c r="D173" s="6"/>
      <c r="E173" s="6"/>
      <c r="F173" s="10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30" customHeight="1">
      <c r="A174" s="6"/>
      <c r="B174" s="6"/>
      <c r="C174" s="6"/>
      <c r="D174" s="6"/>
      <c r="E174" s="6"/>
      <c r="F174" s="10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30" customHeight="1">
      <c r="A175" s="6"/>
      <c r="B175" s="6"/>
      <c r="C175" s="6"/>
      <c r="D175" s="6"/>
      <c r="E175" s="6"/>
      <c r="F175" s="10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30" customHeight="1">
      <c r="A176" s="6"/>
      <c r="B176" s="6"/>
      <c r="C176" s="6"/>
      <c r="D176" s="6"/>
      <c r="E176" s="6"/>
      <c r="F176" s="10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30" customHeight="1">
      <c r="A177" s="6"/>
      <c r="B177" s="6"/>
      <c r="C177" s="6"/>
      <c r="D177" s="6"/>
      <c r="E177" s="6"/>
      <c r="F177" s="10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30" customHeight="1">
      <c r="A178" s="6"/>
      <c r="B178" s="6"/>
      <c r="C178" s="6"/>
      <c r="D178" s="6"/>
      <c r="E178" s="6"/>
      <c r="F178" s="10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30" customHeight="1">
      <c r="A179" s="6"/>
      <c r="B179" s="6"/>
      <c r="C179" s="6"/>
      <c r="D179" s="6"/>
      <c r="E179" s="6"/>
      <c r="F179" s="10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30" customHeight="1">
      <c r="A180" s="6"/>
      <c r="B180" s="6"/>
      <c r="C180" s="6"/>
      <c r="D180" s="6"/>
      <c r="E180" s="6"/>
      <c r="F180" s="10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30" customHeight="1">
      <c r="A181" s="6"/>
      <c r="B181" s="6"/>
      <c r="C181" s="6"/>
      <c r="D181" s="6"/>
      <c r="E181" s="6"/>
      <c r="F181" s="10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30" customHeight="1">
      <c r="A182" s="6"/>
      <c r="B182" s="6"/>
      <c r="C182" s="6"/>
      <c r="D182" s="6"/>
      <c r="E182" s="6"/>
      <c r="F182" s="10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30" customHeight="1">
      <c r="A183" s="6"/>
      <c r="B183" s="6"/>
      <c r="C183" s="6"/>
      <c r="D183" s="6"/>
      <c r="E183" s="6"/>
      <c r="F183" s="10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30" customHeight="1">
      <c r="A184" s="6"/>
      <c r="B184" s="6"/>
      <c r="C184" s="6"/>
      <c r="D184" s="6"/>
      <c r="E184" s="6"/>
      <c r="F184" s="10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30" customHeight="1">
      <c r="A185" s="6"/>
      <c r="B185" s="6"/>
      <c r="C185" s="6" t="s">
        <v>39</v>
      </c>
      <c r="D185" s="6"/>
      <c r="E185" s="6"/>
      <c r="F185" s="10"/>
      <c r="G185" s="6"/>
      <c r="H185" s="6">
        <f>SUMIF(AC161:AC184,1,H161:H184)</f>
        <v>0</v>
      </c>
      <c r="I185" s="6"/>
      <c r="J185" s="6">
        <f>SUMIF(AC161:AC184,1,J161:J184)</f>
        <v>0</v>
      </c>
      <c r="K185" s="6"/>
      <c r="L185" s="6">
        <f>SUMIF(AC161:AC184,1,L161:L184)</f>
        <v>0</v>
      </c>
      <c r="M185" s="6"/>
      <c r="N185" s="6">
        <f>H185+J185+L185</f>
        <v>0</v>
      </c>
      <c r="O185" s="6"/>
    </row>
    <row r="186" spans="1:15" ht="30" customHeight="1">
      <c r="A186" s="6"/>
      <c r="B186" s="6"/>
      <c r="C186" s="7" t="s">
        <v>227</v>
      </c>
      <c r="D186" s="7"/>
      <c r="E186" s="7"/>
      <c r="F186" s="9"/>
      <c r="G186" s="7"/>
      <c r="H186" s="7"/>
      <c r="I186" s="7"/>
      <c r="J186" s="7"/>
      <c r="K186" s="7"/>
      <c r="L186" s="7"/>
      <c r="M186" s="7"/>
      <c r="N186" s="7"/>
      <c r="O186" s="7"/>
    </row>
    <row r="187" spans="1:29" ht="30" customHeight="1">
      <c r="A187" s="8" t="s">
        <v>27</v>
      </c>
      <c r="B187" s="8" t="s">
        <v>217</v>
      </c>
      <c r="C187" s="8" t="s">
        <v>226</v>
      </c>
      <c r="D187" s="8" t="s">
        <v>38</v>
      </c>
      <c r="E187" s="8" t="s">
        <v>55</v>
      </c>
      <c r="F187" s="10">
        <v>1</v>
      </c>
      <c r="G187" s="6"/>
      <c r="H187" s="6"/>
      <c r="I187" s="6"/>
      <c r="J187" s="6"/>
      <c r="K187" s="6"/>
      <c r="L187" s="6"/>
      <c r="M187" s="6"/>
      <c r="N187" s="6"/>
      <c r="O187" s="8"/>
      <c r="AC187">
        <v>1</v>
      </c>
    </row>
    <row r="188" spans="1:15" ht="30" customHeight="1">
      <c r="A188" s="6"/>
      <c r="B188" s="6"/>
      <c r="C188" s="6"/>
      <c r="D188" s="6"/>
      <c r="E188" s="6"/>
      <c r="F188" s="10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30" customHeight="1">
      <c r="A189" s="6"/>
      <c r="B189" s="6"/>
      <c r="C189" s="6"/>
      <c r="D189" s="6"/>
      <c r="E189" s="6"/>
      <c r="F189" s="10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30" customHeight="1">
      <c r="A190" s="6"/>
      <c r="B190" s="6"/>
      <c r="C190" s="6"/>
      <c r="D190" s="6"/>
      <c r="E190" s="6"/>
      <c r="F190" s="10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30" customHeight="1">
      <c r="A191" s="6"/>
      <c r="B191" s="6"/>
      <c r="C191" s="6"/>
      <c r="D191" s="6"/>
      <c r="E191" s="6"/>
      <c r="F191" s="10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30" customHeight="1">
      <c r="A192" s="6"/>
      <c r="B192" s="6"/>
      <c r="C192" s="6"/>
      <c r="D192" s="6"/>
      <c r="E192" s="6"/>
      <c r="F192" s="10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30" customHeight="1">
      <c r="A193" s="6"/>
      <c r="B193" s="6"/>
      <c r="C193" s="6"/>
      <c r="D193" s="6"/>
      <c r="E193" s="6"/>
      <c r="F193" s="10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30" customHeight="1">
      <c r="A194" s="6"/>
      <c r="B194" s="6"/>
      <c r="C194" s="6"/>
      <c r="D194" s="6"/>
      <c r="E194" s="6"/>
      <c r="F194" s="10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30" customHeight="1">
      <c r="A195" s="6"/>
      <c r="B195" s="6"/>
      <c r="C195" s="6"/>
      <c r="D195" s="6"/>
      <c r="E195" s="6"/>
      <c r="F195" s="10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30" customHeight="1">
      <c r="A196" s="6"/>
      <c r="B196" s="6"/>
      <c r="C196" s="6"/>
      <c r="D196" s="6"/>
      <c r="E196" s="6"/>
      <c r="F196" s="10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30" customHeight="1">
      <c r="A197" s="6"/>
      <c r="B197" s="6"/>
      <c r="C197" s="6"/>
      <c r="D197" s="6"/>
      <c r="E197" s="6"/>
      <c r="F197" s="10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30" customHeight="1">
      <c r="A198" s="6"/>
      <c r="B198" s="6"/>
      <c r="C198" s="6"/>
      <c r="D198" s="6"/>
      <c r="E198" s="6"/>
      <c r="F198" s="10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30" customHeight="1">
      <c r="A199" s="6"/>
      <c r="B199" s="6"/>
      <c r="C199" s="6"/>
      <c r="D199" s="6"/>
      <c r="E199" s="6"/>
      <c r="F199" s="10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30" customHeight="1">
      <c r="A200" s="6"/>
      <c r="B200" s="6"/>
      <c r="C200" s="6"/>
      <c r="D200" s="6"/>
      <c r="E200" s="6"/>
      <c r="F200" s="10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30" customHeight="1">
      <c r="A201" s="6"/>
      <c r="B201" s="6"/>
      <c r="C201" s="6"/>
      <c r="D201" s="6"/>
      <c r="E201" s="6"/>
      <c r="F201" s="10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30" customHeight="1">
      <c r="A202" s="6"/>
      <c r="B202" s="6"/>
      <c r="C202" s="6"/>
      <c r="D202" s="6"/>
      <c r="E202" s="6"/>
      <c r="F202" s="10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30" customHeight="1">
      <c r="A203" s="6"/>
      <c r="B203" s="6"/>
      <c r="C203" s="6"/>
      <c r="D203" s="6"/>
      <c r="E203" s="6"/>
      <c r="F203" s="10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30" customHeight="1">
      <c r="A204" s="6"/>
      <c r="B204" s="6"/>
      <c r="C204" s="6"/>
      <c r="D204" s="6"/>
      <c r="E204" s="6"/>
      <c r="F204" s="10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30" customHeight="1">
      <c r="A205" s="6"/>
      <c r="B205" s="6"/>
      <c r="C205" s="6"/>
      <c r="D205" s="6"/>
      <c r="E205" s="6"/>
      <c r="F205" s="10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30" customHeight="1">
      <c r="A206" s="6"/>
      <c r="B206" s="6"/>
      <c r="C206" s="6"/>
      <c r="D206" s="6"/>
      <c r="E206" s="6"/>
      <c r="F206" s="10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30" customHeight="1">
      <c r="A207" s="6"/>
      <c r="B207" s="6"/>
      <c r="C207" s="6"/>
      <c r="D207" s="6"/>
      <c r="E207" s="6"/>
      <c r="F207" s="10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30" customHeight="1">
      <c r="A208" s="6"/>
      <c r="B208" s="6"/>
      <c r="C208" s="6"/>
      <c r="D208" s="6"/>
      <c r="E208" s="6"/>
      <c r="F208" s="10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30" customHeight="1">
      <c r="A209" s="6"/>
      <c r="B209" s="6"/>
      <c r="C209" s="6"/>
      <c r="D209" s="6"/>
      <c r="E209" s="6"/>
      <c r="F209" s="10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30" customHeight="1">
      <c r="A210" s="6"/>
      <c r="B210" s="6"/>
      <c r="C210" s="6"/>
      <c r="D210" s="6"/>
      <c r="E210" s="6"/>
      <c r="F210" s="10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30" customHeight="1">
      <c r="A211" s="6"/>
      <c r="B211" s="6"/>
      <c r="C211" s="6" t="s">
        <v>39</v>
      </c>
      <c r="D211" s="6"/>
      <c r="E211" s="6"/>
      <c r="F211" s="10"/>
      <c r="G211" s="6"/>
      <c r="H211" s="6">
        <f>SUMIF(AC187:AC210,1,H187:H210)</f>
        <v>0</v>
      </c>
      <c r="I211" s="6"/>
      <c r="J211" s="6">
        <f>SUMIF(AC187:AC210,1,J187:J210)</f>
        <v>0</v>
      </c>
      <c r="K211" s="6"/>
      <c r="L211" s="6">
        <f>SUMIF(AC187:AC210,1,L187:L210)</f>
        <v>0</v>
      </c>
      <c r="M211" s="6"/>
      <c r="N211" s="6">
        <f>H211+J211+L211</f>
        <v>0</v>
      </c>
      <c r="O211" s="6"/>
    </row>
    <row r="212" spans="1:15" ht="30" customHeight="1">
      <c r="A212" s="6"/>
      <c r="B212" s="6"/>
      <c r="C212" s="7" t="s">
        <v>222</v>
      </c>
      <c r="D212" s="7"/>
      <c r="E212" s="7"/>
      <c r="F212" s="9"/>
      <c r="G212" s="7"/>
      <c r="H212" s="7"/>
      <c r="I212" s="7"/>
      <c r="J212" s="7"/>
      <c r="K212" s="7"/>
      <c r="L212" s="7"/>
      <c r="M212" s="7"/>
      <c r="N212" s="7"/>
      <c r="O212" s="7"/>
    </row>
    <row r="213" spans="1:29" ht="30" customHeight="1">
      <c r="A213" s="8" t="s">
        <v>27</v>
      </c>
      <c r="B213" s="8" t="s">
        <v>217</v>
      </c>
      <c r="C213" s="8" t="s">
        <v>220</v>
      </c>
      <c r="D213" s="8" t="s">
        <v>38</v>
      </c>
      <c r="E213" s="8" t="s">
        <v>55</v>
      </c>
      <c r="F213" s="10">
        <v>1</v>
      </c>
      <c r="G213" s="6"/>
      <c r="H213" s="6"/>
      <c r="I213" s="6"/>
      <c r="J213" s="6"/>
      <c r="K213" s="6"/>
      <c r="L213" s="6"/>
      <c r="M213" s="6"/>
      <c r="N213" s="6"/>
      <c r="O213" s="8"/>
      <c r="AC213">
        <v>1</v>
      </c>
    </row>
    <row r="214" spans="1:15" ht="30" customHeight="1">
      <c r="A214" s="6"/>
      <c r="B214" s="6"/>
      <c r="C214" s="6"/>
      <c r="D214" s="6"/>
      <c r="E214" s="6"/>
      <c r="F214" s="10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30" customHeight="1">
      <c r="A215" s="6"/>
      <c r="B215" s="6"/>
      <c r="C215" s="6"/>
      <c r="D215" s="6"/>
      <c r="E215" s="6"/>
      <c r="F215" s="10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30" customHeight="1">
      <c r="A216" s="6"/>
      <c r="B216" s="6"/>
      <c r="C216" s="6"/>
      <c r="D216" s="6"/>
      <c r="E216" s="6"/>
      <c r="F216" s="10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30" customHeight="1">
      <c r="A217" s="6"/>
      <c r="B217" s="6"/>
      <c r="C217" s="6"/>
      <c r="D217" s="6"/>
      <c r="E217" s="6"/>
      <c r="F217" s="10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30" customHeight="1">
      <c r="A218" s="6"/>
      <c r="B218" s="6"/>
      <c r="C218" s="6"/>
      <c r="D218" s="6"/>
      <c r="E218" s="6"/>
      <c r="F218" s="10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30" customHeight="1">
      <c r="A219" s="6"/>
      <c r="B219" s="6"/>
      <c r="C219" s="6"/>
      <c r="D219" s="6"/>
      <c r="E219" s="6"/>
      <c r="F219" s="10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30" customHeight="1">
      <c r="A220" s="6"/>
      <c r="B220" s="6"/>
      <c r="C220" s="6"/>
      <c r="D220" s="6"/>
      <c r="E220" s="6"/>
      <c r="F220" s="10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30" customHeight="1">
      <c r="A221" s="6"/>
      <c r="B221" s="6"/>
      <c r="C221" s="6"/>
      <c r="D221" s="6"/>
      <c r="E221" s="6"/>
      <c r="F221" s="10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30" customHeight="1">
      <c r="A222" s="6"/>
      <c r="B222" s="6"/>
      <c r="C222" s="6"/>
      <c r="D222" s="6"/>
      <c r="E222" s="6"/>
      <c r="F222" s="10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30" customHeight="1">
      <c r="A223" s="6"/>
      <c r="B223" s="6"/>
      <c r="C223" s="6"/>
      <c r="D223" s="6"/>
      <c r="E223" s="6"/>
      <c r="F223" s="10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30" customHeight="1">
      <c r="A224" s="6"/>
      <c r="B224" s="6"/>
      <c r="C224" s="6"/>
      <c r="D224" s="6"/>
      <c r="E224" s="6"/>
      <c r="F224" s="10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30" customHeight="1">
      <c r="A225" s="6"/>
      <c r="B225" s="6"/>
      <c r="C225" s="6"/>
      <c r="D225" s="6"/>
      <c r="E225" s="6"/>
      <c r="F225" s="10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30" customHeight="1">
      <c r="A226" s="6"/>
      <c r="B226" s="6"/>
      <c r="C226" s="6"/>
      <c r="D226" s="6"/>
      <c r="E226" s="6"/>
      <c r="F226" s="10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30" customHeight="1">
      <c r="A227" s="6"/>
      <c r="B227" s="6"/>
      <c r="C227" s="6"/>
      <c r="D227" s="6"/>
      <c r="E227" s="6"/>
      <c r="F227" s="10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30" customHeight="1">
      <c r="A228" s="6"/>
      <c r="B228" s="6"/>
      <c r="C228" s="6"/>
      <c r="D228" s="6"/>
      <c r="E228" s="6"/>
      <c r="F228" s="10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30" customHeight="1">
      <c r="A229" s="6"/>
      <c r="B229" s="6"/>
      <c r="C229" s="6"/>
      <c r="D229" s="6"/>
      <c r="E229" s="6"/>
      <c r="F229" s="10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30" customHeight="1">
      <c r="A230" s="6"/>
      <c r="B230" s="6"/>
      <c r="C230" s="6"/>
      <c r="D230" s="6"/>
      <c r="E230" s="6"/>
      <c r="F230" s="10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30" customHeight="1">
      <c r="A231" s="6"/>
      <c r="B231" s="6"/>
      <c r="C231" s="6"/>
      <c r="D231" s="6"/>
      <c r="E231" s="6"/>
      <c r="F231" s="10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30" customHeight="1">
      <c r="A232" s="6"/>
      <c r="B232" s="6"/>
      <c r="C232" s="6"/>
      <c r="D232" s="6"/>
      <c r="E232" s="6"/>
      <c r="F232" s="10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30" customHeight="1">
      <c r="A233" s="6"/>
      <c r="B233" s="6"/>
      <c r="C233" s="6"/>
      <c r="D233" s="6"/>
      <c r="E233" s="6"/>
      <c r="F233" s="10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30" customHeight="1">
      <c r="A234" s="6"/>
      <c r="B234" s="6"/>
      <c r="C234" s="6"/>
      <c r="D234" s="6"/>
      <c r="E234" s="6"/>
      <c r="F234" s="10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30" customHeight="1">
      <c r="A235" s="6"/>
      <c r="B235" s="6"/>
      <c r="C235" s="6"/>
      <c r="D235" s="6"/>
      <c r="E235" s="6"/>
      <c r="F235" s="10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30" customHeight="1">
      <c r="A236" s="6"/>
      <c r="B236" s="6"/>
      <c r="C236" s="6"/>
      <c r="D236" s="6"/>
      <c r="E236" s="6"/>
      <c r="F236" s="10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30" customHeight="1">
      <c r="A237" s="6"/>
      <c r="B237" s="6"/>
      <c r="C237" s="6" t="s">
        <v>39</v>
      </c>
      <c r="D237" s="6"/>
      <c r="E237" s="6"/>
      <c r="F237" s="10"/>
      <c r="G237" s="6">
        <f>SUMIF(AB213:AB236,1,G213:G236)</f>
        <v>0</v>
      </c>
      <c r="H237" s="6">
        <f>SUMIF(AC213:AC236,1,H213:H236)</f>
        <v>0</v>
      </c>
      <c r="I237" s="6"/>
      <c r="J237" s="6">
        <f>SUMIF(AC213:AC236,1,J213:J236)</f>
        <v>0</v>
      </c>
      <c r="K237" s="6"/>
      <c r="L237" s="6">
        <f>SUMIF(AC213:AC236,1,L213:L236)</f>
        <v>0</v>
      </c>
      <c r="M237" s="6"/>
      <c r="N237" s="6">
        <f>H237+J237+L237</f>
        <v>0</v>
      </c>
      <c r="O237" s="6"/>
    </row>
    <row r="238" ht="16.5" hidden="1">
      <c r="A238" t="s">
        <v>31</v>
      </c>
    </row>
    <row r="239" spans="1:15" ht="17.25">
      <c r="A239" s="1"/>
      <c r="B239" s="1"/>
      <c r="C239" s="1" t="s">
        <v>219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</sheetData>
  <sheetProtection/>
  <mergeCells count="12">
    <mergeCell ref="I2:J2"/>
    <mergeCell ref="K2:L2"/>
    <mergeCell ref="M2:N2"/>
    <mergeCell ref="O2:O3"/>
    <mergeCell ref="C1:O1"/>
    <mergeCell ref="A2:A3"/>
    <mergeCell ref="B2:B3"/>
    <mergeCell ref="C2:C3"/>
    <mergeCell ref="D2:D3"/>
    <mergeCell ref="E2:E3"/>
    <mergeCell ref="F2:F3"/>
    <mergeCell ref="G2:H2"/>
  </mergeCells>
  <printOptions/>
  <pageMargins left="0.7874015748031495" right="0" top="0.39370078740157477" bottom="0.39370078740157477" header="0.3" footer="0.3"/>
  <pageSetup horizontalDpi="600" verticalDpi="600" orientation="landscape" paperSize="9" scale="60" r:id="rId1"/>
  <rowBreaks count="6" manualBreakCount="6">
    <brk id="29" max="255" man="1"/>
    <brk id="81" max="255" man="1"/>
    <brk id="107" max="255" man="1"/>
    <brk id="133" max="255" man="1"/>
    <brk id="159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cp:lastPrinted>2017-06-08T05:03:19Z</cp:lastPrinted>
  <dcterms:created xsi:type="dcterms:W3CDTF">2017-06-02T01:04:57Z</dcterms:created>
  <dcterms:modified xsi:type="dcterms:W3CDTF">2017-09-13T06:43:54Z</dcterms:modified>
  <cp:category/>
  <cp:version/>
  <cp:contentType/>
  <cp:contentStatus/>
</cp:coreProperties>
</file>