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5165" windowHeight="8895" tabRatio="724" activeTab="0"/>
  </bookViews>
  <sheets>
    <sheet name="원가계산" sheetId="1" r:id="rId1"/>
    <sheet name="총괄표" sheetId="2" r:id="rId2"/>
    <sheet name="내역서" sheetId="3" r:id="rId3"/>
    <sheet name="일대목차" sheetId="4" r:id="rId4"/>
    <sheet name="일위대가" sheetId="5" r:id="rId5"/>
    <sheet name="일위노임" sheetId="6" r:id="rId6"/>
    <sheet name="합산자재" sheetId="7" state="hidden" r:id="rId7"/>
    <sheet name="단가조사" sheetId="8" r:id="rId8"/>
    <sheet name="옵션" sheetId="9" state="hidden" r:id="rId9"/>
  </sheets>
  <definedNames>
    <definedName name="CV_1C">#REF!</definedName>
    <definedName name="_xlnm.Print_Area" localSheetId="2">'내역서'!$A$1:$Q$445</definedName>
    <definedName name="_xlnm.Print_Area" localSheetId="0">'원가계산'!$A$1:$O$35</definedName>
    <definedName name="_xlnm.Print_Area" localSheetId="5">'일위노임'!$A$1:$T$473</definedName>
    <definedName name="_xlnm.Print_Area" localSheetId="4">'일위대가'!$A$1:$Q$1070</definedName>
    <definedName name="_xlnm.Print_Area" localSheetId="1">'총괄표'!$A$1:$Q$133</definedName>
    <definedName name="_xlnm.Print_Titles" localSheetId="2">'내역서'!$1:$3</definedName>
    <definedName name="_xlnm.Print_Titles" localSheetId="7">'단가조사'!$1:$3</definedName>
    <definedName name="_xlnm.Print_Titles" localSheetId="3">'일대목차'!$1:$3</definedName>
    <definedName name="_xlnm.Print_Titles" localSheetId="5">'일위노임'!$1:$3</definedName>
    <definedName name="_xlnm.Print_Titles" localSheetId="4">'일위대가'!$1:$3</definedName>
    <definedName name="_xlnm.Print_Titles" localSheetId="1">'총괄표'!$1:$3</definedName>
    <definedName name="_xlnm.Print_Titles" localSheetId="6">'합산자재'!$1:$3</definedName>
    <definedName name="SIZE">#REF!</definedName>
    <definedName name="노임">#REF!</definedName>
    <definedName name="단가">#REF!</definedName>
    <definedName name="ㄹF25">#REF!</definedName>
    <definedName name="일위">#REF!</definedName>
    <definedName name="품_______명">#REF!</definedName>
  </definedNames>
  <calcPr fullCalcOnLoad="1"/>
</workbook>
</file>

<file path=xl/comments6.xml><?xml version="1.0" encoding="utf-8"?>
<comments xmlns="http://schemas.openxmlformats.org/spreadsheetml/2006/main">
  <authors>
    <author>Windows 사용자</author>
  </authors>
  <commentList>
    <comment ref="M243" authorId="0">
      <text>
        <r>
          <rPr>
            <b/>
            <sz val="9"/>
            <rFont val="Tahoma"/>
            <family val="2"/>
          </rPr>
          <t xml:space="preserve">0.44
</t>
        </r>
      </text>
    </comment>
    <comment ref="M309" authorId="0">
      <text>
        <r>
          <rPr>
            <b/>
            <sz val="9"/>
            <rFont val="Tahoma"/>
            <family val="2"/>
          </rPr>
          <t>0.071</t>
        </r>
      </text>
    </comment>
    <comment ref="N309" authorId="0">
      <text>
        <r>
          <rPr>
            <b/>
            <sz val="9"/>
            <rFont val="Tahoma"/>
            <family val="2"/>
          </rPr>
          <t>85</t>
        </r>
      </text>
    </comment>
  </commentList>
</comments>
</file>

<file path=xl/sharedStrings.xml><?xml version="1.0" encoding="utf-8"?>
<sst xmlns="http://schemas.openxmlformats.org/spreadsheetml/2006/main" count="12015" uniqueCount="1991">
  <si>
    <t>[제 78호] 케이블트레이  STRAIGHT,St W150x100Hx2.3t [m]</t>
  </si>
  <si>
    <t>56958000042</t>
  </si>
  <si>
    <t>EAZ700420000</t>
  </si>
  <si>
    <t>[제 79호] 케이블트레이  STRAIGHT,St W200x100Hx2.3t [m]</t>
  </si>
  <si>
    <t>56958000043</t>
  </si>
  <si>
    <t>EAZ700430000</t>
  </si>
  <si>
    <t>[제 80호] 케이블트레이  COVER,St W150 [m]</t>
  </si>
  <si>
    <t>56958000044</t>
  </si>
  <si>
    <t>EAZ700440000</t>
  </si>
  <si>
    <t>[제 81호] 케이블트레이  COVER,St W200 [m]</t>
  </si>
  <si>
    <t>56958000045</t>
  </si>
  <si>
    <t>EAZ700450000</t>
  </si>
  <si>
    <t>[제 82호] 케이블트레이부속품  H. ELBOW, St,W150x100Hx2.3t [개]</t>
  </si>
  <si>
    <t>56958000046</t>
  </si>
  <si>
    <t>EAZ700460000</t>
  </si>
  <si>
    <t>[제 83호] 케이블트레이부속품  H. ELBOW, St,W200x100Hx2.3t [개]</t>
  </si>
  <si>
    <t>56958000047</t>
  </si>
  <si>
    <t>EAZ700470000</t>
  </si>
  <si>
    <t>[제 84호] 케이블트레이부속품  V. ELBOW, St,W150x100Hx2.3t [개]</t>
  </si>
  <si>
    <t>56958000048</t>
  </si>
  <si>
    <t>EAZ700480000</t>
  </si>
  <si>
    <t>[제 85호] 케이블트레이부속품  H. TEE, St, W200x100Hx2.3t [개]</t>
  </si>
  <si>
    <t>56958000049</t>
  </si>
  <si>
    <t>EAZ700490000</t>
  </si>
  <si>
    <t>[제 86호] 케이블트레이지지대  W200, 인서트 시공 [개소]</t>
  </si>
  <si>
    <t>56951000401</t>
  </si>
  <si>
    <t>일목줄</t>
  </si>
  <si>
    <t>EA1000000401</t>
  </si>
  <si>
    <t>[제 87호] EPS SUPPORT  W150, 인서트 시공 [개소]</t>
  </si>
  <si>
    <t>56951000501</t>
  </si>
  <si>
    <t>EA1000000501</t>
  </si>
  <si>
    <t>[제 88호] EPS SUPPORT  W200, 인서트 시공 [개소]</t>
  </si>
  <si>
    <t>56951000502</t>
  </si>
  <si>
    <t>EA1000000502</t>
  </si>
  <si>
    <t>[제 89호] 닥트및트레이  바닥지지 W150 [개소]</t>
  </si>
  <si>
    <t>56951001100</t>
  </si>
  <si>
    <t>EA1000001100</t>
  </si>
  <si>
    <t>[제 90호] 덕트설치용 구멍뚫기  150mm이하 [개소]</t>
  </si>
  <si>
    <t>56951001323</t>
  </si>
  <si>
    <t>EA1000001323</t>
  </si>
  <si>
    <t>[제 91호] 방화구획(내화충전)  W 200 [개소]</t>
  </si>
  <si>
    <t>56951004502</t>
  </si>
  <si>
    <t>EA1000004502</t>
  </si>
  <si>
    <t>[제 92호] 450/750V 내열비닐절연전선  HFIX 1.78mm(2.5㎟) [M]</t>
  </si>
  <si>
    <t>56958000050</t>
  </si>
  <si>
    <t>EAZ700500000</t>
  </si>
  <si>
    <t>[제 93호] 접지용비닐절연전선(F-GV)  2.5㎟ [M]</t>
  </si>
  <si>
    <t>56958000051</t>
  </si>
  <si>
    <t>EAZ700510000</t>
  </si>
  <si>
    <t>[제 94호] 접지용비닐절연전선(F-GV)  4㎟ [M]</t>
  </si>
  <si>
    <t>56958000052</t>
  </si>
  <si>
    <t>EAZ700520000</t>
  </si>
  <si>
    <t>[제 95호] 접지용비닐절연전선(F-GV)  6㎟ [M]</t>
  </si>
  <si>
    <t>56958000053</t>
  </si>
  <si>
    <t>EAZ700530000</t>
  </si>
  <si>
    <t>[제 96호] 접지용비닐절연전선(F-GV)  10㎟ [M]</t>
  </si>
  <si>
    <t>56958000054</t>
  </si>
  <si>
    <t>EAZ700540000</t>
  </si>
  <si>
    <t>[제 97호] 접지용비닐절연전선(F-GV)  16㎟ [M]</t>
  </si>
  <si>
    <t>56958000055</t>
  </si>
  <si>
    <t>EAZ700550000</t>
  </si>
  <si>
    <t>[제 98호] 접지용비닐절연전선(F-GV)  50㎟ [M]</t>
  </si>
  <si>
    <t>56958000056</t>
  </si>
  <si>
    <t>EAZ700560000</t>
  </si>
  <si>
    <t>[제 99호] 전력케이블(0.6/1kV)  F-CV 1C 95㎟ 4열동시1열당 [m]</t>
  </si>
  <si>
    <t>ELE62111302</t>
  </si>
  <si>
    <t>ELE621113002</t>
  </si>
  <si>
    <t>[제 100호] 폴리에틸렌 난연케이블  0.6/1kv F-CV 2C×2.5㎟ [M]</t>
  </si>
  <si>
    <t>56958000057</t>
  </si>
  <si>
    <t>EAZ700570000</t>
  </si>
  <si>
    <t>[제 101호] 폴리에틸렌 난연케이블  0.6/1kv F-CV 2C×4㎟ [M]</t>
  </si>
  <si>
    <t>56958000058</t>
  </si>
  <si>
    <t>EAZ700580000</t>
  </si>
  <si>
    <t>[제 102호] 폴리에틸렌 난연케이블  0.6/1kv F-CV 2C×6㎟ [M]</t>
  </si>
  <si>
    <t>56958000059</t>
  </si>
  <si>
    <t>EAZ700590000</t>
  </si>
  <si>
    <t>[제 103호] 폴리에틸렌 난연케이블  0.6/1kv F-CV 4C×4㎟ [M]</t>
  </si>
  <si>
    <t>56958000060</t>
  </si>
  <si>
    <t>EAZ700600000</t>
  </si>
  <si>
    <t>[제 104호] 폴리에틸렌 난연케이블  0.6/1kv F-CV 4C×10㎟ [M]</t>
  </si>
  <si>
    <t>56958000061</t>
  </si>
  <si>
    <t>EAZ700610000</t>
  </si>
  <si>
    <t>[제 105호] 폴리에틸렌 난연케이블  0.6/1kv F-CV 4C×25㎟ [M]</t>
  </si>
  <si>
    <t>56958000062</t>
  </si>
  <si>
    <t>EAZ700620000</t>
  </si>
  <si>
    <t>[제 106호] 소방용내화전선(F-FR-8)  2C×2.5㎟ [M]</t>
  </si>
  <si>
    <t>56958000063</t>
  </si>
  <si>
    <t>EAZ700630000</t>
  </si>
  <si>
    <t>[제 107호] 소방용내화전선(F-FR-8)  3C×4㎟ [M]</t>
  </si>
  <si>
    <t>56958000064</t>
  </si>
  <si>
    <t>EAZ700640000</t>
  </si>
  <si>
    <t>[제 108호] 소방용내화전선(F-FR-8)  3C×10㎟ [M]</t>
  </si>
  <si>
    <t>56958000065</t>
  </si>
  <si>
    <t>EAZ700650000</t>
  </si>
  <si>
    <t>[제 109호] 소방용내화전선(F-FR-8)  4C×25㎟ [M]</t>
  </si>
  <si>
    <t>56958000066</t>
  </si>
  <si>
    <t>EAZ700660000</t>
  </si>
  <si>
    <t>[제 110호] 러그단자  동관단자 1 HOLE 25 ㎟ [개]</t>
  </si>
  <si>
    <t>56958000077</t>
  </si>
  <si>
    <t>EAZ700770000</t>
  </si>
  <si>
    <t>[제 111호] 러그단자  동관단자 2 HOLE 95 ㎟ [개]</t>
  </si>
  <si>
    <t>56958000078</t>
  </si>
  <si>
    <t>EAZ700780000</t>
  </si>
  <si>
    <t>[제 112호] 압착단자  R형동선 나압착 25 ㎟ [개]</t>
  </si>
  <si>
    <t>56958000079</t>
  </si>
  <si>
    <t>EAZ700790000</t>
  </si>
  <si>
    <t>[제 113호] 압착단자(접지)  R형동선 나압착 16 ㎟ [개]</t>
  </si>
  <si>
    <t>56958000082</t>
  </si>
  <si>
    <t>EAZ700820000</t>
  </si>
  <si>
    <t>[제 114호] 매입스위치  15A, 250V 1로1구 [개]</t>
  </si>
  <si>
    <t>56958000067</t>
  </si>
  <si>
    <t>EAZ700670000</t>
  </si>
  <si>
    <t>[제 115호] 매입스위치  15A, 250V 1로2구 [개]</t>
  </si>
  <si>
    <t>56958000068</t>
  </si>
  <si>
    <t>EAZ700680000</t>
  </si>
  <si>
    <t>[제 116호] 매입스위치  15A, 250V 1로3구 [개]</t>
  </si>
  <si>
    <t>56958000069</t>
  </si>
  <si>
    <t>EAZ700690000</t>
  </si>
  <si>
    <t>[제 117호] 매입스위치  15A, 250V 1로4구 [개]</t>
  </si>
  <si>
    <t>56958000070</t>
  </si>
  <si>
    <t>EAZ700700000</t>
  </si>
  <si>
    <t>[제 118호] 매입스위치  15A, 250V 3로2구 [개]</t>
  </si>
  <si>
    <t>56958000071</t>
  </si>
  <si>
    <t>EAZ700710000</t>
  </si>
  <si>
    <t>[제 119호] 대기전력차단콘센트  매입형, 15A 250V 1구 [개]</t>
  </si>
  <si>
    <t>56958000073</t>
  </si>
  <si>
    <t>EAZ700730000</t>
  </si>
  <si>
    <t>[제 120호] 콘센트  노출-접지형, 15A 250V 원형 [개]</t>
  </si>
  <si>
    <t>56958000072</t>
  </si>
  <si>
    <t>EAZ700720000</t>
  </si>
  <si>
    <t>[제 121호] 콘센트  매입-접지형, 15A 250V 1구 [개]</t>
  </si>
  <si>
    <t>56958000074</t>
  </si>
  <si>
    <t>EAZ700740000</t>
  </si>
  <si>
    <t>[제 122호] 콘센트  매입-접지형, 15A 250V 2구 [개]</t>
  </si>
  <si>
    <t>56958000075</t>
  </si>
  <si>
    <t>EAZ700750000</t>
  </si>
  <si>
    <t>[제 123호] ELB내장형콘센트  15A 250V 1구 [개]</t>
  </si>
  <si>
    <t>56958000076</t>
  </si>
  <si>
    <t>EAZ700760000</t>
  </si>
  <si>
    <t>[제 124호] 조명기구(LED1)  레이스웨이 LED 40W [EA]</t>
  </si>
  <si>
    <t>56958000084</t>
  </si>
  <si>
    <t>EAZ700840000</t>
  </si>
  <si>
    <t>[제 125호] 조명기구(LED2)  매입 LED 40W [EA]</t>
  </si>
  <si>
    <t>56958000085</t>
  </si>
  <si>
    <t>EAZ700850000</t>
  </si>
  <si>
    <t>[제 126호] 조명기구(LED4)  D/L LED 10W [EA]</t>
  </si>
  <si>
    <t>56958000086</t>
  </si>
  <si>
    <t>EAZ700860000</t>
  </si>
  <si>
    <t>[제 127호] 조명기구(LED5)  원형직부 LED 10W [EA]</t>
  </si>
  <si>
    <t>56958000087</t>
  </si>
  <si>
    <t>EAZ700870000</t>
  </si>
  <si>
    <t>[제 128호] 조명기구(LED6)  벽부 LED 10W [EA]</t>
  </si>
  <si>
    <t>56958000088</t>
  </si>
  <si>
    <t>EAZ700880000</t>
  </si>
  <si>
    <t>[제 129호] 조명기구(LED7)  원형센서 LED 10W [EA]</t>
  </si>
  <si>
    <t>56958000089</t>
  </si>
  <si>
    <t>EAZ700890000</t>
  </si>
  <si>
    <t>[제 130호] 조명기구(LED8)  P/P LED 50W [EA]</t>
  </si>
  <si>
    <t>56958000090</t>
  </si>
  <si>
    <t>EAZ700900000</t>
  </si>
  <si>
    <t>[제 131호] 조명기구(LED9)  D/L LED 10W [EA]</t>
  </si>
  <si>
    <t>56958000091</t>
  </si>
  <si>
    <t>EAZ700910000</t>
  </si>
  <si>
    <t>[제 132호] 조명기구(OL1)  옥외보안등 LED 120W [EA]</t>
  </si>
  <si>
    <t>56958000092</t>
  </si>
  <si>
    <t>EAZ700920000</t>
  </si>
  <si>
    <t>[제 133호] 다기능접속함 [면]</t>
  </si>
  <si>
    <t>56958000081</t>
  </si>
  <si>
    <t>EAZ700810000</t>
  </si>
  <si>
    <t>[제 134호] 외등기초(매입)  3m~6m미만(W/접지봉) [개소]</t>
  </si>
  <si>
    <t>56951001901</t>
  </si>
  <si>
    <t>EA1000001901</t>
  </si>
  <si>
    <t>[제 135호] 가로등 건주 기계화 시공  일반 5m-7m [개소]</t>
  </si>
  <si>
    <t>56951002000</t>
  </si>
  <si>
    <t>EA1000002000</t>
  </si>
  <si>
    <t>[제 136호] 동력분전반  MCC-FP [면]</t>
  </si>
  <si>
    <t>56958000093</t>
  </si>
  <si>
    <t>EAZ700930000</t>
  </si>
  <si>
    <t>[제 137호] 동력분전반  MCC-P [면]</t>
  </si>
  <si>
    <t>56958000094</t>
  </si>
  <si>
    <t>EAZ700940000</t>
  </si>
  <si>
    <t>[제 138호] 분전반  LP-1 [면]</t>
  </si>
  <si>
    <t>56958000095</t>
  </si>
  <si>
    <t>EAZ700950000</t>
  </si>
  <si>
    <t>[제 139호] 분전반  L-관제 [면]</t>
  </si>
  <si>
    <t>56958000096</t>
  </si>
  <si>
    <t>EAZ700960000</t>
  </si>
  <si>
    <t>[제 140호] 분전반  L-도서관 [면]</t>
  </si>
  <si>
    <t>56958000097</t>
  </si>
  <si>
    <t>EAZ700970000</t>
  </si>
  <si>
    <t>[제 141호] 분전반  LT-1 [면]</t>
  </si>
  <si>
    <t>56958000098</t>
  </si>
  <si>
    <t>EAZ700980000</t>
  </si>
  <si>
    <t>[제 142호] 분전반  LT-2 [면]</t>
  </si>
  <si>
    <t>56958000099</t>
  </si>
  <si>
    <t>EAZ700990000</t>
  </si>
  <si>
    <t>[제 143호] 분전반  LP-2 [면]</t>
  </si>
  <si>
    <t>56958000100</t>
  </si>
  <si>
    <t>EAZ701000000</t>
  </si>
  <si>
    <t>[제 144호] 분전반  P-GHP [면]</t>
  </si>
  <si>
    <t>56958000101</t>
  </si>
  <si>
    <t>EAZ701010000</t>
  </si>
  <si>
    <t>[제 145호] 분전반  L-행사용1 [면]</t>
  </si>
  <si>
    <t>56958000102</t>
  </si>
  <si>
    <t>EAZ701020000</t>
  </si>
  <si>
    <t>[제 146호] 분전반  L-행사용2 [면]</t>
  </si>
  <si>
    <t>56958000103</t>
  </si>
  <si>
    <t>EAZ701030000</t>
  </si>
  <si>
    <t>[제 147호] 접지공사(전기)  3종 [개소]</t>
  </si>
  <si>
    <t>56951001502</t>
  </si>
  <si>
    <t>EA1000001502</t>
  </si>
  <si>
    <t>1069</t>
  </si>
  <si>
    <t>[ 제2청년문화창작소(농업교육학관)리모델링공사 ]</t>
  </si>
  <si>
    <t>0101</t>
  </si>
  <si>
    <t>0102</t>
  </si>
  <si>
    <t>0103</t>
  </si>
  <si>
    <t>0104</t>
  </si>
  <si>
    <t>0105</t>
  </si>
  <si>
    <t>0106</t>
  </si>
  <si>
    <t>0107</t>
  </si>
  <si>
    <t>관급자관급</t>
  </si>
  <si>
    <t>0108</t>
  </si>
  <si>
    <t>0201</t>
  </si>
  <si>
    <t>0301</t>
  </si>
  <si>
    <t>0302</t>
  </si>
  <si>
    <t>0303</t>
  </si>
  <si>
    <t>1.전기공사::1-1.옥외보안등설비공사</t>
  </si>
  <si>
    <t>1.전기공사::1-2.전력간선설비공사</t>
  </si>
  <si>
    <t>1.전기공사::1-3.동력설비공사</t>
  </si>
  <si>
    <t>1.전기공사::1-4.전등설비공사</t>
  </si>
  <si>
    <t>1.전기공사::1-5.전열설비공사</t>
  </si>
  <si>
    <t>1.전기공사::1-6.냉난방설비공사</t>
  </si>
  <si>
    <t>공종줄</t>
  </si>
  <si>
    <t>1.전기공사::1-7.무대장치설비공사</t>
  </si>
  <si>
    <t>1.전기공사::1-8.CABLE TRAY설치공사</t>
  </si>
  <si>
    <t>2.관급자관급::2-1.무대장치</t>
  </si>
  <si>
    <t>3.도급자관급::3-1.분전반</t>
  </si>
  <si>
    <t>3.도급자관급::3-2.옥외보안등</t>
  </si>
  <si>
    <t>3.도급자관급::3-3.조명기구</t>
  </si>
  <si>
    <t>419</t>
  </si>
  <si>
    <t>01</t>
  </si>
  <si>
    <t>1.전기공사</t>
  </si>
  <si>
    <t>Total</t>
  </si>
  <si>
    <t>02</t>
  </si>
  <si>
    <t>2.관급자관급</t>
  </si>
  <si>
    <t>03</t>
  </si>
  <si>
    <t>3.도급자관급</t>
  </si>
  <si>
    <t>제2청년문화창작소(농업교육학관)리모델링공사</t>
  </si>
  <si>
    <t>133</t>
  </si>
  <si>
    <t>관급자관급</t>
  </si>
  <si>
    <t>도급자관급</t>
  </si>
  <si>
    <t>본 파일은 이지테크에서 2번 옵션으로 만들었습니다.</t>
  </si>
  <si>
    <t>[공사명]</t>
  </si>
  <si>
    <t>[ 제2청년문화창작소(농업교육학관)리모델링공사(전기)]</t>
  </si>
  <si>
    <t>비             목</t>
  </si>
  <si>
    <t>구         성        비</t>
  </si>
  <si>
    <t>비        고</t>
  </si>
  <si>
    <t>재
료
비</t>
  </si>
  <si>
    <t>직      접         재      료      비</t>
  </si>
  <si>
    <t>간      접         재      료      비</t>
  </si>
  <si>
    <t>작  업  설  ,  부  산  물  등 (△)</t>
  </si>
  <si>
    <t>순</t>
  </si>
  <si>
    <t>[ 소                          계 ]</t>
  </si>
  <si>
    <t>노
무
비</t>
  </si>
  <si>
    <t>직      접         노      무      비</t>
  </si>
  <si>
    <t>간      접         노      무      비</t>
  </si>
  <si>
    <t>직접노무비</t>
  </si>
  <si>
    <t>×</t>
  </si>
  <si>
    <t>공</t>
  </si>
  <si>
    <t>기          계          경          비</t>
  </si>
  <si>
    <t>산      재         보      험      료</t>
  </si>
  <si>
    <t>노무비</t>
  </si>
  <si>
    <t>사</t>
  </si>
  <si>
    <t>고      용         보      험      료</t>
  </si>
  <si>
    <t>경</t>
  </si>
  <si>
    <t>건      강         보      험      료</t>
  </si>
  <si>
    <t>노 인   장 기   요 양    보 험 료</t>
  </si>
  <si>
    <t>건강보험료</t>
  </si>
  <si>
    <t>연      금         보      험      료</t>
  </si>
  <si>
    <t>원</t>
  </si>
  <si>
    <t>퇴   직     공   제     부   금   비</t>
  </si>
  <si>
    <t>산  업  안  전  보  건  관  리  비</t>
  </si>
  <si>
    <t>①과②비교후 적은 금액 적용</t>
  </si>
  <si>
    <t>①</t>
  </si>
  <si>
    <t>((재료비+직노)</t>
  </si>
  <si>
    <t>+</t>
  </si>
  <si>
    <t>) ×</t>
  </si>
  <si>
    <t>가</t>
  </si>
  <si>
    <t>②</t>
  </si>
  <si>
    <t>(재료비+직노+관급자재비(도급자/1.1))</t>
  </si>
  <si>
    <t>비</t>
  </si>
  <si>
    <t>기          타          경          비</t>
  </si>
  <si>
    <t>(재료비+노무비)</t>
  </si>
  <si>
    <t>환      경         보      존      비</t>
  </si>
  <si>
    <t>건설하도급대금지급보증서발급수수료</t>
  </si>
  <si>
    <t>계</t>
  </si>
  <si>
    <t>일        반         관        리        비</t>
  </si>
  <si>
    <t>이                                         윤</t>
  </si>
  <si>
    <t>(노무비+경비+일반관리비)</t>
  </si>
  <si>
    <t>공            급            가            액</t>
  </si>
  <si>
    <t>부        가         가        치        세</t>
  </si>
  <si>
    <t>공급가액</t>
  </si>
  <si>
    <t>[도                     급                     액]</t>
  </si>
  <si>
    <t>관  급  자  재  (관급자설치)</t>
  </si>
  <si>
    <t>VAT포함</t>
  </si>
  <si>
    <t>관  급  자  재  (도급자설치)</t>
  </si>
  <si>
    <t>관      급      공      사      비 (합 계)</t>
  </si>
  <si>
    <t>천단위이하절사</t>
  </si>
  <si>
    <t>한        전         불        입        금</t>
  </si>
  <si>
    <t>[총            공            사              비]</t>
  </si>
  <si>
    <t>23191983</t>
  </si>
  <si>
    <t>23187424</t>
  </si>
  <si>
    <t>23191986</t>
  </si>
  <si>
    <t>23187418</t>
  </si>
  <si>
    <t>23187414</t>
  </si>
  <si>
    <t>23187421</t>
  </si>
  <si>
    <t>23187416</t>
  </si>
  <si>
    <t>23187419</t>
  </si>
  <si>
    <t>23053321</t>
  </si>
  <si>
    <t>22777920</t>
  </si>
  <si>
    <t>22797325</t>
  </si>
  <si>
    <t>22683474</t>
  </si>
  <si>
    <t>23162861</t>
  </si>
  <si>
    <t>22902541</t>
  </si>
  <si>
    <t>23162862</t>
  </si>
  <si>
    <t>22691953</t>
  </si>
  <si>
    <t>22162794</t>
  </si>
  <si>
    <t>단위</t>
  </si>
  <si>
    <t>수량</t>
  </si>
  <si>
    <t xml:space="preserve"> </t>
  </si>
  <si>
    <t xml:space="preserve"> </t>
  </si>
  <si>
    <t xml:space="preserve"> </t>
  </si>
  <si>
    <t>노무비</t>
  </si>
  <si>
    <t>경비</t>
  </si>
  <si>
    <t>재료비</t>
  </si>
  <si>
    <t>계</t>
  </si>
  <si>
    <t>총 급 액</t>
  </si>
  <si>
    <t>*(공종별 노임 적용율(%))*</t>
  </si>
  <si>
    <t>적용율(%)</t>
  </si>
  <si>
    <t>소수자릿수</t>
  </si>
  <si>
    <t>끝자리</t>
  </si>
  <si>
    <t>소모잡자재(%)</t>
  </si>
  <si>
    <t>방폭할증(%)</t>
  </si>
  <si>
    <t>고소할증(%)</t>
  </si>
  <si>
    <t>공구손료(%)</t>
  </si>
  <si>
    <t>코드</t>
  </si>
  <si>
    <t>코드</t>
  </si>
  <si>
    <t>단위</t>
  </si>
  <si>
    <t>단가</t>
  </si>
  <si>
    <t>공종코드</t>
  </si>
  <si>
    <t>규격</t>
  </si>
  <si>
    <t>재료비</t>
  </si>
  <si>
    <t>노무비</t>
  </si>
  <si>
    <t>경비</t>
  </si>
  <si>
    <t>지급비</t>
  </si>
  <si>
    <t>비고</t>
  </si>
  <si>
    <t>…</t>
  </si>
  <si>
    <t>계</t>
  </si>
  <si>
    <t>단가</t>
  </si>
  <si>
    <t>금액</t>
  </si>
  <si>
    <t>단가</t>
  </si>
  <si>
    <t>단가</t>
  </si>
  <si>
    <t xml:space="preserve">  </t>
  </si>
  <si>
    <t>계</t>
  </si>
  <si>
    <t>번호</t>
  </si>
  <si>
    <t>번호</t>
  </si>
  <si>
    <t>코드</t>
  </si>
  <si>
    <t>단가</t>
  </si>
  <si>
    <t>…</t>
  </si>
  <si>
    <t>비고</t>
  </si>
  <si>
    <t>공   종   명</t>
  </si>
  <si>
    <t>명   칭</t>
  </si>
  <si>
    <t>규   격</t>
  </si>
  <si>
    <t>적용단가</t>
  </si>
  <si>
    <t>PAGE</t>
  </si>
  <si>
    <t>PAGE</t>
  </si>
  <si>
    <t xml:space="preserve"> </t>
  </si>
  <si>
    <t>노임 계산 정보</t>
  </si>
  <si>
    <t>노임계</t>
  </si>
  <si>
    <t>전체(%)</t>
  </si>
  <si>
    <t>공종별(%)</t>
  </si>
  <si>
    <t>노임 소수</t>
  </si>
  <si>
    <t>부속재 및 손료</t>
  </si>
  <si>
    <t>소모재</t>
  </si>
  <si>
    <t>노임계</t>
  </si>
  <si>
    <t>자재계</t>
  </si>
  <si>
    <t>*(그룹별 자재 단가 추가 할증)*</t>
  </si>
  <si>
    <t>Cable(CAB) 할증(%)</t>
  </si>
  <si>
    <t>Wire (WIR) 할증(%)</t>
  </si>
  <si>
    <t>제 4그룹   할증(%)</t>
  </si>
  <si>
    <t>제 5그룹   할증(%)</t>
  </si>
  <si>
    <t>Pipe (PIP) 할증(%)</t>
  </si>
  <si>
    <t>적용율(%)/100</t>
  </si>
  <si>
    <t>목차코드</t>
  </si>
  <si>
    <t>비고</t>
  </si>
  <si>
    <t>단가</t>
  </si>
  <si>
    <t>CD관부속재(%)</t>
  </si>
  <si>
    <t>*(그룹별 노임 추가 할증)*</t>
  </si>
  <si>
    <t>적용율(%)</t>
  </si>
  <si>
    <t>자동부속재(전기)</t>
  </si>
  <si>
    <t>자동부속재(통신)</t>
  </si>
  <si>
    <t>배관부속재(%)</t>
  </si>
  <si>
    <t>일반배관재</t>
  </si>
  <si>
    <t>CD배관재</t>
  </si>
  <si>
    <t>일위대가소수</t>
  </si>
  <si>
    <t>번호</t>
  </si>
  <si>
    <t>공종코드</t>
  </si>
  <si>
    <t>코드</t>
  </si>
  <si>
    <t>명   칭</t>
  </si>
  <si>
    <t>규   격</t>
  </si>
  <si>
    <t>단위</t>
  </si>
  <si>
    <t>수량</t>
  </si>
  <si>
    <t>공량산출</t>
  </si>
  <si>
    <t>단 위 단 가 산 출</t>
  </si>
  <si>
    <t>품셈근거</t>
  </si>
  <si>
    <t>비고</t>
  </si>
  <si>
    <t>결정수량</t>
  </si>
  <si>
    <t>할증</t>
  </si>
  <si>
    <t>산출수량</t>
  </si>
  <si>
    <t>재할%</t>
  </si>
  <si>
    <t>명칭</t>
  </si>
  <si>
    <t>품셈</t>
  </si>
  <si>
    <t>할증%</t>
  </si>
  <si>
    <t>공량</t>
  </si>
  <si>
    <t>단가</t>
  </si>
  <si>
    <t>단위단가</t>
  </si>
  <si>
    <t>단위계</t>
  </si>
  <si>
    <t>전체자재 적용율(%)(공종/일위대가)</t>
  </si>
  <si>
    <t>전체노임 적용율(%)(공종)</t>
  </si>
  <si>
    <t>전체노임 적용율(%)(일위대가)</t>
  </si>
  <si>
    <t>연속견적가로형식</t>
  </si>
  <si>
    <t>금액조정이 안되나요?</t>
  </si>
  <si>
    <t>이지테크에서 변환할 때 2번 옵션을 지정하여 다시 해보세요</t>
  </si>
  <si>
    <t>시트를 삭제할 때 에러가 뜨면 1번 옵션으로 하면 됩니다.</t>
  </si>
  <si>
    <t>2번 옵션으로 변환했을 때에는 결과값이 다를 수 있습니다.</t>
  </si>
  <si>
    <t>1-1.옥외보안등설비공사</t>
  </si>
  <si>
    <t>1-2.전력간선설비공사</t>
  </si>
  <si>
    <t>1-3.동력설비공사</t>
  </si>
  <si>
    <t>1-4.전등설비공사</t>
  </si>
  <si>
    <t>1-5.전열설비공사</t>
  </si>
  <si>
    <t>1-6.냉난방설비공사</t>
  </si>
  <si>
    <t>1-7.무대장치설비공사</t>
  </si>
  <si>
    <t>1-8.CABLE TRAY설치공사</t>
  </si>
  <si>
    <t>2-1.무대장치</t>
  </si>
  <si>
    <t>3-1.분전반</t>
  </si>
  <si>
    <t>3-2.옥외보안등</t>
  </si>
  <si>
    <t>3-3.조명기구</t>
  </si>
  <si>
    <t>시설단가</t>
  </si>
  <si>
    <t>거래가격</t>
  </si>
  <si>
    <t>물가정보</t>
  </si>
  <si>
    <t>물가자료</t>
  </si>
  <si>
    <t>조사단가1</t>
  </si>
  <si>
    <t>조사단가2</t>
  </si>
  <si>
    <t>[ 제2청년문화창작소(농업교육학관)리모델링공사 ] - 단가조사서</t>
  </si>
  <si>
    <t>59750337003</t>
  </si>
  <si>
    <t>강제전선관</t>
  </si>
  <si>
    <t>아연도 28 mm</t>
  </si>
  <si>
    <t>M</t>
  </si>
  <si>
    <t>59750337004</t>
  </si>
  <si>
    <t>아연도 36 mm</t>
  </si>
  <si>
    <t>59750337005</t>
  </si>
  <si>
    <t>아연도 42 mm</t>
  </si>
  <si>
    <t>59750337006</t>
  </si>
  <si>
    <t>아연도 54 mm</t>
  </si>
  <si>
    <t>59750337007</t>
  </si>
  <si>
    <t>아연도 70 mm</t>
  </si>
  <si>
    <t>59751467012</t>
  </si>
  <si>
    <t>경질비닐전선관</t>
  </si>
  <si>
    <t>HI 16 mm</t>
  </si>
  <si>
    <t>59751467013</t>
  </si>
  <si>
    <t>HI 22 mm</t>
  </si>
  <si>
    <t>59751467014</t>
  </si>
  <si>
    <t>HI 28 mm</t>
  </si>
  <si>
    <t>59751467016</t>
  </si>
  <si>
    <t>HI 42 mm</t>
  </si>
  <si>
    <t>59751467017</t>
  </si>
  <si>
    <t>HI 54 mm</t>
  </si>
  <si>
    <t>59751467034</t>
  </si>
  <si>
    <t>59753077001</t>
  </si>
  <si>
    <t>파상형 폴리에틸렌 전선관</t>
  </si>
  <si>
    <t>30㎜</t>
  </si>
  <si>
    <t>59753077002</t>
  </si>
  <si>
    <t>40㎜</t>
  </si>
  <si>
    <t>59753178002</t>
  </si>
  <si>
    <t>59753178004</t>
  </si>
  <si>
    <t>65㎜</t>
  </si>
  <si>
    <t>59753178006</t>
  </si>
  <si>
    <t>100㎜</t>
  </si>
  <si>
    <t>59753017003</t>
  </si>
  <si>
    <t>1종금속제가요전선관</t>
  </si>
  <si>
    <t>16 mm 일반-비방수</t>
  </si>
  <si>
    <t>59753017025</t>
  </si>
  <si>
    <t>28 mm 일반-방수</t>
  </si>
  <si>
    <t>59753017026</t>
  </si>
  <si>
    <t>36 mm 일반-방수</t>
  </si>
  <si>
    <t>59753017027</t>
  </si>
  <si>
    <t>42 mm 일반-방수</t>
  </si>
  <si>
    <t>59753017028</t>
  </si>
  <si>
    <t>54 mm 일반-방수</t>
  </si>
  <si>
    <t>59753017043</t>
  </si>
  <si>
    <t>커넥터, 16 mm 일반-비방수</t>
  </si>
  <si>
    <t>개</t>
  </si>
  <si>
    <t>59753017065</t>
  </si>
  <si>
    <t>커넥터, 28 mm 일반-방수</t>
  </si>
  <si>
    <t>59753017066</t>
  </si>
  <si>
    <t>커넥터, 36 mm 일반-방수</t>
  </si>
  <si>
    <t>59753017067</t>
  </si>
  <si>
    <t>커넥터, 42 mm 일반-방수</t>
  </si>
  <si>
    <t>59753017068</t>
  </si>
  <si>
    <t>커넥터, 54 mm 일반-방수</t>
  </si>
  <si>
    <t>59754877209</t>
  </si>
  <si>
    <t>관로구방수장치</t>
  </si>
  <si>
    <t>D40</t>
  </si>
  <si>
    <t>조</t>
  </si>
  <si>
    <t>59754877201</t>
  </si>
  <si>
    <t>D50</t>
  </si>
  <si>
    <t>59754877202</t>
  </si>
  <si>
    <t>D65</t>
  </si>
  <si>
    <t>59754877204</t>
  </si>
  <si>
    <t>D100</t>
  </si>
  <si>
    <t>59759017061</t>
  </si>
  <si>
    <t>강재전선관용 부품</t>
  </si>
  <si>
    <t>노말밴드, 아연도 28 mm</t>
  </si>
  <si>
    <t>59759017062</t>
  </si>
  <si>
    <t>노말밴드, 아연도 36 mm</t>
  </si>
  <si>
    <t>59759017063</t>
  </si>
  <si>
    <t>노말밴드, 아연도 42 mm</t>
  </si>
  <si>
    <t>59759017064</t>
  </si>
  <si>
    <t>노말밴드, 아연도 54 mm</t>
  </si>
  <si>
    <t>59759017065</t>
  </si>
  <si>
    <t>노말밴드, 아연도 70 mm</t>
  </si>
  <si>
    <t>59759027003</t>
  </si>
  <si>
    <t>경질비닐전선관용 부품</t>
  </si>
  <si>
    <t>노말밴드, 42 mm</t>
  </si>
  <si>
    <t>59753767011</t>
  </si>
  <si>
    <t>아우트렛박스</t>
  </si>
  <si>
    <t>8각 54㎜</t>
  </si>
  <si>
    <t>59753767041</t>
  </si>
  <si>
    <t>중형4각 54㎜</t>
  </si>
  <si>
    <t>59753777102</t>
  </si>
  <si>
    <t>스위치박스</t>
  </si>
  <si>
    <t>1 개용 54 mm</t>
  </si>
  <si>
    <t>59753777111</t>
  </si>
  <si>
    <t>2 개용 54 mm</t>
  </si>
  <si>
    <t>59753767221</t>
  </si>
  <si>
    <t>아우트렛박스 커버</t>
  </si>
  <si>
    <t>커버, 8각, 둥근구멍(평)</t>
  </si>
  <si>
    <t>59753767241</t>
  </si>
  <si>
    <t>커버, 4각, 둥근구멍(오목)</t>
  </si>
  <si>
    <t>59753767251</t>
  </si>
  <si>
    <t>커버, 4각, 둥근구멍(평)</t>
  </si>
  <si>
    <t>61455137894</t>
  </si>
  <si>
    <t>정션 박스</t>
  </si>
  <si>
    <t>100*100*50</t>
  </si>
  <si>
    <t>59753857011</t>
  </si>
  <si>
    <t>풀박스</t>
  </si>
  <si>
    <t>100×100×75</t>
  </si>
  <si>
    <t>59753857031</t>
  </si>
  <si>
    <t>150×150×100</t>
  </si>
  <si>
    <t>59753857061</t>
  </si>
  <si>
    <t>200×200×100</t>
  </si>
  <si>
    <t>59753857071</t>
  </si>
  <si>
    <t>200×200×150</t>
  </si>
  <si>
    <t>59753857091</t>
  </si>
  <si>
    <t>250×250×100</t>
  </si>
  <si>
    <t>59753857131</t>
  </si>
  <si>
    <t>300×300×200</t>
  </si>
  <si>
    <t>59753857181</t>
  </si>
  <si>
    <t>400×400×300</t>
  </si>
  <si>
    <t>59750897011</t>
  </si>
  <si>
    <t>레이스웨이</t>
  </si>
  <si>
    <t>BODY, 70 x 40</t>
  </si>
  <si>
    <t>59750897041</t>
  </si>
  <si>
    <t>COVER, 70 x 40</t>
  </si>
  <si>
    <t>59750897071</t>
  </si>
  <si>
    <t>JOINER, 70 x 40</t>
  </si>
  <si>
    <t>59750897101</t>
  </si>
  <si>
    <t>END CAP, 70 x 40</t>
  </si>
  <si>
    <t>59750897181</t>
  </si>
  <si>
    <t>A형 HANGER, 70 x 40</t>
  </si>
  <si>
    <t>59750897291</t>
  </si>
  <si>
    <t>JOINT BOX, 70 x 40</t>
  </si>
  <si>
    <t>59750897151</t>
  </si>
  <si>
    <t>기구용금구, 70 x 40</t>
  </si>
  <si>
    <t>59750897321</t>
  </si>
  <si>
    <t>JUNC.BOX - 2 방, 70×40</t>
  </si>
  <si>
    <t>59750897341</t>
  </si>
  <si>
    <t>JUNC.BOX - 3 방, 70x 40</t>
  </si>
  <si>
    <t>59751817201</t>
  </si>
  <si>
    <t>케이블트레이</t>
  </si>
  <si>
    <t>STRAIGHT,St W150x100Hx2.3t</t>
  </si>
  <si>
    <t>59751817211</t>
  </si>
  <si>
    <t>STRAIGHT,St W200x100Hx2.3t</t>
  </si>
  <si>
    <t>59751817332</t>
  </si>
  <si>
    <t>COVER,St W150</t>
  </si>
  <si>
    <t>59751817333</t>
  </si>
  <si>
    <t>COVER,St W200</t>
  </si>
  <si>
    <t>59754967001</t>
  </si>
  <si>
    <t>케이블트레이부속품</t>
  </si>
  <si>
    <t>H. ELBOW, St,W150x100Hx2.3t</t>
  </si>
  <si>
    <t>59754967006</t>
  </si>
  <si>
    <t>H. ELBOW, St,W200x100Hx2.3t</t>
  </si>
  <si>
    <t>59754967101</t>
  </si>
  <si>
    <t>V. ELBOW, St,W150x100Hx2.3t</t>
  </si>
  <si>
    <t>59754967204</t>
  </si>
  <si>
    <t>H. TEE, St, W200x100Hx2.3t</t>
  </si>
  <si>
    <t>59754967501</t>
  </si>
  <si>
    <t>JOINT CONNEC.아연도100Hx2.3</t>
  </si>
  <si>
    <t>59754967521</t>
  </si>
  <si>
    <t>SHANK BOLT &amp; NUT, 아연도</t>
  </si>
  <si>
    <t>59754967561</t>
  </si>
  <si>
    <t>BONDING JUMPER, 38㎟</t>
  </si>
  <si>
    <t>59754967572</t>
  </si>
  <si>
    <t>RAIL CLAMP</t>
  </si>
  <si>
    <t>59754967571</t>
  </si>
  <si>
    <t>HOLD DOWN CLAMP, 아연도</t>
  </si>
  <si>
    <t>59754967581</t>
  </si>
  <si>
    <t>찬넬스프링 너트, 아연도</t>
  </si>
  <si>
    <t>59754967591</t>
  </si>
  <si>
    <t>U CHANNEL, 41x25x2.6t</t>
  </si>
  <si>
    <t>59754967601</t>
  </si>
  <si>
    <t>U CHANNEL, 41x41x2.6t</t>
  </si>
  <si>
    <t>59759017111</t>
  </si>
  <si>
    <t>파이프행거, 16 C</t>
  </si>
  <si>
    <t>59759017112</t>
  </si>
  <si>
    <t>파이프행거, 22 C</t>
  </si>
  <si>
    <t>59759017113</t>
  </si>
  <si>
    <t>파이프행거, 28 C</t>
  </si>
  <si>
    <t>59759017114</t>
  </si>
  <si>
    <t>파이프행거, 36 C</t>
  </si>
  <si>
    <t>59759017115</t>
  </si>
  <si>
    <t>파이프행거, 42 C</t>
  </si>
  <si>
    <t>59759017116</t>
  </si>
  <si>
    <t>파이프행거, 54 C</t>
  </si>
  <si>
    <t>59759017117</t>
  </si>
  <si>
    <t>파이프행거, 70 C</t>
  </si>
  <si>
    <t>MM300001801</t>
  </si>
  <si>
    <t>새들 (KS) 16c</t>
  </si>
  <si>
    <t>EA</t>
  </si>
  <si>
    <t>MM300001802</t>
  </si>
  <si>
    <t>새들 (KS) 22c</t>
  </si>
  <si>
    <t>MM300001803</t>
  </si>
  <si>
    <t>새들 (KS) 28c</t>
  </si>
  <si>
    <t>MM300001804</t>
  </si>
  <si>
    <t>새들 (KS) 36c</t>
  </si>
  <si>
    <t>MM300001805</t>
  </si>
  <si>
    <t>새들 (KS) 42c</t>
  </si>
  <si>
    <t>MM300001806</t>
  </si>
  <si>
    <t>새들 (KS) 54c</t>
  </si>
  <si>
    <t>MM300001807</t>
  </si>
  <si>
    <t>새들 (KS) 70c</t>
  </si>
  <si>
    <t>53060707007</t>
  </si>
  <si>
    <t>셋트앵커</t>
  </si>
  <si>
    <t>M8×L150mm</t>
  </si>
  <si>
    <t>53060807001</t>
  </si>
  <si>
    <t>스트롱앵커</t>
  </si>
  <si>
    <t>3/8</t>
  </si>
  <si>
    <t>56800687031</t>
  </si>
  <si>
    <t>앵커볼트</t>
  </si>
  <si>
    <t>M10×L300</t>
  </si>
  <si>
    <t>56800687271</t>
  </si>
  <si>
    <t>M19×L500</t>
  </si>
  <si>
    <t>56803047003</t>
  </si>
  <si>
    <t>인서트</t>
  </si>
  <si>
    <t>주물, Φ9mm</t>
  </si>
  <si>
    <t>53060327011</t>
  </si>
  <si>
    <t>행거볼트</t>
  </si>
  <si>
    <t>∮9×1000㎜</t>
  </si>
  <si>
    <t>MM481669624</t>
  </si>
  <si>
    <t>450/750V 내열비닐절연전선</t>
  </si>
  <si>
    <t>HFIX 1.78mm(2.5㎟)</t>
  </si>
  <si>
    <t>E1450927201</t>
  </si>
  <si>
    <t>접지용비닐절연전선(F-GV)</t>
  </si>
  <si>
    <t>2.5㎟</t>
  </si>
  <si>
    <t>E1450927202</t>
  </si>
  <si>
    <t>4㎟</t>
  </si>
  <si>
    <t>E1450927203</t>
  </si>
  <si>
    <t>6㎟</t>
  </si>
  <si>
    <t>E1450927204</t>
  </si>
  <si>
    <t>10㎟</t>
  </si>
  <si>
    <t>E1450927205</t>
  </si>
  <si>
    <t>16㎟</t>
  </si>
  <si>
    <t>E1450927208</t>
  </si>
  <si>
    <t>35㎟</t>
  </si>
  <si>
    <t>E1450927209</t>
  </si>
  <si>
    <t>50㎟</t>
  </si>
  <si>
    <t>E1450287512</t>
  </si>
  <si>
    <t>폴리에틸렌 난연케이블</t>
  </si>
  <si>
    <t>0.6/1kv F-CV 1C×95㎟</t>
  </si>
  <si>
    <t>E1450287521</t>
  </si>
  <si>
    <t>0.6/1kv F-CV 2C×2.5㎟</t>
  </si>
  <si>
    <t>E1450287522</t>
  </si>
  <si>
    <t>0.6/1kv F-CV 2C×4㎟</t>
  </si>
  <si>
    <t>E1450287523</t>
  </si>
  <si>
    <t>0.6/1kv F-CV 2C×6㎟</t>
  </si>
  <si>
    <t>E1450287562</t>
  </si>
  <si>
    <t>0.6/1kv F-CV 4C×4㎟</t>
  </si>
  <si>
    <t>E1450287564</t>
  </si>
  <si>
    <t>0.6/1kv F-CV 4C×10㎟</t>
  </si>
  <si>
    <t>E1450287566</t>
  </si>
  <si>
    <t>0.6/1kv F-CV 4C×25㎟</t>
  </si>
  <si>
    <t>E1450137201</t>
  </si>
  <si>
    <t>소방용내화전선(F-FR-8)</t>
  </si>
  <si>
    <t>2C×2.5㎟</t>
  </si>
  <si>
    <t>E1450137302</t>
  </si>
  <si>
    <t>3C×4㎟</t>
  </si>
  <si>
    <t>E1450137304</t>
  </si>
  <si>
    <t>3C×10㎟</t>
  </si>
  <si>
    <t>E1450137406</t>
  </si>
  <si>
    <t>4C×25㎟</t>
  </si>
  <si>
    <t>59301517001</t>
  </si>
  <si>
    <t>매입스위치</t>
  </si>
  <si>
    <t>15A, 250V 1로1구</t>
  </si>
  <si>
    <t>59301517002</t>
  </si>
  <si>
    <t>15A, 250V 1로2구</t>
  </si>
  <si>
    <t>59301517003</t>
  </si>
  <si>
    <t>15A, 250V 1로3구</t>
  </si>
  <si>
    <t>59301517004</t>
  </si>
  <si>
    <t>15A, 250V 1로4구</t>
  </si>
  <si>
    <t>59301517008</t>
  </si>
  <si>
    <t>15A, 250V 3로2구</t>
  </si>
  <si>
    <t>59350317121</t>
  </si>
  <si>
    <t>콘센트</t>
  </si>
  <si>
    <t>노출-접지형, 15A 250V 원형</t>
  </si>
  <si>
    <t>59350317223</t>
  </si>
  <si>
    <t>대기전력차단콘센트</t>
  </si>
  <si>
    <t>매입형, 15A 250V 1구</t>
  </si>
  <si>
    <t>59350317205</t>
  </si>
  <si>
    <t>매입-접지형, 15A 250V 1구</t>
  </si>
  <si>
    <t>59350317206</t>
  </si>
  <si>
    <t>매입-접지형, 15A 250V 2구</t>
  </si>
  <si>
    <t>MMZ52207555</t>
  </si>
  <si>
    <t>ELB내장형콘센트</t>
  </si>
  <si>
    <t>15A 250V 1구</t>
  </si>
  <si>
    <t>MM577833866</t>
  </si>
  <si>
    <t>내화충전(0.00032kg/cm3)</t>
  </si>
  <si>
    <t>실리콘  RTV 폼</t>
  </si>
  <si>
    <t>KG</t>
  </si>
  <si>
    <t>59750427102</t>
  </si>
  <si>
    <t>접지봉</t>
  </si>
  <si>
    <t>14Φ×1000 mm</t>
  </si>
  <si>
    <t>59751777101</t>
  </si>
  <si>
    <t>접지첨가제</t>
  </si>
  <si>
    <t>접지저항저감제,아스판엠,10Kg</t>
  </si>
  <si>
    <t>E9400177003</t>
  </si>
  <si>
    <t>러그단자</t>
  </si>
  <si>
    <t>동관단자 1 HOLE 25 ㎟</t>
  </si>
  <si>
    <t>E9400177027</t>
  </si>
  <si>
    <t>동관단자 2 HOLE 95 ㎟</t>
  </si>
  <si>
    <t>E9400267007</t>
  </si>
  <si>
    <t>압착단자</t>
  </si>
  <si>
    <t>R형동선 나압착 25 ㎟</t>
  </si>
  <si>
    <t>59755057152</t>
  </si>
  <si>
    <t>지중선용 가선철물(저압)</t>
  </si>
  <si>
    <t>케이블표지시트, 0.15x150</t>
  </si>
  <si>
    <t>56300217295</t>
  </si>
  <si>
    <t>맨홀</t>
  </si>
  <si>
    <t>800x800x800</t>
  </si>
  <si>
    <t>56800447401</t>
  </si>
  <si>
    <t>맨홀뚜껑(철개)</t>
  </si>
  <si>
    <t>회주철, Φ600, 통신일반용</t>
  </si>
  <si>
    <t>95150607001</t>
  </si>
  <si>
    <t>열연강판</t>
  </si>
  <si>
    <t>6t</t>
  </si>
  <si>
    <t>kg</t>
  </si>
  <si>
    <t>95200027092</t>
  </si>
  <si>
    <t>ㄷ형강</t>
  </si>
  <si>
    <t>75x40x4T</t>
  </si>
  <si>
    <t>53100027003</t>
  </si>
  <si>
    <t>6각너트</t>
  </si>
  <si>
    <t>M10</t>
  </si>
  <si>
    <t>53100028501</t>
  </si>
  <si>
    <t>3/8,M10</t>
  </si>
  <si>
    <t>52100327001</t>
  </si>
  <si>
    <t>스프링와샤</t>
  </si>
  <si>
    <t>D10</t>
  </si>
  <si>
    <t>53150047131</t>
  </si>
  <si>
    <t>철못</t>
  </si>
  <si>
    <t>일반 못 N 50</t>
  </si>
  <si>
    <t>55100027011</t>
  </si>
  <si>
    <t>각재(角材)</t>
  </si>
  <si>
    <t>외송(㎥)</t>
  </si>
  <si>
    <t>㎥</t>
  </si>
  <si>
    <t>55300057061</t>
  </si>
  <si>
    <t>내수합판</t>
  </si>
  <si>
    <t>1급, 12×1220×2440mm</t>
  </si>
  <si>
    <t>㎡</t>
  </si>
  <si>
    <t>56100017002</t>
  </si>
  <si>
    <t>모래</t>
  </si>
  <si>
    <t>서울, 상차도</t>
  </si>
  <si>
    <t>54400677001</t>
  </si>
  <si>
    <t>박리제</t>
  </si>
  <si>
    <t>목재용(수성)</t>
  </si>
  <si>
    <t>ℓ</t>
  </si>
  <si>
    <t>56100087101</t>
  </si>
  <si>
    <t>시멘트</t>
  </si>
  <si>
    <t>분공장도(kg)</t>
  </si>
  <si>
    <t>56100047001</t>
  </si>
  <si>
    <t>자갈</t>
  </si>
  <si>
    <t>34050017001</t>
  </si>
  <si>
    <t>컷팅날</t>
  </si>
  <si>
    <t>D320~400mm  t =3.2mm</t>
  </si>
  <si>
    <t>95050017111</t>
  </si>
  <si>
    <t>철선</t>
  </si>
  <si>
    <t>어니일링, 4.0㎜</t>
  </si>
  <si>
    <t>MM450736297</t>
  </si>
  <si>
    <t>접지봉연결</t>
  </si>
  <si>
    <t>3본 18x2400mm</t>
  </si>
  <si>
    <t>개소</t>
  </si>
  <si>
    <t>MM450736308</t>
  </si>
  <si>
    <t>볼트형콘넥터</t>
  </si>
  <si>
    <t>U 볼트형, Φ19</t>
  </si>
  <si>
    <t>MMH50429100</t>
  </si>
  <si>
    <t>상차비</t>
  </si>
  <si>
    <t>폐기물처리(30km이하)</t>
  </si>
  <si>
    <t>ton</t>
  </si>
  <si>
    <t>MMH50429101</t>
  </si>
  <si>
    <t>운반비</t>
  </si>
  <si>
    <t>MMH50429103</t>
  </si>
  <si>
    <t>폐아스팔트콘크리트</t>
  </si>
  <si>
    <t>MMSS8699033</t>
  </si>
  <si>
    <t>보조기층공포설및다짐</t>
  </si>
  <si>
    <t>30CM</t>
  </si>
  <si>
    <t>M2</t>
  </si>
  <si>
    <t>MMSS8699031</t>
  </si>
  <si>
    <t>아스팔트중층공</t>
  </si>
  <si>
    <t>7.5CM</t>
  </si>
  <si>
    <t>MMSS8699030</t>
  </si>
  <si>
    <t>아스팔트표층공</t>
  </si>
  <si>
    <t>5CM</t>
  </si>
  <si>
    <t>MMSS8699035</t>
  </si>
  <si>
    <t>운반비(담프15톤)</t>
  </si>
  <si>
    <t>기층재 L:10Km</t>
  </si>
  <si>
    <t>MMSS8699036</t>
  </si>
  <si>
    <t>아스콘 L:10Km</t>
  </si>
  <si>
    <t>MMSS8699032</t>
  </si>
  <si>
    <t>혼합기층공포설및다짐</t>
  </si>
  <si>
    <t>20CM</t>
  </si>
  <si>
    <t>MM652746009</t>
  </si>
  <si>
    <t>다기능접속함</t>
  </si>
  <si>
    <t>면</t>
  </si>
  <si>
    <t>MMU66611205</t>
  </si>
  <si>
    <t>압착단자(접지)</t>
  </si>
  <si>
    <t>R형동선 나압착 16 ㎟</t>
  </si>
  <si>
    <t>MMD88900100</t>
  </si>
  <si>
    <t>중형4각 54㎜(벽체)</t>
  </si>
  <si>
    <t>MMA11100001</t>
  </si>
  <si>
    <t>조명기구(LED1)</t>
  </si>
  <si>
    <t>레이스웨이 LED 40W</t>
  </si>
  <si>
    <t>MMA11100002</t>
  </si>
  <si>
    <t>조명기구(LED2)</t>
  </si>
  <si>
    <t>매입 LED 40W</t>
  </si>
  <si>
    <t>MMA11100003</t>
  </si>
  <si>
    <t>조명기구(LED4)</t>
  </si>
  <si>
    <t>D/L LED 10W</t>
  </si>
  <si>
    <t>MMA11100004</t>
  </si>
  <si>
    <t>조명기구(LED5)</t>
  </si>
  <si>
    <t>원형직부 LED 10W</t>
  </si>
  <si>
    <t>MMA11100005</t>
  </si>
  <si>
    <t>조명기구(LED6)</t>
  </si>
  <si>
    <t>벽부 LED 10W</t>
  </si>
  <si>
    <t>MMA11100006</t>
  </si>
  <si>
    <t>조명기구(LED7)</t>
  </si>
  <si>
    <t>원형센서 LED 10W</t>
  </si>
  <si>
    <t>MMR87150001</t>
  </si>
  <si>
    <t>조명기구(LED8)</t>
  </si>
  <si>
    <t>P/P LED 50W</t>
  </si>
  <si>
    <t>MMR87150002</t>
  </si>
  <si>
    <t>조명기구(LED9)</t>
  </si>
  <si>
    <t>MMA11100007</t>
  </si>
  <si>
    <t>조명기구(OL1)</t>
  </si>
  <si>
    <t>옥외보안등 LED 120W</t>
  </si>
  <si>
    <t>MMR11000501</t>
  </si>
  <si>
    <t>동력분전반</t>
  </si>
  <si>
    <t>MCC-FP</t>
  </si>
  <si>
    <t>MMR11000502</t>
  </si>
  <si>
    <t>MCC-P</t>
  </si>
  <si>
    <t>MMR11000503</t>
  </si>
  <si>
    <t>분전반</t>
  </si>
  <si>
    <t>LP-1</t>
  </si>
  <si>
    <t>MMR11000504</t>
  </si>
  <si>
    <t>L-관제</t>
  </si>
  <si>
    <t>MMR11000505</t>
  </si>
  <si>
    <t>L-도서관</t>
  </si>
  <si>
    <t>MMR11000506</t>
  </si>
  <si>
    <t>LT-1</t>
  </si>
  <si>
    <t>MMR11000507</t>
  </si>
  <si>
    <t>LT-2</t>
  </si>
  <si>
    <t>MMR11000508</t>
  </si>
  <si>
    <t>LP-2</t>
  </si>
  <si>
    <t>MMR11000509</t>
  </si>
  <si>
    <t>P-GHP</t>
  </si>
  <si>
    <t>MMR11000510</t>
  </si>
  <si>
    <t>L-행사용1</t>
  </si>
  <si>
    <t>MMR11000511</t>
  </si>
  <si>
    <t>L-행사용2</t>
  </si>
  <si>
    <t>MM814156072</t>
  </si>
  <si>
    <t>조명기구(OL2)</t>
  </si>
  <si>
    <t>태양광보안등 LED 45W</t>
  </si>
  <si>
    <t>MM814161339</t>
  </si>
  <si>
    <t>무대장치</t>
  </si>
  <si>
    <t>식</t>
  </si>
  <si>
    <t>MM814210357</t>
  </si>
  <si>
    <t>조달 수수료(13)</t>
  </si>
  <si>
    <t>0.54%</t>
  </si>
  <si>
    <t>MM814210360</t>
  </si>
  <si>
    <t>조달 수수료(14)</t>
  </si>
  <si>
    <t>MM814210363</t>
  </si>
  <si>
    <t>조달 수수료(15)</t>
  </si>
  <si>
    <t>CA565826042</t>
  </si>
  <si>
    <t>기계터파기</t>
  </si>
  <si>
    <t>보통토사(0.6㎥/43.6)</t>
  </si>
  <si>
    <t>CA565826051</t>
  </si>
  <si>
    <t>기계되메우기</t>
  </si>
  <si>
    <t>CA565826044</t>
  </si>
  <si>
    <t>크레인</t>
  </si>
  <si>
    <t>트럭 탑재형 10 Ton</t>
  </si>
  <si>
    <t>분</t>
  </si>
  <si>
    <t>CA565826045</t>
  </si>
  <si>
    <t>타이어 30 Ton</t>
  </si>
  <si>
    <t>CA565826062</t>
  </si>
  <si>
    <t>코어드릴</t>
  </si>
  <si>
    <t>15.24cm</t>
  </si>
  <si>
    <t>56900017016</t>
  </si>
  <si>
    <t>노 무 비</t>
  </si>
  <si>
    <t>내선전공</t>
  </si>
  <si>
    <t>인</t>
  </si>
  <si>
    <t>56900017076</t>
  </si>
  <si>
    <t>저압케이블전공</t>
  </si>
  <si>
    <t>56900017031</t>
  </si>
  <si>
    <t>배전전공</t>
  </si>
  <si>
    <t>56900017041</t>
  </si>
  <si>
    <t>보통인부</t>
  </si>
  <si>
    <t>56900017118</t>
  </si>
  <si>
    <t>특별인부</t>
  </si>
  <si>
    <t>56900017042</t>
  </si>
  <si>
    <t>비계공</t>
  </si>
  <si>
    <t>56900017137</t>
  </si>
  <si>
    <t>형틀목공</t>
  </si>
  <si>
    <t>56900017029</t>
  </si>
  <si>
    <t>방수공</t>
  </si>
  <si>
    <t>56900017091</t>
  </si>
  <si>
    <t>줄눈공</t>
  </si>
  <si>
    <t>56900017108</t>
  </si>
  <si>
    <t>콘크리트공</t>
  </si>
  <si>
    <t>56900017098</t>
  </si>
  <si>
    <t>착암공</t>
  </si>
  <si>
    <t>56900017074</t>
  </si>
  <si>
    <t>작업반장</t>
  </si>
  <si>
    <t>213</t>
  </si>
  <si>
    <t>[ 제2청년문화창작소(농업교육학관)리모델링공사 ] - 합산자재목록</t>
  </si>
  <si>
    <t>3913170610034834</t>
  </si>
  <si>
    <t>3913170610034835</t>
  </si>
  <si>
    <t>3913170610034836</t>
  </si>
  <si>
    <t>3913170610034837</t>
  </si>
  <si>
    <t>3913170610034838</t>
  </si>
  <si>
    <t>3913170610034965</t>
  </si>
  <si>
    <t>3913170610034966</t>
  </si>
  <si>
    <t>3913170610034967</t>
  </si>
  <si>
    <t>3913170610034969</t>
  </si>
  <si>
    <t>3913170610034970</t>
  </si>
  <si>
    <t>3913170610035631</t>
  </si>
  <si>
    <t>3913170610035632</t>
  </si>
  <si>
    <t>3913170610035634</t>
  </si>
  <si>
    <t>3913170610035636</t>
  </si>
  <si>
    <t>3913170620174410</t>
  </si>
  <si>
    <t>3913170620174424</t>
  </si>
  <si>
    <t>3913170620174425</t>
  </si>
  <si>
    <t>3913170620174426</t>
  </si>
  <si>
    <t>3913170620174427</t>
  </si>
  <si>
    <t>3913170620174434</t>
  </si>
  <si>
    <t>3913170620174448</t>
  </si>
  <si>
    <t>3913170620174449</t>
  </si>
  <si>
    <t>3913170620174450</t>
  </si>
  <si>
    <t>3913170620174451</t>
  </si>
  <si>
    <t>3913170820935657</t>
  </si>
  <si>
    <t>3912171220935650</t>
  </si>
  <si>
    <t>3912171220935651</t>
  </si>
  <si>
    <t>3912171220935653</t>
  </si>
  <si>
    <t>3913170820176475</t>
  </si>
  <si>
    <t>3913170820176476</t>
  </si>
  <si>
    <t>3913170820176477</t>
  </si>
  <si>
    <t>3913170820176478</t>
  </si>
  <si>
    <t>3913170820176479</t>
  </si>
  <si>
    <t>3913170820935619</t>
  </si>
  <si>
    <t>3912130810035750</t>
  </si>
  <si>
    <t>3912130810035753</t>
  </si>
  <si>
    <t>3912130610035778</t>
  </si>
  <si>
    <t>3912130610035781</t>
  </si>
  <si>
    <t>3912130820174712</t>
  </si>
  <si>
    <t>3912130820174714</t>
  </si>
  <si>
    <t>3912130820174715</t>
  </si>
  <si>
    <t>3912130320175917</t>
  </si>
  <si>
    <t>3912130310035795</t>
  </si>
  <si>
    <t>3912130310035797</t>
  </si>
  <si>
    <t>3912130310035799</t>
  </si>
  <si>
    <t>3912130310035800</t>
  </si>
  <si>
    <t>3912130310035802</t>
  </si>
  <si>
    <t>3912130320174767</t>
  </si>
  <si>
    <t>3912130320174772</t>
  </si>
  <si>
    <t>3913170910034920</t>
  </si>
  <si>
    <t>3913170910034923</t>
  </si>
  <si>
    <t>3913170910034926</t>
  </si>
  <si>
    <t>3913170910034929</t>
  </si>
  <si>
    <t>3913170910034937</t>
  </si>
  <si>
    <t>3913170910034945</t>
  </si>
  <si>
    <t>3913170910034934</t>
  </si>
  <si>
    <t>3913170920173647</t>
  </si>
  <si>
    <t>3913170910034948</t>
  </si>
  <si>
    <t>3913170420174046</t>
  </si>
  <si>
    <t>3913170420174047</t>
  </si>
  <si>
    <t>3913170420171159</t>
  </si>
  <si>
    <t>3913170420171160</t>
  </si>
  <si>
    <t>3913170520175048</t>
  </si>
  <si>
    <t>3913170520175049</t>
  </si>
  <si>
    <t>3913170520175062</t>
  </si>
  <si>
    <t>3913170520175077</t>
  </si>
  <si>
    <t>3913170520175118</t>
  </si>
  <si>
    <t>3913170520175120</t>
  </si>
  <si>
    <t>3913170520175124</t>
  </si>
  <si>
    <t>3913170520935624</t>
  </si>
  <si>
    <t>3913170520175125</t>
  </si>
  <si>
    <t>3913170520175126</t>
  </si>
  <si>
    <t>3913170520175127</t>
  </si>
  <si>
    <t>3913170520175128</t>
  </si>
  <si>
    <t>3913170810036357</t>
  </si>
  <si>
    <t>3913170810036358</t>
  </si>
  <si>
    <t>3913170810036359</t>
  </si>
  <si>
    <t>3913170810036360</t>
  </si>
  <si>
    <t>3913170810036361</t>
  </si>
  <si>
    <t>3913170810036362</t>
  </si>
  <si>
    <t>3913170810036363</t>
  </si>
  <si>
    <t>3913170810037051</t>
  </si>
  <si>
    <t>3913170810037052</t>
  </si>
  <si>
    <t>3913170810037053</t>
  </si>
  <si>
    <t>3913170810037054</t>
  </si>
  <si>
    <t>3913170810037055</t>
  </si>
  <si>
    <t>3913170810037056</t>
  </si>
  <si>
    <t>3913170810037057</t>
  </si>
  <si>
    <t>3116210220135742</t>
  </si>
  <si>
    <t>3116210220135769</t>
  </si>
  <si>
    <t>3116160120160835</t>
  </si>
  <si>
    <t>3116160120160859</t>
  </si>
  <si>
    <t>3116280220163395</t>
  </si>
  <si>
    <t>3116169820135160</t>
  </si>
  <si>
    <t>2612162922076727</t>
  </si>
  <si>
    <t>2612152420683695</t>
  </si>
  <si>
    <t>2612152420683696</t>
  </si>
  <si>
    <t>2612152420683697</t>
  </si>
  <si>
    <t>2612152420683698</t>
  </si>
  <si>
    <t>2612152420683699</t>
  </si>
  <si>
    <t>2612152420683701</t>
  </si>
  <si>
    <t>2612152420683702</t>
  </si>
  <si>
    <t>2612162920683891</t>
  </si>
  <si>
    <t>2612162920683902</t>
  </si>
  <si>
    <t>2612162920683903</t>
  </si>
  <si>
    <t>2612162920683904</t>
  </si>
  <si>
    <t>2612162920683944</t>
  </si>
  <si>
    <t>2612162920683946</t>
  </si>
  <si>
    <t>2612162920683948</t>
  </si>
  <si>
    <t>2612164020684012</t>
  </si>
  <si>
    <t>2612164020684032</t>
  </si>
  <si>
    <t>2612164020684034</t>
  </si>
  <si>
    <t>2612164020684056</t>
  </si>
  <si>
    <t>3912998720170517</t>
  </si>
  <si>
    <t>3912998720170518</t>
  </si>
  <si>
    <t>3912998720170519</t>
  </si>
  <si>
    <t>3912998720170520</t>
  </si>
  <si>
    <t>3912998720935640</t>
  </si>
  <si>
    <t>3912140620170834</t>
  </si>
  <si>
    <t>3912140620170847</t>
  </si>
  <si>
    <t>3912140620170849</t>
  </si>
  <si>
    <t>3912140620170850</t>
  </si>
  <si>
    <t>9911111999911000</t>
  </si>
  <si>
    <t>4619160120097367</t>
  </si>
  <si>
    <t>3912161310034844</t>
  </si>
  <si>
    <t>3912169720173983</t>
  </si>
  <si>
    <t>3912143210033788</t>
  </si>
  <si>
    <t>3912143210033800</t>
  </si>
  <si>
    <t>3912143221650912</t>
  </si>
  <si>
    <t>3912219520175619</t>
  </si>
  <si>
    <t>3012169821869018</t>
  </si>
  <si>
    <t>3012169520160614</t>
  </si>
  <si>
    <t>3010220420289162</t>
  </si>
  <si>
    <t>3010150420165123</t>
  </si>
  <si>
    <t>3116172710024976</t>
  </si>
  <si>
    <t>3116172710023970</t>
  </si>
  <si>
    <t>3116181120136195</t>
  </si>
  <si>
    <t>3116200220137128</t>
  </si>
  <si>
    <t>3010369820141038</t>
  </si>
  <si>
    <t>1112200120142458</t>
  </si>
  <si>
    <t>1111170120142525</t>
  </si>
  <si>
    <t>1218169920140588</t>
  </si>
  <si>
    <t>3011160120142682</t>
  </si>
  <si>
    <t>1111161120142610</t>
  </si>
  <si>
    <t>2317167020544845</t>
  </si>
  <si>
    <t>3010160420165130</t>
  </si>
  <si>
    <t>9998887770000065</t>
  </si>
  <si>
    <t>3912161320937672</t>
  </si>
  <si>
    <t>9999999456000000</t>
  </si>
  <si>
    <t>9999999456000001</t>
  </si>
  <si>
    <t>9999999456000003</t>
  </si>
  <si>
    <t>9999988844455500</t>
  </si>
  <si>
    <t>9999988844455501</t>
  </si>
  <si>
    <t>9999988844455502</t>
  </si>
  <si>
    <t>9999988844455503</t>
  </si>
  <si>
    <t>9999988844455504</t>
  </si>
  <si>
    <t>9999988844455506</t>
  </si>
  <si>
    <t>9999999977710012</t>
  </si>
  <si>
    <t>9888811111000105</t>
  </si>
  <si>
    <t>9888811111000118</t>
  </si>
  <si>
    <t>InMastDBNonCode</t>
  </si>
  <si>
    <t>391115ZZ701Z0001</t>
  </si>
  <si>
    <t>391115ZZ701Z0002</t>
  </si>
  <si>
    <t>391115ZZ701Z0003</t>
  </si>
  <si>
    <t>ECA565826042</t>
  </si>
  <si>
    <t>182-하</t>
  </si>
  <si>
    <t>ECA565826051</t>
  </si>
  <si>
    <t>ECA565826044</t>
  </si>
  <si>
    <t>184-하</t>
  </si>
  <si>
    <t>ECA565826045</t>
  </si>
  <si>
    <t>ECA565826062</t>
  </si>
  <si>
    <t>L001010101000075</t>
  </si>
  <si>
    <t>L001010101000078</t>
  </si>
  <si>
    <t>L001010101000081</t>
  </si>
  <si>
    <t>L001010101000002</t>
  </si>
  <si>
    <t>L001010101000003</t>
  </si>
  <si>
    <t>L001010101000006</t>
  </si>
  <si>
    <t>L001010101000007</t>
  </si>
  <si>
    <t>L001010101000026</t>
  </si>
  <si>
    <t>L001010101000034</t>
  </si>
  <si>
    <t>L001010101000013</t>
  </si>
  <si>
    <t>L001010101000015</t>
  </si>
  <si>
    <t>L001010101000001</t>
  </si>
  <si>
    <t>211</t>
  </si>
  <si>
    <t>[ 제2청년문화창작소(농업교육학관)리모델링공사 ] - 일위노임 산출근거(201801-노임)</t>
  </si>
  <si>
    <t>내선전공</t>
  </si>
  <si>
    <t>저압케이블전공</t>
  </si>
  <si>
    <t>배전전공</t>
  </si>
  <si>
    <t>보통인부</t>
  </si>
  <si>
    <t>특별인부</t>
  </si>
  <si>
    <t>비계공</t>
  </si>
  <si>
    <t>형틀목공</t>
  </si>
  <si>
    <t>방수공</t>
  </si>
  <si>
    <t>줄눈공</t>
  </si>
  <si>
    <t>콘크리트공</t>
  </si>
  <si>
    <t>착암공</t>
  </si>
  <si>
    <t>작업반장</t>
  </si>
  <si>
    <t>800</t>
  </si>
  <si>
    <t>MM630457475</t>
  </si>
  <si>
    <t>품셈 산출근거</t>
  </si>
  <si>
    <t>인력터파기 보통토사 0-1M</t>
  </si>
  <si>
    <t>토목3-1-3-1</t>
  </si>
  <si>
    <t>노임계</t>
  </si>
  <si>
    <t>MM630457479</t>
  </si>
  <si>
    <t>인력되메우기 보통토사 0-1M</t>
  </si>
  <si>
    <t>전기4-45</t>
  </si>
  <si>
    <t>MM630457481</t>
  </si>
  <si>
    <t>인력흙다지기 보통토사</t>
  </si>
  <si>
    <t>토목3-2</t>
  </si>
  <si>
    <t>MM630457482</t>
  </si>
  <si>
    <t>인력잔토처리 현장처리</t>
  </si>
  <si>
    <t>MM630457483</t>
  </si>
  <si>
    <t>현장내잔토처리 소운반.고르기</t>
  </si>
  <si>
    <t>MM630457489</t>
  </si>
  <si>
    <t>잡석깔기지정 떨공이다지기</t>
  </si>
  <si>
    <t>토목5-1-2</t>
  </si>
  <si>
    <t>MM630457490</t>
  </si>
  <si>
    <t>아스팔트 포장 컷팅</t>
  </si>
  <si>
    <t>대건사627호표</t>
  </si>
  <si>
    <t>MM630457492</t>
  </si>
  <si>
    <t>아스팔트 포장 파괴</t>
  </si>
  <si>
    <t>대건사635호표</t>
  </si>
  <si>
    <t>MM630457509</t>
  </si>
  <si>
    <t>CONC인력비빔타설 무근</t>
  </si>
  <si>
    <t>토목6-1-1-3</t>
  </si>
  <si>
    <t>MM798053481</t>
  </si>
  <si>
    <t>합판거푸집 3회</t>
  </si>
  <si>
    <t>전기4-43-3</t>
  </si>
  <si>
    <t>전기3-38</t>
  </si>
  <si>
    <t>전기5-1</t>
  </si>
  <si>
    <t>전기4-31</t>
  </si>
  <si>
    <t>전기2-18</t>
  </si>
  <si>
    <t>전기5-29</t>
  </si>
  <si>
    <t>MM630457391</t>
  </si>
  <si>
    <t>벽두께 25cm</t>
  </si>
  <si>
    <t>전기5-29-1</t>
  </si>
  <si>
    <t>MM630457399</t>
  </si>
  <si>
    <t>구경 25mm</t>
  </si>
  <si>
    <t>전기5-29-나</t>
  </si>
  <si>
    <t>전기5-3</t>
  </si>
  <si>
    <t>전기5-4</t>
  </si>
  <si>
    <t>전기5-9</t>
  </si>
  <si>
    <t>전기5-8</t>
  </si>
  <si>
    <t>MM652933852</t>
  </si>
  <si>
    <t>150mm이하</t>
  </si>
  <si>
    <t>전기5-29-1-다</t>
  </si>
  <si>
    <t>전기3-39-1</t>
  </si>
  <si>
    <t>전기5-10</t>
  </si>
  <si>
    <t>전기5-11</t>
  </si>
  <si>
    <t>전기5-13</t>
  </si>
  <si>
    <t>전기4-37</t>
  </si>
  <si>
    <t>전기5-23-2</t>
  </si>
  <si>
    <t>전기5-23-1</t>
  </si>
  <si>
    <t>전기5-23-가</t>
  </si>
  <si>
    <t>전기5-25-2</t>
  </si>
  <si>
    <t>@관급자재</t>
  </si>
  <si>
    <t>전기5-26-1</t>
  </si>
  <si>
    <t>MM630457424</t>
  </si>
  <si>
    <t>건주 기계화 일반 5m-7m</t>
  </si>
  <si>
    <t>전기5-27-나</t>
  </si>
  <si>
    <t>[ 제 1호 ] 인력터파기  보통토사0-1m [㎥_]</t>
  </si>
  <si>
    <t>공종줄</t>
  </si>
  <si>
    <t>[ 제 4호 ] 인력되메우기  보통토사0-1m [㎥_]</t>
  </si>
  <si>
    <t>공종줄</t>
  </si>
  <si>
    <t>[ 제 5호 ] 지중선용 가선철물(저압)  케이블표지시트, 0.15x150 [m]</t>
  </si>
  <si>
    <t>[ 제 6호 ] 인력흙다지기  보통토사 [㎥_]</t>
  </si>
  <si>
    <t>[ 제 7호 ] 인력잔토처리  현장처리 [㎥_]</t>
  </si>
  <si>
    <t>[ 제 8호 ] 현장내잔토처리  소운반.고르기 [㎥_]</t>
  </si>
  <si>
    <t>[ 제 9호 ] 잡석깔기지정  떨공이다지기 [㎥]</t>
  </si>
  <si>
    <t>[ 제 10호 ] 아스팔트 포장 컷팅  터파기 별도 계상 [m]</t>
  </si>
  <si>
    <t>[ 제 11호 ] 아스팔트 포장 파괴  터파기 별도 계상 [㎡]</t>
  </si>
  <si>
    <t>[ 제 14호 ] CONC인력비빔타설  무근 [㎥]</t>
  </si>
  <si>
    <t>[ 제 16호 ] 합판거푸집  3회 [㎡]</t>
  </si>
  <si>
    <t>[ 제 17호 ] 맨홀(기성품)  800x800x1000 [개소]</t>
  </si>
  <si>
    <t>[ 제 18호 ] 강제전선관  아연도 28 mm [M.]</t>
  </si>
  <si>
    <t>[ 제 19호 ] 강제전선관  아연도 36 mm [M.]</t>
  </si>
  <si>
    <t>[ 제 20호 ] 강제전선관  아연도 42 mm [M.]</t>
  </si>
  <si>
    <t>[ 제 21호 ] 강제전선관  아연도 54 mm [M.]</t>
  </si>
  <si>
    <t>[ 제 22호 ] 강제전선관  아연도 70 mm [M.]</t>
  </si>
  <si>
    <t>[ 제 23호 ] 경질비닐전선관  HI 16 mm [M.]</t>
  </si>
  <si>
    <t>[ 제 24호 ] 경질비닐전선관  HI 22 mm [M.]</t>
  </si>
  <si>
    <t>[ 제 25호 ] 경질비닐전선관  HI 28 mm [M.]</t>
  </si>
  <si>
    <t>[ 제 26호 ] 경질비닐전선관  HI 42 mm [M.]</t>
  </si>
  <si>
    <t>[ 제 27호 ] 경질비닐전선관  HI 54 mm [M.]</t>
  </si>
  <si>
    <t>공종줄</t>
  </si>
  <si>
    <t>[ 제 28호 ] 경질비닐전선관(지중)  HI 28 mm [M.]</t>
  </si>
  <si>
    <t>[ 제 29호 ] 파상형 폴리에틸렌 전선관  30㎜(가로등,신호,구내) [M.]</t>
  </si>
  <si>
    <t>[ 제 30호 ] 파상형 폴리에틸렌 전선관  40㎜(가로등,신호,구내) [M.]</t>
  </si>
  <si>
    <t>[ 제 31호 ] 파상형 폴리에틸렌 전선관  40㎜ [M.]</t>
  </si>
  <si>
    <t>[ 제 32호 ] 파상형 폴리에틸렌 전선관  65㎜ [M.]</t>
  </si>
  <si>
    <t>[ 제 33호 ] 파상형 폴리에틸렌 전선관  100㎜ [M.]</t>
  </si>
  <si>
    <t>[ 제 34호 ] 1종금속제가요전선관  16 mm 일반-비방수 [M.]</t>
  </si>
  <si>
    <t>[ 제 35호 ] 1종금속제가요전선관  28 mm 일반-방수 [M.]</t>
  </si>
  <si>
    <t>[ 제 36호 ] 1종금속제가요전선관  36 mm 일반-방수 [M.]</t>
  </si>
  <si>
    <t>[ 제 37호 ] 1종금속제가요전선관  42 mm 일반-방수 [M.]</t>
  </si>
  <si>
    <t>[ 제 38호 ] 1종금속제가요전선관  54 mm 일반-방수 [M.]</t>
  </si>
  <si>
    <t>[ 제 39호 ] 관로구방수장치  D40 [조]</t>
  </si>
  <si>
    <t>[ 제 40호 ] 관로구방수장치  D50 [조]</t>
  </si>
  <si>
    <t>[ 제 41호 ] 관로구방수장치  D65 [조]</t>
  </si>
  <si>
    <t>[ 제 42호 ] 관로구방수장치  D100 [조]</t>
  </si>
  <si>
    <t>[ 제 43호 ] 새들(벽체)  16C [개소]</t>
  </si>
  <si>
    <t>[ 제 44호 ] 새들(벽체)  22C [개소]</t>
  </si>
  <si>
    <t>[ 제 45호 ] 새들(벽체)  28C [개소]</t>
  </si>
  <si>
    <t>[ 제 46호 ] 새들(벽체)  36C [개소]</t>
  </si>
  <si>
    <t>[ 제 47호 ] 새들(벽체)  42C [개소]</t>
  </si>
  <si>
    <t>[ 제 48호 ] 새들(벽체)  54C [개소]</t>
  </si>
  <si>
    <t>[ 제 49호 ] 새들(벽체)  70C [개소]</t>
  </si>
  <si>
    <t>[ 제 50호 ] 파이프행가  16 C [개소]</t>
  </si>
  <si>
    <t>[ 제 51호 ] 파이프행가  22 C [개소]</t>
  </si>
  <si>
    <t>[ 제 52호 ] 파이프행가  28 C [개소]</t>
  </si>
  <si>
    <t>[ 제 53호 ] 파이프행가  36 C [개소]</t>
  </si>
  <si>
    <t>[ 제 54호 ] 파이프행가  42 C [개소]</t>
  </si>
  <si>
    <t>[ 제 55호 ] 파이프행가  54 C [개소]</t>
  </si>
  <si>
    <t>[ 제 56호 ] 파이프행가  70 C [개소]</t>
  </si>
  <si>
    <t>[ 제 57호 ] 동력배관지지가대  "ㄷ"형강 [개소]</t>
  </si>
  <si>
    <t>[ 제 58호 ] 벽관통 구멍  Φ50-벽두께 25cm [개소]</t>
  </si>
  <si>
    <t>[ 제 59호 ] 배관용 바닥 구멍뚫기(코어드릴)  Φ25-15cm이하 [개소]</t>
  </si>
  <si>
    <t>[ 제 60호 ] 아우트렛박스  8각 54㎜ [개]</t>
  </si>
  <si>
    <t>[ 제 61호 ] 아우트렛박스  중형4각 54㎜ [개]</t>
  </si>
  <si>
    <t>[ 제 62호 ] 아우트렛박스  중형4각 54㎜(벽체) [개]</t>
  </si>
  <si>
    <t>[ 제 63호 ] 스위치박스  1 개용 54 mm [개]</t>
  </si>
  <si>
    <t>[ 제 64호 ] 스위치박스  2 개용 54 mm [개]</t>
  </si>
  <si>
    <t>[ 제 65호 ] 정션 박스  100*100*50 [개]</t>
  </si>
  <si>
    <t>[ 제 66호 ] 풀박스  100×100×75 [개]</t>
  </si>
  <si>
    <t>[ 제 67호 ] 풀박스  150×150×100 [개]</t>
  </si>
  <si>
    <t>[ 제 68호 ] 풀박스  200×200×100 [개]</t>
  </si>
  <si>
    <t>[ 제 69호 ] 풀박스  200×200×150 [개]</t>
  </si>
  <si>
    <t>[ 제 70호 ] 풀박스  250×250×100 [개]</t>
  </si>
  <si>
    <t>[ 제 71호 ] 풀박스  300×300×200 [개]</t>
  </si>
  <si>
    <t>[ 제 72호 ] 풀박스  400×400×300 [개]</t>
  </si>
  <si>
    <t>[ 제 73호 ] 레이스웨이  BODY, 70 x 40 [m]</t>
  </si>
  <si>
    <t>[ 제 74호 ] 레이스웨이  JOINT BOX, 70 x 40 [개]</t>
  </si>
  <si>
    <t>[ 제 75호 ] 레이스웨이  JUNC.BOX - 2 방, 70×40 [개]</t>
  </si>
  <si>
    <t>[ 제 76호 ] 레이스웨이  JUNC.BOX - 3 방, 70x 40 [개]</t>
  </si>
  <si>
    <t>[ 제 78호 ] 케이블트레이  STRAIGHT,St W150x100Hx2.3t [m]</t>
  </si>
  <si>
    <t>[ 제 79호 ] 케이블트레이  STRAIGHT,St W200x100Hx2.3t [m]</t>
  </si>
  <si>
    <t>[ 제 80호 ] 케이블트레이  COVER,St W150 [m]</t>
  </si>
  <si>
    <t>[ 제 81호 ] 케이블트레이  COVER,St W200 [m]</t>
  </si>
  <si>
    <t>[ 제 82호 ] 케이블트레이부속품  H. ELBOW, St,W150x100Hx2.3t [개]</t>
  </si>
  <si>
    <t>[ 제 83호 ] 케이블트레이부속품  H. ELBOW, St,W200x100Hx2.3t [개]</t>
  </si>
  <si>
    <t>[ 제 84호 ] 케이블트레이부속품  V. ELBOW, St,W150x100Hx2.3t [개]</t>
  </si>
  <si>
    <t>[ 제 85호 ] 케이블트레이부속품  H. TEE, St, W200x100Hx2.3t [개]</t>
  </si>
  <si>
    <t>[ 제 89호 ] 닥트및트레이  바닥지지 W150 [개소]</t>
  </si>
  <si>
    <t>[ 제 90호 ] 덕트설치용 구멍뚫기  150mm이하 [개소]</t>
  </si>
  <si>
    <t>[ 제 91호 ] 방화구획(내화충전)  W 200 [개소]</t>
  </si>
  <si>
    <t>[ 제 92호 ] 450/750V 내열비닐절연전선  HFIX 1.78mm(2.5㎟) [M]</t>
  </si>
  <si>
    <t>[ 제 93호 ] 접지용비닐절연전선(F-GV)  2.5㎟ [M]</t>
  </si>
  <si>
    <t>[ 제 94호 ] 접지용비닐절연전선(F-GV)  4㎟ [M]</t>
  </si>
  <si>
    <t>[ 제 95호 ] 접지용비닐절연전선(F-GV)  6㎟ [M]</t>
  </si>
  <si>
    <t>[ 제 96호 ] 접지용비닐절연전선(F-GV)  10㎟ [M]</t>
  </si>
  <si>
    <t>[ 제 97호 ] 접지용비닐절연전선(F-GV)  16㎟ [M]</t>
  </si>
  <si>
    <t>[ 제 98호 ] 접지용비닐절연전선(F-GV)  50㎟ [M]</t>
  </si>
  <si>
    <t>[ 제 99호 ] 전력케이블(0.6/1kV)  F-CV 1C 95㎟ 4열동시1열당 [m]</t>
  </si>
  <si>
    <t>[ 제 100호 ] 폴리에틸렌 난연케이블  0.6/1kv F-CV 2C×2.5㎟ [M]</t>
  </si>
  <si>
    <t>[ 제 101호 ] 폴리에틸렌 난연케이블  0.6/1kv F-CV 2C×4㎟ [M]</t>
  </si>
  <si>
    <t>[ 제 102호 ] 폴리에틸렌 난연케이블  0.6/1kv F-CV 2C×6㎟ [M]</t>
  </si>
  <si>
    <t>[ 제 103호 ] 폴리에틸렌 난연케이블  0.6/1kv F-CV 4C×4㎟ [M]</t>
  </si>
  <si>
    <t>[ 제 104호 ] 폴리에틸렌 난연케이블  0.6/1kv F-CV 4C×10㎟ [M]</t>
  </si>
  <si>
    <t>[ 제 105호 ] 폴리에틸렌 난연케이블  0.6/1kv F-CV 4C×25㎟ [M]</t>
  </si>
  <si>
    <t>[ 제 106호 ] 소방용내화전선(F-FR-8)  2C×2.5㎟ [M]</t>
  </si>
  <si>
    <t>[ 제 107호 ] 소방용내화전선(F-FR-8)  3C×4㎟ [M]</t>
  </si>
  <si>
    <t>[ 제 108호 ] 소방용내화전선(F-FR-8)  3C×10㎟ [M]</t>
  </si>
  <si>
    <t>[ 제 109호 ] 소방용내화전선(F-FR-8)  4C×25㎟ [M]</t>
  </si>
  <si>
    <t>[ 제 110호 ] 러그단자  동관단자 1 HOLE 25 ㎟ [개]</t>
  </si>
  <si>
    <t>[ 제 111호 ] 러그단자  동관단자 2 HOLE 95 ㎟ [개]</t>
  </si>
  <si>
    <t>[ 제 112호 ] 압착단자  R형동선 나압착 25 ㎟ [개]</t>
  </si>
  <si>
    <t>[ 제 113호 ] 압착단자(접지)  R형동선 나압착 16 ㎟ [개]</t>
  </si>
  <si>
    <t>[ 제 114호 ] 매입스위치  15A, 250V 1로1구 [개]</t>
  </si>
  <si>
    <t>[ 제 115호 ] 매입스위치  15A, 250V 1로2구 [개]</t>
  </si>
  <si>
    <t>[ 제 116호 ] 매입스위치  15A, 250V 1로3구 [개]</t>
  </si>
  <si>
    <t>[ 제 117호 ] 매입스위치  15A, 250V 1로4구 [개]</t>
  </si>
  <si>
    <t>[ 제 118호 ] 매입스위치  15A, 250V 3로2구 [개]</t>
  </si>
  <si>
    <t>[ 제 119호 ] 대기전력차단콘센트  매입형, 15A 250V 1구 [개]</t>
  </si>
  <si>
    <t>[ 제 120호 ] 콘센트  노출-접지형, 15A 250V 원형 [개]</t>
  </si>
  <si>
    <t>[ 제 121호 ] 콘센트  매입-접지형, 15A 250V 1구 [개]</t>
  </si>
  <si>
    <t>[ 제 122호 ] 콘센트  매입-접지형, 15A 250V 2구 [개]</t>
  </si>
  <si>
    <t>[ 제 123호 ] ELB내장형콘센트  15A 250V 1구 [개]</t>
  </si>
  <si>
    <t>[ 제 124호 ] 조명기구(LED1)  레이스웨이 LED 40W [EA]</t>
  </si>
  <si>
    <t>[ 제 125호 ] 조명기구(LED2)  매입 LED 40W [EA]</t>
  </si>
  <si>
    <t>[ 제 126호 ] 조명기구(LED4)  D/L LED 10W [EA]</t>
  </si>
  <si>
    <t>[ 제 127호 ] 조명기구(LED5)  원형직부 LED 10W [EA]</t>
  </si>
  <si>
    <t>[ 제 128호 ] 조명기구(LED6)  벽부 LED 10W [EA]</t>
  </si>
  <si>
    <t>[ 제 129호 ] 조명기구(LED7)  원형센서 LED 10W [EA]</t>
  </si>
  <si>
    <t>[ 제 130호 ] 조명기구(LED8)  P/P LED 50W [EA]</t>
  </si>
  <si>
    <t>[ 제 131호 ] 조명기구(LED9)  D/L LED 10W [EA]</t>
  </si>
  <si>
    <t>[ 제 132호 ] 조명기구(OL1)  옥외보안등 LED 120W [EA]</t>
  </si>
  <si>
    <t>[ 제 133호 ] 다기능접속함 [면]</t>
  </si>
  <si>
    <t>[ 제 134호 ] 외등기초(매입)  3m~6m미만(W/접지봉) [개소]</t>
  </si>
  <si>
    <t>[ 제 135호 ] 가로등 건주 기계화 시공  일반 5m-7m [개소]</t>
  </si>
  <si>
    <t>[ 제 136호 ] 동력분전반  MCC-FP [면]</t>
  </si>
  <si>
    <t>[ 제 137호 ] 동력분전반  MCC-P [면]</t>
  </si>
  <si>
    <t>[ 제 138호 ] 분전반  LP-1 [면]</t>
  </si>
  <si>
    <t>[ 제 139호 ] 분전반  L-관제 [면]</t>
  </si>
  <si>
    <t>[ 제 140호 ] 분전반  L-도서관 [면]</t>
  </si>
  <si>
    <t>[ 제 141호 ] 분전반  LT-1 [면]</t>
  </si>
  <si>
    <t>[ 제 142호 ] 분전반  LT-2 [면]</t>
  </si>
  <si>
    <t>[ 제 143호 ] 분전반  LP-2 [면]</t>
  </si>
  <si>
    <t>[ 제 144호 ] 분전반  P-GHP [면]</t>
  </si>
  <si>
    <t>[ 제 145호 ] 분전반  L-행사용1 [면]</t>
  </si>
  <si>
    <t>[ 제 146호 ] 분전반  L-행사용2 [면]</t>
  </si>
  <si>
    <t>[ 제 147호 ] 접지공사(전기)  3종 [개소]</t>
  </si>
  <si>
    <t>471</t>
  </si>
  <si>
    <t>[ 제2청년문화창작소(농업교육학관)리모델링공사 ] - 일위대가목차</t>
  </si>
  <si>
    <t>56951002800</t>
  </si>
  <si>
    <t>제 1호</t>
  </si>
  <si>
    <t>인력터파기</t>
  </si>
  <si>
    <t>보통토사0-1m</t>
  </si>
  <si>
    <t>㎥_</t>
  </si>
  <si>
    <t>56951002807</t>
  </si>
  <si>
    <t>제 2호</t>
  </si>
  <si>
    <t>터파기(기계90%,인력10%)</t>
  </si>
  <si>
    <t>보통토사</t>
  </si>
  <si>
    <t>56951002810</t>
  </si>
  <si>
    <t>제 3호</t>
  </si>
  <si>
    <t>되메우기(기계90%,인력10%)</t>
  </si>
  <si>
    <t>56951002811</t>
  </si>
  <si>
    <t>제 4호</t>
  </si>
  <si>
    <t>인력되메우기</t>
  </si>
  <si>
    <t>56958000080</t>
  </si>
  <si>
    <t>제 5호</t>
  </si>
  <si>
    <t>m</t>
  </si>
  <si>
    <t>56951002813</t>
  </si>
  <si>
    <t>제 6호</t>
  </si>
  <si>
    <t>인력흙다지기</t>
  </si>
  <si>
    <t>56951002814</t>
  </si>
  <si>
    <t>제 7호</t>
  </si>
  <si>
    <t>인력잔토처리</t>
  </si>
  <si>
    <t>현장처리</t>
  </si>
  <si>
    <t>56951002815</t>
  </si>
  <si>
    <t>제 8호</t>
  </si>
  <si>
    <t>현장내잔토처리</t>
  </si>
  <si>
    <t>소운반.고르기</t>
  </si>
  <si>
    <t>56951002821</t>
  </si>
  <si>
    <t>제 9호</t>
  </si>
  <si>
    <t>잡석깔기지정</t>
  </si>
  <si>
    <t>떨공이다지기</t>
  </si>
  <si>
    <t>56951002900</t>
  </si>
  <si>
    <t>제 10호</t>
  </si>
  <si>
    <t>터파기 별도 계상</t>
  </si>
  <si>
    <t>56951002902</t>
  </si>
  <si>
    <t>제 11호</t>
  </si>
  <si>
    <t>56951002905</t>
  </si>
  <si>
    <t>제 12호</t>
  </si>
  <si>
    <t>폐기물처리(아스팔트)</t>
  </si>
  <si>
    <t>30km이하</t>
  </si>
  <si>
    <t>56951002912</t>
  </si>
  <si>
    <t>제 13호</t>
  </si>
  <si>
    <t>아스콘 포장</t>
  </si>
  <si>
    <t>소규모</t>
  </si>
  <si>
    <t>56951002916</t>
  </si>
  <si>
    <t>제 14호</t>
  </si>
  <si>
    <t>CONC인력비빔타설</t>
  </si>
  <si>
    <t>무근</t>
  </si>
  <si>
    <t>56951002918</t>
  </si>
  <si>
    <t>제 15호</t>
  </si>
  <si>
    <t>1:3:6(300㎥↓)</t>
  </si>
  <si>
    <t>56951002920</t>
  </si>
  <si>
    <t>제 16호</t>
  </si>
  <si>
    <t>합판거푸집</t>
  </si>
  <si>
    <t>3회</t>
  </si>
  <si>
    <t>56951001417</t>
  </si>
  <si>
    <t>제 17호</t>
  </si>
  <si>
    <t>맨홀(기성품)</t>
  </si>
  <si>
    <t>800x800x1000</t>
  </si>
  <si>
    <t>56958000001</t>
  </si>
  <si>
    <t>제 18호</t>
  </si>
  <si>
    <t>56958000002</t>
  </si>
  <si>
    <t>제 19호</t>
  </si>
  <si>
    <t>56958000003</t>
  </si>
  <si>
    <t>제 20호</t>
  </si>
  <si>
    <t>56958000004</t>
  </si>
  <si>
    <t>제 21호</t>
  </si>
  <si>
    <t>56958000005</t>
  </si>
  <si>
    <t>제 22호</t>
  </si>
  <si>
    <t>56958000006</t>
  </si>
  <si>
    <t>제 23호</t>
  </si>
  <si>
    <t>56958000007</t>
  </si>
  <si>
    <t>제 24호</t>
  </si>
  <si>
    <t>56958000008</t>
  </si>
  <si>
    <t>제 25호</t>
  </si>
  <si>
    <t>56958000009</t>
  </si>
  <si>
    <t>제 26호</t>
  </si>
  <si>
    <t>56958000010</t>
  </si>
  <si>
    <t>제 27호</t>
  </si>
  <si>
    <t>56958000011</t>
  </si>
  <si>
    <t>제 28호</t>
  </si>
  <si>
    <t>경질비닐전선관(지중)</t>
  </si>
  <si>
    <t>56958000012</t>
  </si>
  <si>
    <t>제 29호</t>
  </si>
  <si>
    <t>30㎜(가로등,신호,구내)</t>
  </si>
  <si>
    <t>56958000013</t>
  </si>
  <si>
    <t>제 30호</t>
  </si>
  <si>
    <t>40㎜(가로등,신호,구내)</t>
  </si>
  <si>
    <t>56958000014</t>
  </si>
  <si>
    <t>제 31호</t>
  </si>
  <si>
    <t>56958000015</t>
  </si>
  <si>
    <t>제 32호</t>
  </si>
  <si>
    <t>56958000016</t>
  </si>
  <si>
    <t>제 33호</t>
  </si>
  <si>
    <t>56958000017</t>
  </si>
  <si>
    <t>제 34호</t>
  </si>
  <si>
    <t>56958000018</t>
  </si>
  <si>
    <t>제 35호</t>
  </si>
  <si>
    <t>56958000019</t>
  </si>
  <si>
    <t>제 36호</t>
  </si>
  <si>
    <t>56958000020</t>
  </si>
  <si>
    <t>제 37호</t>
  </si>
  <si>
    <t>56958000021</t>
  </si>
  <si>
    <t>제 38호</t>
  </si>
  <si>
    <t>56958000022</t>
  </si>
  <si>
    <t>제 39호</t>
  </si>
  <si>
    <t>56958000023</t>
  </si>
  <si>
    <t>제 40호</t>
  </si>
  <si>
    <t>56958000024</t>
  </si>
  <si>
    <t>제 41호</t>
  </si>
  <si>
    <t>56958000025</t>
  </si>
  <si>
    <t>제 42호</t>
  </si>
  <si>
    <t>56951000000</t>
  </si>
  <si>
    <t>제 43호</t>
  </si>
  <si>
    <t>새들(벽체)</t>
  </si>
  <si>
    <t>16C</t>
  </si>
  <si>
    <t>56951000001</t>
  </si>
  <si>
    <t>제 44호</t>
  </si>
  <si>
    <t>22C</t>
  </si>
  <si>
    <t>56951000002</t>
  </si>
  <si>
    <t>제 45호</t>
  </si>
  <si>
    <t>28C</t>
  </si>
  <si>
    <t>56951000003</t>
  </si>
  <si>
    <t>제 46호</t>
  </si>
  <si>
    <t>36C</t>
  </si>
  <si>
    <t>56951000004</t>
  </si>
  <si>
    <t>제 47호</t>
  </si>
  <si>
    <t>42C</t>
  </si>
  <si>
    <t>56951000005</t>
  </si>
  <si>
    <t>제 48호</t>
  </si>
  <si>
    <t>54C</t>
  </si>
  <si>
    <t>56951000006</t>
  </si>
  <si>
    <t>제 49호</t>
  </si>
  <si>
    <t>70C</t>
  </si>
  <si>
    <t>56951000200</t>
  </si>
  <si>
    <t>제 50호</t>
  </si>
  <si>
    <t>파이프행가</t>
  </si>
  <si>
    <t>16 C</t>
  </si>
  <si>
    <t>56951000201</t>
  </si>
  <si>
    <t>제 51호</t>
  </si>
  <si>
    <t>22 C</t>
  </si>
  <si>
    <t>56951000202</t>
  </si>
  <si>
    <t>제 52호</t>
  </si>
  <si>
    <t>28 C</t>
  </si>
  <si>
    <t>56951000203</t>
  </si>
  <si>
    <t>제 53호</t>
  </si>
  <si>
    <t>36 C</t>
  </si>
  <si>
    <t>56951000204</t>
  </si>
  <si>
    <t>제 54호</t>
  </si>
  <si>
    <t>42 C</t>
  </si>
  <si>
    <t>56951000205</t>
  </si>
  <si>
    <t>제 55호</t>
  </si>
  <si>
    <t>54 C</t>
  </si>
  <si>
    <t>56951000206</t>
  </si>
  <si>
    <t>제 56호</t>
  </si>
  <si>
    <t>70 C</t>
  </si>
  <si>
    <t>56951001209</t>
  </si>
  <si>
    <t>제 57호</t>
  </si>
  <si>
    <t>동력배관지지가대</t>
  </si>
  <si>
    <t>'ㄷ"형강</t>
  </si>
  <si>
    <t>56951001307</t>
  </si>
  <si>
    <t>제 58호</t>
  </si>
  <si>
    <t>벽관통 구멍</t>
  </si>
  <si>
    <t>Φ50-벽두께 25cm</t>
  </si>
  <si>
    <t>56951001315</t>
  </si>
  <si>
    <t>제 59호</t>
  </si>
  <si>
    <t>배관용 바닥 구멍뚫기(코어드릴)</t>
  </si>
  <si>
    <t>Φ25-15cm이하</t>
  </si>
  <si>
    <t>56958000026</t>
  </si>
  <si>
    <t>제 60호</t>
  </si>
  <si>
    <t>56958000027</t>
  </si>
  <si>
    <t>제 61호</t>
  </si>
  <si>
    <t>56958000083</t>
  </si>
  <si>
    <t>제 62호</t>
  </si>
  <si>
    <t>56958000028</t>
  </si>
  <si>
    <t>제 63호</t>
  </si>
  <si>
    <t>56958000029</t>
  </si>
  <si>
    <t>제 64호</t>
  </si>
  <si>
    <t>56958000030</t>
  </si>
  <si>
    <t>제 65호</t>
  </si>
  <si>
    <t>56958000031</t>
  </si>
  <si>
    <t>제 66호</t>
  </si>
  <si>
    <t>56958000032</t>
  </si>
  <si>
    <t>제 67호</t>
  </si>
  <si>
    <t>56958000033</t>
  </si>
  <si>
    <t>제 68호</t>
  </si>
  <si>
    <t>56958000034</t>
  </si>
  <si>
    <t>제 69호</t>
  </si>
  <si>
    <t>56958000035</t>
  </si>
  <si>
    <t>제 70호</t>
  </si>
  <si>
    <t>56958000036</t>
  </si>
  <si>
    <t>제 71호</t>
  </si>
  <si>
    <t>56958000037</t>
  </si>
  <si>
    <t>제 72호</t>
  </si>
  <si>
    <t>56958000038</t>
  </si>
  <si>
    <t>제 73호</t>
  </si>
  <si>
    <t>56958000039</t>
  </si>
  <si>
    <t>제 74호</t>
  </si>
  <si>
    <t>56958000040</t>
  </si>
  <si>
    <t>제 75호</t>
  </si>
  <si>
    <t>56958000041</t>
  </si>
  <si>
    <t>제 76호</t>
  </si>
  <si>
    <t>56951001001</t>
  </si>
  <si>
    <t>제 77호</t>
  </si>
  <si>
    <t>RACE WAY 행거</t>
  </si>
  <si>
    <t>70x40</t>
  </si>
  <si>
    <t>56958000042</t>
  </si>
  <si>
    <t>제 78호</t>
  </si>
  <si>
    <t>56958000043</t>
  </si>
  <si>
    <t>제 79호</t>
  </si>
  <si>
    <t>56958000044</t>
  </si>
  <si>
    <t>제 80호</t>
  </si>
  <si>
    <t>56958000045</t>
  </si>
  <si>
    <t>제 81호</t>
  </si>
  <si>
    <t>56958000046</t>
  </si>
  <si>
    <t>제 82호</t>
  </si>
  <si>
    <t>56958000047</t>
  </si>
  <si>
    <t>제 83호</t>
  </si>
  <si>
    <t>56958000048</t>
  </si>
  <si>
    <t>제 84호</t>
  </si>
  <si>
    <t>56958000049</t>
  </si>
  <si>
    <t>제 85호</t>
  </si>
  <si>
    <t>56951000401</t>
  </si>
  <si>
    <t>제 86호</t>
  </si>
  <si>
    <t>케이블트레이지지대</t>
  </si>
  <si>
    <t>W200, 인서트 시공</t>
  </si>
  <si>
    <t>56951000501</t>
  </si>
  <si>
    <t>제 87호</t>
  </si>
  <si>
    <t>EPS SUPPORT</t>
  </si>
  <si>
    <t>W150, 인서트 시공</t>
  </si>
  <si>
    <t>56951000502</t>
  </si>
  <si>
    <t>제 88호</t>
  </si>
  <si>
    <t>56951001100</t>
  </si>
  <si>
    <t>제 89호</t>
  </si>
  <si>
    <t>닥트및트레이</t>
  </si>
  <si>
    <t>바닥지지 W150</t>
  </si>
  <si>
    <t>56951001323</t>
  </si>
  <si>
    <t>제 90호</t>
  </si>
  <si>
    <t>덕트설치용 구멍뚫기</t>
  </si>
  <si>
    <t>56951004502</t>
  </si>
  <si>
    <t>제 91호</t>
  </si>
  <si>
    <t>방화구획(내화충전)</t>
  </si>
  <si>
    <t>W 200</t>
  </si>
  <si>
    <t>56958000050</t>
  </si>
  <si>
    <t>제 92호</t>
  </si>
  <si>
    <t>56958000051</t>
  </si>
  <si>
    <t>제 93호</t>
  </si>
  <si>
    <t>56958000052</t>
  </si>
  <si>
    <t>제 94호</t>
  </si>
  <si>
    <t>56958000053</t>
  </si>
  <si>
    <t>제 95호</t>
  </si>
  <si>
    <t>56958000054</t>
  </si>
  <si>
    <t>제 96호</t>
  </si>
  <si>
    <t>56958000055</t>
  </si>
  <si>
    <t>제 97호</t>
  </si>
  <si>
    <t>56958000056</t>
  </si>
  <si>
    <t>제 98호</t>
  </si>
  <si>
    <t>ELE62111302</t>
  </si>
  <si>
    <t>제 99호</t>
  </si>
  <si>
    <t>전력케이블(0.6/1kV)</t>
  </si>
  <si>
    <t>F-CV 1C 95㎟ 4열동시1열당</t>
  </si>
  <si>
    <t>56958000057</t>
  </si>
  <si>
    <t>제 100호</t>
  </si>
  <si>
    <t>56958000058</t>
  </si>
  <si>
    <t>제 101호</t>
  </si>
  <si>
    <t>56958000059</t>
  </si>
  <si>
    <t>제 102호</t>
  </si>
  <si>
    <t>56958000060</t>
  </si>
  <si>
    <t>제 103호</t>
  </si>
  <si>
    <t>56958000061</t>
  </si>
  <si>
    <t>제 104호</t>
  </si>
  <si>
    <t>56958000062</t>
  </si>
  <si>
    <t>제 105호</t>
  </si>
  <si>
    <t>56958000063</t>
  </si>
  <si>
    <t>제 106호</t>
  </si>
  <si>
    <t>56958000064</t>
  </si>
  <si>
    <t>제 107호</t>
  </si>
  <si>
    <t>56958000065</t>
  </si>
  <si>
    <t>제 108호</t>
  </si>
  <si>
    <t>56958000066</t>
  </si>
  <si>
    <t>제 109호</t>
  </si>
  <si>
    <t>56958000077</t>
  </si>
  <si>
    <t>제 110호</t>
  </si>
  <si>
    <t>56958000078</t>
  </si>
  <si>
    <t>제 111호</t>
  </si>
  <si>
    <t>56958000079</t>
  </si>
  <si>
    <t>제 112호</t>
  </si>
  <si>
    <t>56958000082</t>
  </si>
  <si>
    <t>제 113호</t>
  </si>
  <si>
    <t>56958000067</t>
  </si>
  <si>
    <t>제 114호</t>
  </si>
  <si>
    <t>56958000068</t>
  </si>
  <si>
    <t>제 115호</t>
  </si>
  <si>
    <t>56958000069</t>
  </si>
  <si>
    <t>제 116호</t>
  </si>
  <si>
    <t>56958000070</t>
  </si>
  <si>
    <t>제 117호</t>
  </si>
  <si>
    <t>56958000071</t>
  </si>
  <si>
    <t>제 118호</t>
  </si>
  <si>
    <t>56958000073</t>
  </si>
  <si>
    <t>제 119호</t>
  </si>
  <si>
    <t>56958000072</t>
  </si>
  <si>
    <t>제 120호</t>
  </si>
  <si>
    <t>56958000074</t>
  </si>
  <si>
    <t>제 121호</t>
  </si>
  <si>
    <t>56958000075</t>
  </si>
  <si>
    <t>제 122호</t>
  </si>
  <si>
    <t>56958000076</t>
  </si>
  <si>
    <t>제 123호</t>
  </si>
  <si>
    <t>56958000084</t>
  </si>
  <si>
    <t>제 124호</t>
  </si>
  <si>
    <t>56958000085</t>
  </si>
  <si>
    <t>제 125호</t>
  </si>
  <si>
    <t>56958000086</t>
  </si>
  <si>
    <t>제 126호</t>
  </si>
  <si>
    <t>56958000087</t>
  </si>
  <si>
    <t>제 127호</t>
  </si>
  <si>
    <t>56958000088</t>
  </si>
  <si>
    <t>제 128호</t>
  </si>
  <si>
    <t>56958000089</t>
  </si>
  <si>
    <t>제 129호</t>
  </si>
  <si>
    <t>56958000090</t>
  </si>
  <si>
    <t>제 130호</t>
  </si>
  <si>
    <t>56958000091</t>
  </si>
  <si>
    <t>제 131호</t>
  </si>
  <si>
    <t>56958000092</t>
  </si>
  <si>
    <t>제 132호</t>
  </si>
  <si>
    <t>56958000081</t>
  </si>
  <si>
    <t>제 133호</t>
  </si>
  <si>
    <t>56951001901</t>
  </si>
  <si>
    <t>제 134호</t>
  </si>
  <si>
    <t>외등기초(매입)</t>
  </si>
  <si>
    <t>3m~6m미만(W/접지봉)</t>
  </si>
  <si>
    <t>56951002000</t>
  </si>
  <si>
    <t>제 135호</t>
  </si>
  <si>
    <t>가로등 건주 기계화 시공</t>
  </si>
  <si>
    <t>일반 5m-7m</t>
  </si>
  <si>
    <t>56958000093</t>
  </si>
  <si>
    <t>제 136호</t>
  </si>
  <si>
    <t>56958000094</t>
  </si>
  <si>
    <t>제 137호</t>
  </si>
  <si>
    <t>56958000095</t>
  </si>
  <si>
    <t>제 138호</t>
  </si>
  <si>
    <t>56958000096</t>
  </si>
  <si>
    <t>제 139호</t>
  </si>
  <si>
    <t>56958000097</t>
  </si>
  <si>
    <t>제 140호</t>
  </si>
  <si>
    <t>56958000098</t>
  </si>
  <si>
    <t>제 141호</t>
  </si>
  <si>
    <t>56958000099</t>
  </si>
  <si>
    <t>제 142호</t>
  </si>
  <si>
    <t>56958000100</t>
  </si>
  <si>
    <t>제 143호</t>
  </si>
  <si>
    <t>56958000101</t>
  </si>
  <si>
    <t>제 144호</t>
  </si>
  <si>
    <t>56958000102</t>
  </si>
  <si>
    <t>제 145호</t>
  </si>
  <si>
    <t>56958000103</t>
  </si>
  <si>
    <t>제 146호</t>
  </si>
  <si>
    <t>56951001502</t>
  </si>
  <si>
    <t>제 147호</t>
  </si>
  <si>
    <t>접지공사(전기)</t>
  </si>
  <si>
    <t>3종</t>
  </si>
  <si>
    <t>159</t>
  </si>
  <si>
    <t>[ 제2청년문화창작소(농업교육학관)리모델링공사 ] - 일위대가표</t>
  </si>
  <si>
    <t>합계줄</t>
  </si>
  <si>
    <t>( 합       계 )</t>
  </si>
  <si>
    <t>ILD</t>
  </si>
  <si>
    <t>A0300000000</t>
  </si>
  <si>
    <t>[ 공 구 손 료 ]</t>
  </si>
  <si>
    <t>노무비의 3 %</t>
  </si>
  <si>
    <t>A0100000000</t>
  </si>
  <si>
    <t>[ 소모 잡자재 ]</t>
  </si>
  <si>
    <t>전선, 전선관의 2 %</t>
  </si>
  <si>
    <t>ST</t>
  </si>
  <si>
    <t>A0500000000</t>
  </si>
  <si>
    <t>[ 배관 부속재 ]</t>
  </si>
  <si>
    <t>전선관의 15 %</t>
  </si>
  <si>
    <t>HI</t>
  </si>
  <si>
    <t>ELP</t>
  </si>
  <si>
    <t>TRAY</t>
  </si>
  <si>
    <t>관급자재</t>
  </si>
  <si>
    <t>[제 1호] 인력터파기  보통토사0-1m [㎥_]</t>
  </si>
  <si>
    <t>56951002800</t>
  </si>
  <si>
    <t>일목줄</t>
  </si>
  <si>
    <t>EA1000002800</t>
  </si>
  <si>
    <t>[제 2호] 터파기(기계90%,인력10%)  보통토사 [㎥]</t>
  </si>
  <si>
    <t>56951002807</t>
  </si>
  <si>
    <t>EA1000002807</t>
  </si>
  <si>
    <t>[제 3호] 되메우기(기계90%,인력10%)  보통토사 [㎥]</t>
  </si>
  <si>
    <t>56951002810</t>
  </si>
  <si>
    <t>EA1000002810</t>
  </si>
  <si>
    <t>[제 4호] 인력되메우기  보통토사0-1m [㎥_]</t>
  </si>
  <si>
    <t>56951002811</t>
  </si>
  <si>
    <t>EA1000002811</t>
  </si>
  <si>
    <t>[제 5호] 지중선용 가선철물(저압)  케이블표지시트, 0.15x150 [m]</t>
  </si>
  <si>
    <t>56958000080</t>
  </si>
  <si>
    <t>EAZ700800000</t>
  </si>
  <si>
    <t>[제 6호] 인력흙다지기  보통토사 [㎥_]</t>
  </si>
  <si>
    <t>56951002813</t>
  </si>
  <si>
    <t>EA1000002813</t>
  </si>
  <si>
    <t>[제 7호] 인력잔토처리  현장처리 [㎥_]</t>
  </si>
  <si>
    <t>56951002814</t>
  </si>
  <si>
    <t>EA1000002814</t>
  </si>
  <si>
    <t>[제 8호] 현장내잔토처리  소운반.고르기 [㎥_]</t>
  </si>
  <si>
    <t>56951002815</t>
  </si>
  <si>
    <t>일목줄</t>
  </si>
  <si>
    <t>EA1000002815</t>
  </si>
  <si>
    <t>[제 9호] 잡석깔기지정  떨공이다지기 [㎥]</t>
  </si>
  <si>
    <t>56951002821</t>
  </si>
  <si>
    <t>EA1000002821</t>
  </si>
  <si>
    <t>[제 10호] 아스팔트 포장 컷팅  터파기 별도 계상 [m]</t>
  </si>
  <si>
    <t>56951002900</t>
  </si>
  <si>
    <t>EA1000002900</t>
  </si>
  <si>
    <t>[제 11호] 아스팔트 포장 파괴  터파기 별도 계상 [㎡]</t>
  </si>
  <si>
    <t>56951002902</t>
  </si>
  <si>
    <t>일목줄</t>
  </si>
  <si>
    <t>EA1000002902</t>
  </si>
  <si>
    <t>[제 12호] 폐기물처리(아스팔트)  30km이하 [ton]</t>
  </si>
  <si>
    <t>56951002905</t>
  </si>
  <si>
    <t>EA1000002905</t>
  </si>
  <si>
    <t>[제 13호] 아스콘 포장  소규모 [㎡]</t>
  </si>
  <si>
    <t>56951002912</t>
  </si>
  <si>
    <t>EA1000002912</t>
  </si>
  <si>
    <t>[제 14호] CONC인력비빔타설  무근 [㎥]</t>
  </si>
  <si>
    <t>56951002916</t>
  </si>
  <si>
    <t>EA1000002916</t>
  </si>
  <si>
    <t>[제 15호] CONC인력비빔타설  1:3:6(300㎥↓) [㎥]</t>
  </si>
  <si>
    <t>56951002918</t>
  </si>
  <si>
    <t>EA1000002918</t>
  </si>
  <si>
    <t>[제 16호] 합판거푸집  3회 [㎡]</t>
  </si>
  <si>
    <t>56951002920</t>
  </si>
  <si>
    <t>EA1000002920</t>
  </si>
  <si>
    <t>[제 17호] 맨홀(기성품)  800x800x1000 [개소]</t>
  </si>
  <si>
    <t>56951001417</t>
  </si>
  <si>
    <t>EA1000001417</t>
  </si>
  <si>
    <t>[제 18호] 강제전선관  아연도 28 mm [M.]</t>
  </si>
  <si>
    <t>56958000001</t>
  </si>
  <si>
    <t>EAZ700010000</t>
  </si>
  <si>
    <t>[제 19호] 강제전선관  아연도 36 mm [M.]</t>
  </si>
  <si>
    <t>56958000002</t>
  </si>
  <si>
    <t>EAZ700020000</t>
  </si>
  <si>
    <t>[제 20호] 강제전선관  아연도 42 mm [M.]</t>
  </si>
  <si>
    <t>56958000003</t>
  </si>
  <si>
    <t>EAZ700030000</t>
  </si>
  <si>
    <t>[제 21호] 강제전선관  아연도 54 mm [M.]</t>
  </si>
  <si>
    <t>56958000004</t>
  </si>
  <si>
    <t>EAZ700040000</t>
  </si>
  <si>
    <t>[제 22호] 강제전선관  아연도 70 mm [M.]</t>
  </si>
  <si>
    <t>56958000005</t>
  </si>
  <si>
    <t>EAZ700050000</t>
  </si>
  <si>
    <t>[제 23호] 경질비닐전선관  HI 16 mm [M.]</t>
  </si>
  <si>
    <t>56958000006</t>
  </si>
  <si>
    <t>EAZ700060000</t>
  </si>
  <si>
    <t>[제 24호] 경질비닐전선관  HI 22 mm [M.]</t>
  </si>
  <si>
    <t>56958000007</t>
  </si>
  <si>
    <t>EAZ700070000</t>
  </si>
  <si>
    <t>[제 25호] 경질비닐전선관  HI 28 mm [M.]</t>
  </si>
  <si>
    <t>56958000008</t>
  </si>
  <si>
    <t>EAZ700080000</t>
  </si>
  <si>
    <t>[제 26호] 경질비닐전선관  HI 42 mm [M.]</t>
  </si>
  <si>
    <t>56958000009</t>
  </si>
  <si>
    <t>EAZ700090000</t>
  </si>
  <si>
    <t>[제 27호] 경질비닐전선관  HI 54 mm [M.]</t>
  </si>
  <si>
    <t>56958000010</t>
  </si>
  <si>
    <t>EAZ700100000</t>
  </si>
  <si>
    <t>[제 28호] 경질비닐전선관(지중)  HI 28 mm [M.]</t>
  </si>
  <si>
    <t>56958000011</t>
  </si>
  <si>
    <t>EAZ700110000</t>
  </si>
  <si>
    <t>[제 29호] 파상형 폴리에틸렌 전선관  30㎜(가로등,신호,구내) [M.]</t>
  </si>
  <si>
    <t>56958000012</t>
  </si>
  <si>
    <t>EAZ700120000</t>
  </si>
  <si>
    <t>[제 30호] 파상형 폴리에틸렌 전선관  40㎜(가로등,신호,구내) [M.]</t>
  </si>
  <si>
    <t>56958000013</t>
  </si>
  <si>
    <t>EAZ700130000</t>
  </si>
  <si>
    <t>[제 31호] 파상형 폴리에틸렌 전선관  40㎜ [M.]</t>
  </si>
  <si>
    <t>56958000014</t>
  </si>
  <si>
    <t>EAZ700140000</t>
  </si>
  <si>
    <t>[제 32호] 파상형 폴리에틸렌 전선관  65㎜ [M.]</t>
  </si>
  <si>
    <t>56958000015</t>
  </si>
  <si>
    <t>EAZ700150000</t>
  </si>
  <si>
    <t>[제 33호] 파상형 폴리에틸렌 전선관  100㎜ [M.]</t>
  </si>
  <si>
    <t>56958000016</t>
  </si>
  <si>
    <t>EAZ700160000</t>
  </si>
  <si>
    <t>[제 34호] 1종금속제가요전선관  16 mm 일반-비방수 [M.]</t>
  </si>
  <si>
    <t>56958000017</t>
  </si>
  <si>
    <t>EAZ700170000</t>
  </si>
  <si>
    <t>[제 35호] 1종금속제가요전선관  28 mm 일반-방수 [M.]</t>
  </si>
  <si>
    <t>56958000018</t>
  </si>
  <si>
    <t>EAZ700180000</t>
  </si>
  <si>
    <t>[제 36호] 1종금속제가요전선관  36 mm 일반-방수 [M.]</t>
  </si>
  <si>
    <t>56958000019</t>
  </si>
  <si>
    <t>EAZ700190000</t>
  </si>
  <si>
    <t>[제 37호] 1종금속제가요전선관  42 mm 일반-방수 [M.]</t>
  </si>
  <si>
    <t>56958000020</t>
  </si>
  <si>
    <t>EAZ700200000</t>
  </si>
  <si>
    <t>[제 38호] 1종금속제가요전선관  54 mm 일반-방수 [M.]</t>
  </si>
  <si>
    <t>56958000021</t>
  </si>
  <si>
    <t>EAZ700210000</t>
  </si>
  <si>
    <t>[제 39호] 관로구방수장치  D40 [조]</t>
  </si>
  <si>
    <t>56958000022</t>
  </si>
  <si>
    <t>EAZ700220000</t>
  </si>
  <si>
    <t>[제 40호] 관로구방수장치  D50 [조]</t>
  </si>
  <si>
    <t>56958000023</t>
  </si>
  <si>
    <t>EAZ700230000</t>
  </si>
  <si>
    <t>[제 41호] 관로구방수장치  D65 [조]</t>
  </si>
  <si>
    <t>56958000024</t>
  </si>
  <si>
    <t>EAZ700240000</t>
  </si>
  <si>
    <t>[제 42호] 관로구방수장치  D100 [조]</t>
  </si>
  <si>
    <t>56958000025</t>
  </si>
  <si>
    <t>EAZ700250000</t>
  </si>
  <si>
    <t>[제 43호] 새들(벽체)  16C [개소]</t>
  </si>
  <si>
    <t>56951000000</t>
  </si>
  <si>
    <t>EAU000000000</t>
  </si>
  <si>
    <t>[제 44호] 새들(벽체)  22C [개소]</t>
  </si>
  <si>
    <t>56951000001</t>
  </si>
  <si>
    <t>EAU000000001</t>
  </si>
  <si>
    <t>[제 45호] 새들(벽체)  28C [개소]</t>
  </si>
  <si>
    <t>56951000002</t>
  </si>
  <si>
    <t>EAU000000002</t>
  </si>
  <si>
    <t>[제 46호] 새들(벽체)  36C [개소]</t>
  </si>
  <si>
    <t>56951000003</t>
  </si>
  <si>
    <t>EAU000000003</t>
  </si>
  <si>
    <t>[제 47호] 새들(벽체)  42C [개소]</t>
  </si>
  <si>
    <t>56951000004</t>
  </si>
  <si>
    <t>EAU000000004</t>
  </si>
  <si>
    <t>[제 48호] 새들(벽체)  54C [개소]</t>
  </si>
  <si>
    <t>56951000005</t>
  </si>
  <si>
    <t>EAU000000005</t>
  </si>
  <si>
    <t>[제 49호] 새들(벽체)  70C [개소]</t>
  </si>
  <si>
    <t>56951000006</t>
  </si>
  <si>
    <t>EAU000000006</t>
  </si>
  <si>
    <t>[제 50호] 파이프행가  16 C [개소]</t>
  </si>
  <si>
    <t>56951000200</t>
  </si>
  <si>
    <t>EA1000000200</t>
  </si>
  <si>
    <t>[제 51호] 파이프행가  22 C [개소]</t>
  </si>
  <si>
    <t>56951000201</t>
  </si>
  <si>
    <t>EA1000000201</t>
  </si>
  <si>
    <t>[제 52호] 파이프행가  28 C [개소]</t>
  </si>
  <si>
    <t>56951000202</t>
  </si>
  <si>
    <t>EA1000000202</t>
  </si>
  <si>
    <t>[제 53호] 파이프행가  36 C [개소]</t>
  </si>
  <si>
    <t>56951000203</t>
  </si>
  <si>
    <t>EA1000000203</t>
  </si>
  <si>
    <t>[제 54호] 파이프행가  42 C [개소]</t>
  </si>
  <si>
    <t>56951000204</t>
  </si>
  <si>
    <t>EA1000000204</t>
  </si>
  <si>
    <t>[제 55호] 파이프행가  54 C [개소]</t>
  </si>
  <si>
    <t>56951000205</t>
  </si>
  <si>
    <t>EA1000000205</t>
  </si>
  <si>
    <t>[제 56호] 파이프행가  70 C [개소]</t>
  </si>
  <si>
    <t>56951000206</t>
  </si>
  <si>
    <t>EA1000000206</t>
  </si>
  <si>
    <t>[제 57호] 동력배관지지가대  "ㄷ"형강 [개소]</t>
  </si>
  <si>
    <t>56951001209</t>
  </si>
  <si>
    <t>EA1000001209</t>
  </si>
  <si>
    <t>[제 58호] 벽관통 구멍  Φ50-벽두께 25cm [개소]</t>
  </si>
  <si>
    <t>56951001307</t>
  </si>
  <si>
    <t>EA1000001307</t>
  </si>
  <si>
    <t>[제 59호] 배관용 바닥 구멍뚫기(코어드릴)  Φ25-15cm이하 [개소]</t>
  </si>
  <si>
    <t>56951001315</t>
  </si>
  <si>
    <t>EA1000001315</t>
  </si>
  <si>
    <t>[제 60호] 아우트렛박스  8각 54㎜ [개]</t>
  </si>
  <si>
    <t>56958000026</t>
  </si>
  <si>
    <t>EAZ700260000</t>
  </si>
  <si>
    <t>[제 61호] 아우트렛박스  중형4각 54㎜ [개]</t>
  </si>
  <si>
    <t>56958000027</t>
  </si>
  <si>
    <t>EAZ700270000</t>
  </si>
  <si>
    <t>[제 62호] 아우트렛박스  중형4각 54㎜(벽체) [개]</t>
  </si>
  <si>
    <t>56958000083</t>
  </si>
  <si>
    <t>EAZ700830000</t>
  </si>
  <si>
    <t>[제 63호] 스위치박스  1 개용 54 mm [개]</t>
  </si>
  <si>
    <t>56958000028</t>
  </si>
  <si>
    <t>EAZ700280000</t>
  </si>
  <si>
    <t>[제 64호] 스위치박스  2 개용 54 mm [개]</t>
  </si>
  <si>
    <t>56958000029</t>
  </si>
  <si>
    <t>EAZ700290000</t>
  </si>
  <si>
    <t>[제 65호] 정션 박스  100*100*50 [개]</t>
  </si>
  <si>
    <t>56958000030</t>
  </si>
  <si>
    <t>EAZ700300000</t>
  </si>
  <si>
    <t>[제 66호] 풀박스  100×100×75 [개]</t>
  </si>
  <si>
    <t>56958000031</t>
  </si>
  <si>
    <t>EAZ700310000</t>
  </si>
  <si>
    <t>[제 67호] 풀박스  150×150×100 [개]</t>
  </si>
  <si>
    <t>56958000032</t>
  </si>
  <si>
    <t>EAZ700320000</t>
  </si>
  <si>
    <t>[제 68호] 풀박스  200×200×100 [개]</t>
  </si>
  <si>
    <t>56958000033</t>
  </si>
  <si>
    <t>EAZ700330000</t>
  </si>
  <si>
    <t>[제 69호] 풀박스  200×200×150 [개]</t>
  </si>
  <si>
    <t>56958000034</t>
  </si>
  <si>
    <t>EAZ700340000</t>
  </si>
  <si>
    <t>[제 70호] 풀박스  250×250×100 [개]</t>
  </si>
  <si>
    <t>56958000035</t>
  </si>
  <si>
    <t>EAZ700350000</t>
  </si>
  <si>
    <t>[제 71호] 풀박스  300×300×200 [개]</t>
  </si>
  <si>
    <t>56958000036</t>
  </si>
  <si>
    <t>EAZ700360000</t>
  </si>
  <si>
    <t>[제 72호] 풀박스  400×400×300 [개]</t>
  </si>
  <si>
    <t>56958000037</t>
  </si>
  <si>
    <t>EAZ700370000</t>
  </si>
  <si>
    <t>[제 73호] 레이스웨이  BODY, 70 x 40 [m]</t>
  </si>
  <si>
    <t>56958000038</t>
  </si>
  <si>
    <t>EAZ700380000</t>
  </si>
  <si>
    <t>[제 74호] 레이스웨이  JOINT BOX, 70 x 40 [개]</t>
  </si>
  <si>
    <t>56958000039</t>
  </si>
  <si>
    <t>EAZ700390000</t>
  </si>
  <si>
    <t>[제 75호] 레이스웨이  JUNC.BOX - 2 방, 70×40 [개]</t>
  </si>
  <si>
    <t>56958000040</t>
  </si>
  <si>
    <t>EAZ700400000</t>
  </si>
  <si>
    <t>[제 76호] 레이스웨이  JUNC.BOX - 3 방, 70x 40 [개]</t>
  </si>
  <si>
    <t>56958000041</t>
  </si>
  <si>
    <t>EAZ700410000</t>
  </si>
  <si>
    <t>[제 77호] RACE WAY 행거  70x40 [개소]</t>
  </si>
  <si>
    <t>56951001001</t>
  </si>
  <si>
    <t>EA1000001001</t>
  </si>
  <si>
    <t>2.관급자관급::2-2.옥외보안등</t>
  </si>
  <si>
    <t>조달 수수료(12)</t>
  </si>
  <si>
    <t>5천만원이상 1억원까지 1.07%</t>
  </si>
  <si>
    <t>2-2.태양광가로등</t>
  </si>
  <si>
    <t>심사금액</t>
  </si>
  <si>
    <t>BODY, 40 x 40</t>
  </si>
  <si>
    <t>JOINER, 40 x 40</t>
  </si>
  <si>
    <t>END CAP, 40 x 40</t>
  </si>
  <si>
    <t>A형 HANGER, 40 x 40</t>
  </si>
  <si>
    <t>JOINT BOX, 40 x 40</t>
  </si>
  <si>
    <t>기구용금구, 40 x 40</t>
  </si>
  <si>
    <t>JUNC.BOX - 2 방, 40×40</t>
  </si>
  <si>
    <t>JUNC.BOX - 3 방, 40x 40</t>
  </si>
  <si>
    <t>COVER, 40 x 40</t>
  </si>
  <si>
    <t>전기5-3</t>
  </si>
  <si>
    <t>보통인부</t>
  </si>
  <si>
    <t>노 무 비</t>
  </si>
  <si>
    <t>인</t>
  </si>
  <si>
    <t>전기4-34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</si>
</sst>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#;\-#,###"/>
    <numFmt numFmtId="179" formatCode="&quot;r금액 :&quot;\ #,##0"/>
    <numFmt numFmtId="180" formatCode="0.0%"/>
    <numFmt numFmtId="181" formatCode="#,###&quot;:관급&quot;"/>
    <numFmt numFmtId="182" formatCode="#,##0.0_ "/>
    <numFmt numFmtId="183" formatCode="0.000%"/>
    <numFmt numFmtId="184" formatCode="#,###&quot;원절삭&quot;"/>
    <numFmt numFmtId="185" formatCode="#,###.000\ &quot;%&quot;"/>
    <numFmt numFmtId="186" formatCode="_ &quot;₩&quot;* #,##0_ ;_ &quot;₩&quot;* \-#,##0_ ;_ &quot;₩&quot;* &quot;-&quot;_ ;_ @_ "/>
    <numFmt numFmtId="187" formatCode="#,##0,"/>
    <numFmt numFmtId="188" formatCode="0.0"/>
  </numFmts>
  <fonts count="5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sz val="11"/>
      <name val="돋움체"/>
      <family val="3"/>
    </font>
    <font>
      <sz val="12"/>
      <name val="돋움체"/>
      <family val="3"/>
    </font>
    <font>
      <sz val="18"/>
      <name val="돋움체"/>
      <family val="3"/>
    </font>
    <font>
      <b/>
      <sz val="12"/>
      <name val="돋움"/>
      <family val="3"/>
    </font>
    <font>
      <sz val="9"/>
      <name val="HY울릉도L"/>
      <family val="1"/>
    </font>
    <font>
      <b/>
      <sz val="10"/>
      <name val="굴림"/>
      <family val="3"/>
    </font>
    <font>
      <sz val="8"/>
      <name val="HY울릉도L"/>
      <family val="1"/>
    </font>
    <font>
      <b/>
      <sz val="11"/>
      <name val="굴림"/>
      <family val="3"/>
    </font>
    <font>
      <b/>
      <sz val="9"/>
      <name val="굴림"/>
      <family val="3"/>
    </font>
    <font>
      <sz val="11"/>
      <name val="바탕"/>
      <family val="1"/>
    </font>
    <font>
      <sz val="11"/>
      <name val="옛체"/>
      <family val="1"/>
    </font>
    <font>
      <b/>
      <sz val="8"/>
      <name val="굴림"/>
      <family val="3"/>
    </font>
    <font>
      <sz val="9"/>
      <name val="굴림"/>
      <family val="3"/>
    </font>
    <font>
      <sz val="8"/>
      <name val="굴림"/>
      <family val="3"/>
    </font>
    <font>
      <sz val="9"/>
      <name val="돋움"/>
      <family val="3"/>
    </font>
    <font>
      <sz val="12"/>
      <name val="바탕체"/>
      <family val="1"/>
    </font>
    <font>
      <b/>
      <sz val="9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176" fontId="4" fillId="0" borderId="1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2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78" fontId="4" fillId="0" borderId="12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 applyProtection="1">
      <alignment horizontal="center" vertical="center"/>
      <protection/>
    </xf>
    <xf numFmtId="0" fontId="4" fillId="0" borderId="10" xfId="48" applyNumberFormat="1" applyFont="1" applyBorder="1" applyAlignment="1">
      <alignment/>
    </xf>
    <xf numFmtId="49" fontId="4" fillId="0" borderId="10" xfId="0" applyNumberFormat="1" applyFont="1" applyBorder="1" applyAlignment="1">
      <alignment shrinkToFit="1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 indent="1"/>
    </xf>
    <xf numFmtId="41" fontId="4" fillId="0" borderId="0" xfId="48" applyFont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4" fillId="34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shrinkToFit="1"/>
    </xf>
    <xf numFmtId="49" fontId="4" fillId="34" borderId="10" xfId="0" applyNumberFormat="1" applyFont="1" applyFill="1" applyBorder="1" applyAlignment="1">
      <alignment horizontal="center"/>
    </xf>
    <xf numFmtId="178" fontId="4" fillId="34" borderId="10" xfId="0" applyNumberFormat="1" applyFont="1" applyFill="1" applyBorder="1" applyAlignment="1">
      <alignment/>
    </xf>
    <xf numFmtId="177" fontId="4" fillId="3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/>
    </xf>
    <xf numFmtId="49" fontId="4" fillId="34" borderId="0" xfId="0" applyNumberFormat="1" applyFont="1" applyFill="1" applyAlignment="1">
      <alignment horizontal="center"/>
    </xf>
    <xf numFmtId="178" fontId="4" fillId="34" borderId="0" xfId="0" applyNumberFormat="1" applyFont="1" applyFill="1" applyAlignment="1">
      <alignment/>
    </xf>
    <xf numFmtId="17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Alignment="1">
      <alignment horizontal="left"/>
    </xf>
    <xf numFmtId="49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178" fontId="0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178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34" borderId="16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/>
    </xf>
    <xf numFmtId="0" fontId="4" fillId="34" borderId="17" xfId="0" applyNumberFormat="1" applyFont="1" applyFill="1" applyBorder="1" applyAlignment="1">
      <alignment/>
    </xf>
    <xf numFmtId="178" fontId="4" fillId="34" borderId="17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0" xfId="0" applyNumberFormat="1" applyFont="1" applyFill="1" applyAlignment="1">
      <alignment/>
    </xf>
    <xf numFmtId="178" fontId="4" fillId="34" borderId="0" xfId="0" applyNumberFormat="1" applyFont="1" applyFill="1" applyAlignment="1">
      <alignment/>
    </xf>
    <xf numFmtId="179" fontId="12" fillId="34" borderId="19" xfId="66" applyNumberFormat="1" applyFont="1" applyFill="1" applyBorder="1" applyAlignment="1">
      <alignment horizontal="right"/>
      <protection/>
    </xf>
    <xf numFmtId="0" fontId="11" fillId="34" borderId="0" xfId="67" applyFont="1" applyFill="1" applyAlignment="1">
      <alignment vertical="center"/>
      <protection/>
    </xf>
    <xf numFmtId="0" fontId="12" fillId="34" borderId="10" xfId="67" applyFont="1" applyFill="1" applyBorder="1" applyAlignment="1">
      <alignment horizontal="center" vertical="center" shrinkToFit="1"/>
      <protection/>
    </xf>
    <xf numFmtId="0" fontId="12" fillId="34" borderId="11" xfId="67" applyFont="1" applyFill="1" applyBorder="1" applyAlignment="1">
      <alignment horizontal="center" vertical="center" shrinkToFit="1"/>
      <protection/>
    </xf>
    <xf numFmtId="0" fontId="16" fillId="34" borderId="20" xfId="67" applyFont="1" applyFill="1" applyBorder="1" applyAlignment="1">
      <alignment horizontal="center" vertical="center" wrapText="1" shrinkToFit="1"/>
      <protection/>
    </xf>
    <xf numFmtId="176" fontId="16" fillId="34" borderId="20" xfId="49" applyNumberFormat="1" applyFont="1" applyFill="1" applyBorder="1" applyAlignment="1">
      <alignment vertical="center" shrinkToFit="1"/>
    </xf>
    <xf numFmtId="41" fontId="15" fillId="34" borderId="21" xfId="49" applyFont="1" applyFill="1" applyBorder="1" applyAlignment="1">
      <alignment horizontal="right" vertical="center" shrinkToFit="1"/>
    </xf>
    <xf numFmtId="41" fontId="15" fillId="34" borderId="21" xfId="49" applyFont="1" applyFill="1" applyBorder="1" applyAlignment="1">
      <alignment horizontal="center" vertical="center" shrinkToFit="1"/>
    </xf>
    <xf numFmtId="41" fontId="15" fillId="34" borderId="21" xfId="49" applyFont="1" applyFill="1" applyBorder="1" applyAlignment="1">
      <alignment vertical="center" shrinkToFit="1"/>
    </xf>
    <xf numFmtId="0" fontId="15" fillId="34" borderId="21" xfId="67" applyFont="1" applyFill="1" applyBorder="1" applyAlignment="1">
      <alignment horizontal="center" vertical="center" shrinkToFit="1"/>
      <protection/>
    </xf>
    <xf numFmtId="41" fontId="15" fillId="34" borderId="22" xfId="49" applyFont="1" applyFill="1" applyBorder="1" applyAlignment="1">
      <alignment horizontal="center" vertical="center" shrinkToFit="1"/>
    </xf>
    <xf numFmtId="0" fontId="15" fillId="34" borderId="20" xfId="67" applyFont="1" applyFill="1" applyBorder="1" applyAlignment="1">
      <alignment vertical="center" shrinkToFit="1"/>
      <protection/>
    </xf>
    <xf numFmtId="0" fontId="12" fillId="34" borderId="23" xfId="67" applyFont="1" applyFill="1" applyBorder="1" applyAlignment="1">
      <alignment horizontal="center" vertical="center" shrinkToFit="1"/>
      <protection/>
    </xf>
    <xf numFmtId="0" fontId="16" fillId="34" borderId="24" xfId="67" applyFont="1" applyFill="1" applyBorder="1" applyAlignment="1">
      <alignment horizontal="center" vertical="center" wrapText="1" shrinkToFit="1"/>
      <protection/>
    </xf>
    <xf numFmtId="176" fontId="16" fillId="34" borderId="24" xfId="49" applyNumberFormat="1" applyFont="1" applyFill="1" applyBorder="1" applyAlignment="1">
      <alignment vertical="center" shrinkToFit="1"/>
    </xf>
    <xf numFmtId="41" fontId="15" fillId="34" borderId="25" xfId="49" applyFont="1" applyFill="1" applyBorder="1" applyAlignment="1">
      <alignment horizontal="right" vertical="center" shrinkToFit="1"/>
    </xf>
    <xf numFmtId="41" fontId="15" fillId="34" borderId="25" xfId="49" applyFont="1" applyFill="1" applyBorder="1" applyAlignment="1">
      <alignment horizontal="center" vertical="center" shrinkToFit="1"/>
    </xf>
    <xf numFmtId="41" fontId="15" fillId="34" borderId="25" xfId="49" applyFont="1" applyFill="1" applyBorder="1" applyAlignment="1">
      <alignment vertical="center" shrinkToFit="1"/>
    </xf>
    <xf numFmtId="0" fontId="15" fillId="34" borderId="25" xfId="67" applyFont="1" applyFill="1" applyBorder="1" applyAlignment="1">
      <alignment vertical="center" shrinkToFit="1"/>
      <protection/>
    </xf>
    <xf numFmtId="41" fontId="15" fillId="34" borderId="26" xfId="49" applyFont="1" applyFill="1" applyBorder="1" applyAlignment="1">
      <alignment horizontal="center" vertical="center" shrinkToFit="1"/>
    </xf>
    <xf numFmtId="0" fontId="15" fillId="34" borderId="24" xfId="67" applyFont="1" applyFill="1" applyBorder="1" applyAlignment="1">
      <alignment vertical="center" shrinkToFit="1"/>
      <protection/>
    </xf>
    <xf numFmtId="41" fontId="11" fillId="34" borderId="0" xfId="67" applyNumberFormat="1" applyFont="1" applyFill="1" applyAlignment="1">
      <alignment vertical="center"/>
      <protection/>
    </xf>
    <xf numFmtId="0" fontId="16" fillId="34" borderId="27" xfId="67" applyFont="1" applyFill="1" applyBorder="1" applyAlignment="1">
      <alignment horizontal="center" vertical="center" wrapText="1" shrinkToFit="1"/>
      <protection/>
    </xf>
    <xf numFmtId="41" fontId="15" fillId="34" borderId="28" xfId="49" applyFont="1" applyFill="1" applyBorder="1" applyAlignment="1">
      <alignment horizontal="right" vertical="center" shrinkToFit="1"/>
    </xf>
    <xf numFmtId="41" fontId="15" fillId="34" borderId="28" xfId="49" applyFont="1" applyFill="1" applyBorder="1" applyAlignment="1">
      <alignment horizontal="center" vertical="center" shrinkToFit="1"/>
    </xf>
    <xf numFmtId="41" fontId="15" fillId="34" borderId="28" xfId="49" applyFont="1" applyFill="1" applyBorder="1" applyAlignment="1">
      <alignment vertical="center" shrinkToFit="1"/>
    </xf>
    <xf numFmtId="0" fontId="15" fillId="34" borderId="28" xfId="67" applyFont="1" applyFill="1" applyBorder="1" applyAlignment="1">
      <alignment vertical="center" shrinkToFit="1"/>
      <protection/>
    </xf>
    <xf numFmtId="41" fontId="15" fillId="34" borderId="29" xfId="49" applyFont="1" applyFill="1" applyBorder="1" applyAlignment="1">
      <alignment horizontal="center" vertical="center" shrinkToFit="1"/>
    </xf>
    <xf numFmtId="0" fontId="15" fillId="34" borderId="27" xfId="67" applyFont="1" applyFill="1" applyBorder="1" applyAlignment="1">
      <alignment vertical="center" shrinkToFit="1"/>
      <protection/>
    </xf>
    <xf numFmtId="41" fontId="17" fillId="34" borderId="21" xfId="49" applyFont="1" applyFill="1" applyBorder="1" applyAlignment="1">
      <alignment horizontal="right" vertical="center" shrinkToFit="1"/>
    </xf>
    <xf numFmtId="41" fontId="17" fillId="34" borderId="21" xfId="49" applyFont="1" applyFill="1" applyBorder="1" applyAlignment="1">
      <alignment horizontal="center" vertical="center" shrinkToFit="1"/>
    </xf>
    <xf numFmtId="41" fontId="17" fillId="34" borderId="21" xfId="49" applyFont="1" applyFill="1" applyBorder="1" applyAlignment="1">
      <alignment vertical="center" shrinkToFit="1"/>
    </xf>
    <xf numFmtId="0" fontId="17" fillId="34" borderId="21" xfId="67" applyFont="1" applyFill="1" applyBorder="1" applyAlignment="1">
      <alignment vertical="center" shrinkToFit="1"/>
      <protection/>
    </xf>
    <xf numFmtId="41" fontId="17" fillId="34" borderId="25" xfId="49" applyFont="1" applyFill="1" applyBorder="1" applyAlignment="1">
      <alignment horizontal="right" vertical="center" shrinkToFit="1"/>
    </xf>
    <xf numFmtId="41" fontId="17" fillId="34" borderId="25" xfId="49" applyFont="1" applyFill="1" applyBorder="1" applyAlignment="1">
      <alignment horizontal="center" vertical="center" shrinkToFit="1"/>
    </xf>
    <xf numFmtId="180" fontId="17" fillId="34" borderId="25" xfId="50" applyNumberFormat="1" applyFont="1" applyFill="1" applyBorder="1" applyAlignment="1">
      <alignment vertical="center" shrinkToFit="1"/>
    </xf>
    <xf numFmtId="180" fontId="17" fillId="34" borderId="25" xfId="49" applyNumberFormat="1" applyFont="1" applyFill="1" applyBorder="1" applyAlignment="1">
      <alignment vertical="center" shrinkToFit="1"/>
    </xf>
    <xf numFmtId="41" fontId="17" fillId="34" borderId="25" xfId="49" applyFont="1" applyFill="1" applyBorder="1" applyAlignment="1">
      <alignment horizontal="left" vertical="center" shrinkToFit="1"/>
    </xf>
    <xf numFmtId="0" fontId="17" fillId="34" borderId="25" xfId="67" applyFont="1" applyFill="1" applyBorder="1" applyAlignment="1">
      <alignment vertical="center" shrinkToFit="1"/>
      <protection/>
    </xf>
    <xf numFmtId="41" fontId="15" fillId="34" borderId="26" xfId="49" applyFont="1" applyFill="1" applyBorder="1" applyAlignment="1">
      <alignment horizontal="left" vertical="center" shrinkToFit="1"/>
    </xf>
    <xf numFmtId="41" fontId="17" fillId="34" borderId="28" xfId="49" applyFont="1" applyFill="1" applyBorder="1" applyAlignment="1">
      <alignment horizontal="right" vertical="center" shrinkToFit="1"/>
    </xf>
    <xf numFmtId="41" fontId="17" fillId="34" borderId="28" xfId="49" applyFont="1" applyFill="1" applyBorder="1" applyAlignment="1">
      <alignment horizontal="center" vertical="center" shrinkToFit="1"/>
    </xf>
    <xf numFmtId="10" fontId="17" fillId="34" borderId="28" xfId="50" applyNumberFormat="1" applyFont="1" applyFill="1" applyBorder="1" applyAlignment="1">
      <alignment vertical="center" shrinkToFit="1"/>
    </xf>
    <xf numFmtId="10" fontId="17" fillId="34" borderId="28" xfId="49" applyNumberFormat="1" applyFont="1" applyFill="1" applyBorder="1" applyAlignment="1">
      <alignment vertical="center" shrinkToFit="1"/>
    </xf>
    <xf numFmtId="0" fontId="17" fillId="34" borderId="28" xfId="67" applyFont="1" applyFill="1" applyBorder="1" applyAlignment="1">
      <alignment vertical="center" shrinkToFit="1"/>
      <protection/>
    </xf>
    <xf numFmtId="10" fontId="17" fillId="34" borderId="21" xfId="50" applyNumberFormat="1" applyFont="1" applyFill="1" applyBorder="1" applyAlignment="1">
      <alignment vertical="center" shrinkToFit="1"/>
    </xf>
    <xf numFmtId="10" fontId="17" fillId="34" borderId="21" xfId="49" applyNumberFormat="1" applyFont="1" applyFill="1" applyBorder="1" applyAlignment="1">
      <alignment vertical="center" shrinkToFit="1"/>
    </xf>
    <xf numFmtId="10" fontId="17" fillId="34" borderId="25" xfId="50" applyNumberFormat="1" applyFont="1" applyFill="1" applyBorder="1" applyAlignment="1">
      <alignment vertical="center" shrinkToFit="1"/>
    </xf>
    <xf numFmtId="0" fontId="17" fillId="34" borderId="25" xfId="67" applyFont="1" applyFill="1" applyBorder="1" applyAlignment="1">
      <alignment horizontal="right" vertical="center" shrinkToFit="1"/>
      <protection/>
    </xf>
    <xf numFmtId="10" fontId="17" fillId="34" borderId="25" xfId="49" applyNumberFormat="1" applyFont="1" applyFill="1" applyBorder="1" applyAlignment="1">
      <alignment vertical="center" shrinkToFit="1"/>
    </xf>
    <xf numFmtId="41" fontId="16" fillId="34" borderId="25" xfId="49" applyFont="1" applyFill="1" applyBorder="1" applyAlignment="1">
      <alignment horizontal="center" vertical="center" shrinkToFit="1"/>
    </xf>
    <xf numFmtId="181" fontId="17" fillId="34" borderId="24" xfId="67" applyNumberFormat="1" applyFont="1" applyFill="1" applyBorder="1" applyAlignment="1">
      <alignment vertical="center" shrinkToFit="1"/>
      <protection/>
    </xf>
    <xf numFmtId="3" fontId="17" fillId="34" borderId="25" xfId="67" applyNumberFormat="1" applyFont="1" applyFill="1" applyBorder="1" applyAlignment="1">
      <alignment horizontal="left" vertical="center" shrinkToFit="1"/>
      <protection/>
    </xf>
    <xf numFmtId="176" fontId="17" fillId="34" borderId="25" xfId="49" applyNumberFormat="1" applyFont="1" applyFill="1" applyBorder="1" applyAlignment="1">
      <alignment horizontal="center" vertical="center" shrinkToFit="1"/>
    </xf>
    <xf numFmtId="182" fontId="17" fillId="34" borderId="25" xfId="49" applyNumberFormat="1" applyFont="1" applyFill="1" applyBorder="1" applyAlignment="1">
      <alignment horizontal="center" vertical="center" shrinkToFit="1"/>
    </xf>
    <xf numFmtId="182" fontId="17" fillId="34" borderId="26" xfId="49" applyNumberFormat="1" applyFont="1" applyFill="1" applyBorder="1" applyAlignment="1">
      <alignment horizontal="center" vertical="center" shrinkToFit="1"/>
    </xf>
    <xf numFmtId="181" fontId="15" fillId="34" borderId="24" xfId="67" applyNumberFormat="1" applyFont="1" applyFill="1" applyBorder="1" applyAlignment="1">
      <alignment vertical="center" shrinkToFit="1"/>
      <protection/>
    </xf>
    <xf numFmtId="183" fontId="17" fillId="34" borderId="25" xfId="50" applyNumberFormat="1" applyFont="1" applyFill="1" applyBorder="1" applyAlignment="1">
      <alignment vertical="center" shrinkToFit="1"/>
    </xf>
    <xf numFmtId="183" fontId="17" fillId="34" borderId="25" xfId="49" applyNumberFormat="1" applyFont="1" applyFill="1" applyBorder="1" applyAlignment="1">
      <alignment vertical="center" shrinkToFit="1"/>
    </xf>
    <xf numFmtId="0" fontId="15" fillId="34" borderId="24" xfId="67" applyFont="1" applyFill="1" applyBorder="1" applyAlignment="1">
      <alignment horizontal="right" vertical="center" shrinkToFit="1"/>
      <protection/>
    </xf>
    <xf numFmtId="0" fontId="12" fillId="34" borderId="30" xfId="67" applyFont="1" applyFill="1" applyBorder="1" applyAlignment="1">
      <alignment horizontal="center" vertical="center" shrinkToFit="1"/>
      <protection/>
    </xf>
    <xf numFmtId="0" fontId="17" fillId="34" borderId="28" xfId="67" applyFont="1" applyFill="1" applyBorder="1" applyAlignment="1">
      <alignment horizontal="right" vertical="center" shrinkToFit="1"/>
      <protection/>
    </xf>
    <xf numFmtId="0" fontId="12" fillId="34" borderId="12" xfId="67" applyFont="1" applyFill="1" applyBorder="1" applyAlignment="1">
      <alignment horizontal="center" vertical="center" shrinkToFit="1"/>
      <protection/>
    </xf>
    <xf numFmtId="176" fontId="16" fillId="34" borderId="10" xfId="49" applyNumberFormat="1" applyFont="1" applyFill="1" applyBorder="1" applyAlignment="1">
      <alignment vertical="center" shrinkToFit="1"/>
    </xf>
    <xf numFmtId="41" fontId="17" fillId="34" borderId="17" xfId="49" applyFont="1" applyFill="1" applyBorder="1" applyAlignment="1">
      <alignment horizontal="right" vertical="center" shrinkToFit="1"/>
    </xf>
    <xf numFmtId="41" fontId="17" fillId="34" borderId="17" xfId="49" applyFont="1" applyFill="1" applyBorder="1" applyAlignment="1">
      <alignment horizontal="center" vertical="center" shrinkToFit="1"/>
    </xf>
    <xf numFmtId="10" fontId="17" fillId="34" borderId="17" xfId="50" applyNumberFormat="1" applyFont="1" applyFill="1" applyBorder="1" applyAlignment="1">
      <alignment vertical="center" shrinkToFit="1"/>
    </xf>
    <xf numFmtId="10" fontId="17" fillId="34" borderId="17" xfId="49" applyNumberFormat="1" applyFont="1" applyFill="1" applyBorder="1" applyAlignment="1">
      <alignment vertical="center" shrinkToFit="1"/>
    </xf>
    <xf numFmtId="0" fontId="17" fillId="34" borderId="17" xfId="67" applyFont="1" applyFill="1" applyBorder="1" applyAlignment="1">
      <alignment horizontal="right" vertical="center" shrinkToFit="1"/>
      <protection/>
    </xf>
    <xf numFmtId="41" fontId="15" fillId="34" borderId="18" xfId="49" applyFont="1" applyFill="1" applyBorder="1" applyAlignment="1">
      <alignment horizontal="center" vertical="center" shrinkToFit="1"/>
    </xf>
    <xf numFmtId="0" fontId="15" fillId="34" borderId="10" xfId="67" applyFont="1" applyFill="1" applyBorder="1" applyAlignment="1">
      <alignment vertical="center" shrinkToFit="1"/>
      <protection/>
    </xf>
    <xf numFmtId="41" fontId="17" fillId="34" borderId="17" xfId="49" applyFont="1" applyFill="1" applyBorder="1" applyAlignment="1">
      <alignment horizontal="left" vertical="center" shrinkToFit="1"/>
    </xf>
    <xf numFmtId="41" fontId="15" fillId="34" borderId="18" xfId="49" applyFont="1" applyFill="1" applyBorder="1" applyAlignment="1">
      <alignment horizontal="left" vertical="center" shrinkToFit="1"/>
    </xf>
    <xf numFmtId="41" fontId="17" fillId="34" borderId="17" xfId="49" applyFont="1" applyFill="1" applyBorder="1" applyAlignment="1">
      <alignment horizontal="left" vertical="center"/>
    </xf>
    <xf numFmtId="0" fontId="17" fillId="34" borderId="17" xfId="67" applyFont="1" applyFill="1" applyBorder="1" applyAlignment="1">
      <alignment vertical="center"/>
      <protection/>
    </xf>
    <xf numFmtId="184" fontId="17" fillId="34" borderId="10" xfId="67" applyNumberFormat="1" applyFont="1" applyFill="1" applyBorder="1" applyAlignment="1">
      <alignment vertical="center" shrinkToFit="1"/>
      <protection/>
    </xf>
    <xf numFmtId="0" fontId="17" fillId="34" borderId="17" xfId="67" applyFont="1" applyFill="1" applyBorder="1" applyAlignment="1">
      <alignment vertical="center" shrinkToFit="1"/>
      <protection/>
    </xf>
    <xf numFmtId="176" fontId="16" fillId="34" borderId="11" xfId="49" applyNumberFormat="1" applyFont="1" applyFill="1" applyBorder="1" applyAlignment="1">
      <alignment vertical="center" shrinkToFit="1"/>
    </xf>
    <xf numFmtId="41" fontId="17" fillId="34" borderId="31" xfId="49" applyFont="1" applyFill="1" applyBorder="1" applyAlignment="1">
      <alignment horizontal="right" vertical="center" shrinkToFit="1"/>
    </xf>
    <xf numFmtId="41" fontId="17" fillId="34" borderId="31" xfId="49" applyFont="1" applyFill="1" applyBorder="1" applyAlignment="1">
      <alignment horizontal="center" vertical="center" shrinkToFit="1"/>
    </xf>
    <xf numFmtId="9" fontId="17" fillId="34" borderId="31" xfId="50" applyNumberFormat="1" applyFont="1" applyFill="1" applyBorder="1" applyAlignment="1">
      <alignment vertical="center" shrinkToFit="1"/>
    </xf>
    <xf numFmtId="9" fontId="17" fillId="34" borderId="31" xfId="49" applyNumberFormat="1" applyFont="1" applyFill="1" applyBorder="1" applyAlignment="1">
      <alignment vertical="center" shrinkToFit="1"/>
    </xf>
    <xf numFmtId="41" fontId="17" fillId="34" borderId="31" xfId="49" applyFont="1" applyFill="1" applyBorder="1" applyAlignment="1">
      <alignment horizontal="left" vertical="center" shrinkToFit="1"/>
    </xf>
    <xf numFmtId="0" fontId="17" fillId="34" borderId="31" xfId="67" applyFont="1" applyFill="1" applyBorder="1" applyAlignment="1">
      <alignment vertical="center" shrinkToFit="1"/>
      <protection/>
    </xf>
    <xf numFmtId="41" fontId="15" fillId="34" borderId="32" xfId="49" applyFont="1" applyFill="1" applyBorder="1" applyAlignment="1">
      <alignment horizontal="left" vertical="center" shrinkToFit="1"/>
    </xf>
    <xf numFmtId="0" fontId="15" fillId="34" borderId="11" xfId="67" applyFont="1" applyFill="1" applyBorder="1" applyAlignment="1">
      <alignment vertical="center" shrinkToFit="1"/>
      <protection/>
    </xf>
    <xf numFmtId="176" fontId="16" fillId="34" borderId="12" xfId="49" applyNumberFormat="1" applyFont="1" applyFill="1" applyBorder="1" applyAlignment="1">
      <alignment vertical="center" shrinkToFit="1"/>
    </xf>
    <xf numFmtId="41" fontId="17" fillId="34" borderId="19" xfId="49" applyFont="1" applyFill="1" applyBorder="1" applyAlignment="1">
      <alignment horizontal="right" vertical="center" shrinkToFit="1"/>
    </xf>
    <xf numFmtId="41" fontId="17" fillId="34" borderId="19" xfId="49" applyFont="1" applyFill="1" applyBorder="1" applyAlignment="1">
      <alignment horizontal="center" vertical="center" shrinkToFit="1"/>
    </xf>
    <xf numFmtId="41" fontId="17" fillId="34" borderId="19" xfId="49" applyFont="1" applyFill="1" applyBorder="1" applyAlignment="1">
      <alignment vertical="center" shrinkToFit="1"/>
    </xf>
    <xf numFmtId="0" fontId="17" fillId="34" borderId="19" xfId="67" applyFont="1" applyFill="1" applyBorder="1" applyAlignment="1">
      <alignment vertical="center" shrinkToFit="1"/>
      <protection/>
    </xf>
    <xf numFmtId="41" fontId="15" fillId="34" borderId="30" xfId="49" applyFont="1" applyFill="1" applyBorder="1" applyAlignment="1">
      <alignment horizontal="center" vertical="center" shrinkToFit="1"/>
    </xf>
    <xf numFmtId="184" fontId="17" fillId="34" borderId="12" xfId="67" applyNumberFormat="1" applyFont="1" applyFill="1" applyBorder="1" applyAlignment="1">
      <alignment vertical="center" shrinkToFit="1"/>
      <protection/>
    </xf>
    <xf numFmtId="41" fontId="17" fillId="34" borderId="17" xfId="49" applyFont="1" applyFill="1" applyBorder="1" applyAlignment="1">
      <alignment vertical="center" shrinkToFit="1"/>
    </xf>
    <xf numFmtId="176" fontId="16" fillId="34" borderId="10" xfId="50" applyNumberFormat="1" applyFont="1" applyFill="1" applyBorder="1" applyAlignment="1">
      <alignment vertical="center" shrinkToFit="1"/>
    </xf>
    <xf numFmtId="176" fontId="12" fillId="34" borderId="10" xfId="49" applyNumberFormat="1" applyFont="1" applyFill="1" applyBorder="1" applyAlignment="1">
      <alignment vertical="center" shrinkToFit="1"/>
    </xf>
    <xf numFmtId="41" fontId="15" fillId="34" borderId="17" xfId="49" applyFont="1" applyFill="1" applyBorder="1" applyAlignment="1">
      <alignment horizontal="right" vertical="center" shrinkToFit="1"/>
    </xf>
    <xf numFmtId="41" fontId="15" fillId="34" borderId="17" xfId="49" applyFont="1" applyFill="1" applyBorder="1" applyAlignment="1">
      <alignment horizontal="center" vertical="center" shrinkToFit="1"/>
    </xf>
    <xf numFmtId="41" fontId="15" fillId="34" borderId="17" xfId="49" applyFont="1" applyFill="1" applyBorder="1" applyAlignment="1">
      <alignment vertical="center" shrinkToFit="1"/>
    </xf>
    <xf numFmtId="0" fontId="15" fillId="34" borderId="17" xfId="67" applyFont="1" applyFill="1" applyBorder="1" applyAlignment="1">
      <alignment vertical="center" shrinkToFit="1"/>
      <protection/>
    </xf>
    <xf numFmtId="41" fontId="11" fillId="34" borderId="0" xfId="48" applyFont="1" applyFill="1" applyAlignment="1">
      <alignment vertical="center"/>
    </xf>
    <xf numFmtId="0" fontId="12" fillId="34" borderId="31" xfId="67" applyFont="1" applyFill="1" applyBorder="1" applyAlignment="1">
      <alignment horizontal="center" vertical="center"/>
      <protection/>
    </xf>
    <xf numFmtId="41" fontId="12" fillId="34" borderId="31" xfId="49" applyFont="1" applyFill="1" applyBorder="1" applyAlignment="1">
      <alignment horizontal="center" vertical="center"/>
    </xf>
    <xf numFmtId="41" fontId="15" fillId="34" borderId="31" xfId="49" applyFont="1" applyFill="1" applyBorder="1" applyAlignment="1">
      <alignment horizontal="right" vertical="center"/>
    </xf>
    <xf numFmtId="41" fontId="15" fillId="34" borderId="31" xfId="49" applyFont="1" applyFill="1" applyBorder="1" applyAlignment="1">
      <alignment horizontal="center" vertical="center"/>
    </xf>
    <xf numFmtId="0" fontId="15" fillId="34" borderId="31" xfId="67" applyFont="1" applyFill="1" applyBorder="1" applyAlignment="1">
      <alignment vertical="center"/>
      <protection/>
    </xf>
    <xf numFmtId="41" fontId="12" fillId="34" borderId="0" xfId="49" applyFont="1" applyFill="1" applyAlignment="1">
      <alignment vertical="center"/>
    </xf>
    <xf numFmtId="41" fontId="12" fillId="34" borderId="16" xfId="49" applyFont="1" applyFill="1" applyBorder="1" applyAlignment="1">
      <alignment vertical="center"/>
    </xf>
    <xf numFmtId="41" fontId="12" fillId="34" borderId="17" xfId="49" applyFont="1" applyFill="1" applyBorder="1" applyAlignment="1">
      <alignment vertical="center"/>
    </xf>
    <xf numFmtId="185" fontId="12" fillId="34" borderId="18" xfId="49" applyNumberFormat="1" applyFont="1" applyFill="1" applyBorder="1" applyAlignment="1">
      <alignment vertical="center"/>
    </xf>
    <xf numFmtId="176" fontId="12" fillId="34" borderId="10" xfId="49" applyNumberFormat="1" applyFont="1" applyFill="1" applyBorder="1" applyAlignment="1">
      <alignment vertical="center" shrinkToFit="1"/>
    </xf>
    <xf numFmtId="41" fontId="15" fillId="34" borderId="17" xfId="49" applyFont="1" applyFill="1" applyBorder="1" applyAlignment="1">
      <alignment horizontal="right" vertical="center" shrinkToFit="1"/>
    </xf>
    <xf numFmtId="41" fontId="15" fillId="34" borderId="17" xfId="49" applyFont="1" applyFill="1" applyBorder="1" applyAlignment="1">
      <alignment horizontal="center" vertical="center" shrinkToFit="1"/>
    </xf>
    <xf numFmtId="41" fontId="15" fillId="34" borderId="17" xfId="49" applyFont="1" applyFill="1" applyBorder="1" applyAlignment="1">
      <alignment vertical="center" shrinkToFit="1"/>
    </xf>
    <xf numFmtId="0" fontId="15" fillId="34" borderId="17" xfId="67" applyFont="1" applyFill="1" applyBorder="1" applyAlignment="1">
      <alignment vertical="center" shrinkToFit="1"/>
      <protection/>
    </xf>
    <xf numFmtId="41" fontId="15" fillId="34" borderId="18" xfId="49" applyFont="1" applyFill="1" applyBorder="1" applyAlignment="1">
      <alignment horizontal="center" vertical="center" shrinkToFit="1"/>
    </xf>
    <xf numFmtId="0" fontId="15" fillId="34" borderId="10" xfId="67" applyFont="1" applyFill="1" applyBorder="1" applyAlignment="1">
      <alignment vertical="center" shrinkToFit="1"/>
      <protection/>
    </xf>
    <xf numFmtId="176" fontId="12" fillId="34" borderId="27" xfId="49" applyNumberFormat="1" applyFont="1" applyFill="1" applyBorder="1" applyAlignment="1">
      <alignment vertical="center" shrinkToFit="1"/>
    </xf>
    <xf numFmtId="0" fontId="12" fillId="34" borderId="16" xfId="67" applyFont="1" applyFill="1" applyBorder="1" applyAlignment="1">
      <alignment horizontal="center" vertical="center" shrinkToFit="1"/>
      <protection/>
    </xf>
    <xf numFmtId="0" fontId="12" fillId="34" borderId="17" xfId="67" applyFont="1" applyFill="1" applyBorder="1" applyAlignment="1">
      <alignment horizontal="center" vertical="center" shrinkToFit="1"/>
      <protection/>
    </xf>
    <xf numFmtId="0" fontId="12" fillId="34" borderId="18" xfId="67" applyFont="1" applyFill="1" applyBorder="1" applyAlignment="1">
      <alignment horizontal="center" vertical="center" shrinkToFit="1"/>
      <protection/>
    </xf>
    <xf numFmtId="0" fontId="12" fillId="34" borderId="33" xfId="67" applyFont="1" applyFill="1" applyBorder="1" applyAlignment="1">
      <alignment horizontal="center" vertical="center" shrinkToFit="1"/>
      <protection/>
    </xf>
    <xf numFmtId="0" fontId="12" fillId="34" borderId="31" xfId="67" applyFont="1" applyFill="1" applyBorder="1" applyAlignment="1">
      <alignment horizontal="center" vertical="center" shrinkToFit="1"/>
      <protection/>
    </xf>
    <xf numFmtId="0" fontId="12" fillId="34" borderId="32" xfId="67" applyFont="1" applyFill="1" applyBorder="1" applyAlignment="1">
      <alignment horizontal="center" vertical="center" shrinkToFit="1"/>
      <protection/>
    </xf>
    <xf numFmtId="0" fontId="16" fillId="34" borderId="34" xfId="67" applyFont="1" applyFill="1" applyBorder="1" applyAlignment="1">
      <alignment horizontal="center" vertical="center" shrinkToFit="1"/>
      <protection/>
    </xf>
    <xf numFmtId="0" fontId="16" fillId="34" borderId="19" xfId="67" applyFont="1" applyFill="1" applyBorder="1" applyAlignment="1">
      <alignment horizontal="center" vertical="center" shrinkToFit="1"/>
      <protection/>
    </xf>
    <xf numFmtId="0" fontId="16" fillId="34" borderId="30" xfId="67" applyFont="1" applyFill="1" applyBorder="1" applyAlignment="1">
      <alignment horizontal="center" vertical="center" shrinkToFit="1"/>
      <protection/>
    </xf>
    <xf numFmtId="0" fontId="11" fillId="34" borderId="19" xfId="67" applyFont="1" applyFill="1" applyBorder="1" applyAlignment="1">
      <alignment/>
      <protection/>
    </xf>
    <xf numFmtId="0" fontId="12" fillId="34" borderId="10" xfId="66" applyFont="1" applyFill="1" applyBorder="1" applyAlignment="1">
      <alignment horizontal="center" vertical="center" wrapText="1"/>
      <protection/>
    </xf>
    <xf numFmtId="0" fontId="12" fillId="34" borderId="10" xfId="66" applyFont="1" applyFill="1" applyBorder="1" applyAlignment="1">
      <alignment horizontal="center" vertical="center"/>
      <protection/>
    </xf>
    <xf numFmtId="0" fontId="9" fillId="34" borderId="19" xfId="66" applyFont="1" applyFill="1" applyBorder="1" applyAlignment="1">
      <alignment/>
      <protection/>
    </xf>
    <xf numFmtId="3" fontId="17" fillId="34" borderId="25" xfId="67" applyNumberFormat="1" applyFont="1" applyFill="1" applyBorder="1" applyAlignment="1">
      <alignment horizontal="left" vertical="center" shrinkToFit="1"/>
      <protection/>
    </xf>
    <xf numFmtId="0" fontId="17" fillId="34" borderId="25" xfId="67" applyFont="1" applyFill="1" applyBorder="1" applyAlignment="1">
      <alignment horizontal="left" vertical="center" shrinkToFit="1"/>
      <protection/>
    </xf>
    <xf numFmtId="179" fontId="12" fillId="34" borderId="19" xfId="66" applyNumberFormat="1" applyFont="1" applyFill="1" applyBorder="1" applyAlignment="1">
      <alignment horizontal="right"/>
      <protection/>
    </xf>
    <xf numFmtId="0" fontId="16" fillId="34" borderId="16" xfId="67" applyFont="1" applyFill="1" applyBorder="1" applyAlignment="1">
      <alignment horizontal="center" vertical="center" shrinkToFit="1"/>
      <protection/>
    </xf>
    <xf numFmtId="0" fontId="16" fillId="34" borderId="17" xfId="67" applyFont="1" applyFill="1" applyBorder="1" applyAlignment="1">
      <alignment horizontal="center" vertical="center" shrinkToFit="1"/>
      <protection/>
    </xf>
    <xf numFmtId="0" fontId="16" fillId="34" borderId="18" xfId="67" applyFont="1" applyFill="1" applyBorder="1" applyAlignment="1">
      <alignment horizontal="center" vertical="center" shrinkToFit="1"/>
      <protection/>
    </xf>
    <xf numFmtId="49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/>
    </xf>
    <xf numFmtId="176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/>
    </xf>
    <xf numFmtId="49" fontId="4" fillId="34" borderId="16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49" fontId="4" fillId="34" borderId="0" xfId="0" applyNumberFormat="1" applyFont="1" applyFill="1" applyBorder="1" applyAlignment="1">
      <alignment horizontal="right"/>
    </xf>
    <xf numFmtId="49" fontId="0" fillId="34" borderId="0" xfId="0" applyNumberFormat="1" applyFont="1" applyFill="1" applyBorder="1" applyAlignment="1">
      <alignment horizontal="right"/>
    </xf>
    <xf numFmtId="178" fontId="4" fillId="34" borderId="1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left" indent="1"/>
    </xf>
    <xf numFmtId="0" fontId="7" fillId="35" borderId="33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 3 2" xfId="64"/>
    <cellStyle name="표준 6 2 2" xfId="65"/>
    <cellStyle name="표준_서울월천 초등 전기-1층 내역서" xfId="66"/>
    <cellStyle name="표준_한국국제협력단원가계산(2005.11.21최종)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14</xdr:row>
      <xdr:rowOff>85725</xdr:rowOff>
    </xdr:from>
    <xdr:to>
      <xdr:col>13</xdr:col>
      <xdr:colOff>400050</xdr:colOff>
      <xdr:row>30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514600"/>
          <a:ext cx="52863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D1" sqref="D1:Q1"/>
      <selection pane="topRight" activeCell="D1" sqref="D1:Q1"/>
      <selection pane="bottomLeft" activeCell="D1" sqref="D1:Q1"/>
      <selection pane="bottomRight" activeCell="Q18" sqref="Q18"/>
    </sheetView>
  </sheetViews>
  <sheetFormatPr defaultColWidth="8.88671875" defaultRowHeight="13.5"/>
  <cols>
    <col min="1" max="2" width="3.77734375" style="84" customWidth="1"/>
    <col min="3" max="3" width="25.88671875" style="84" customWidth="1"/>
    <col min="4" max="4" width="15.77734375" style="84" customWidth="1"/>
    <col min="5" max="5" width="22.77734375" style="84" customWidth="1"/>
    <col min="6" max="6" width="3.10546875" style="84" customWidth="1"/>
    <col min="7" max="7" width="6.77734375" style="84" customWidth="1"/>
    <col min="8" max="8" width="1.4375" style="84" customWidth="1"/>
    <col min="9" max="9" width="6.77734375" style="84" customWidth="1"/>
    <col min="10" max="11" width="3.10546875" style="84" customWidth="1"/>
    <col min="12" max="14" width="1.66796875" style="84" customWidth="1"/>
    <col min="15" max="15" width="16.4453125" style="84" customWidth="1"/>
    <col min="16" max="16" width="8.88671875" style="84" customWidth="1"/>
    <col min="17" max="17" width="17.21484375" style="84" bestFit="1" customWidth="1"/>
    <col min="18" max="16384" width="8.88671875" style="84" customWidth="1"/>
  </cols>
  <sheetData>
    <row r="1" spans="1:15" ht="16.5" customHeight="1">
      <c r="A1" s="213" t="s">
        <v>252</v>
      </c>
      <c r="B1" s="213"/>
      <c r="C1" s="210" t="s">
        <v>253</v>
      </c>
      <c r="D1" s="210"/>
      <c r="E1" s="210"/>
      <c r="F1" s="83"/>
      <c r="G1" s="216" t="str">
        <f>"금 액 : "&amp;NUMBERSTRING(D35,1)&amp;" 원정 ("&amp;DOLLAR(D35,0)&amp;")"</f>
        <v>금 액 : 영 원정 (₩0)</v>
      </c>
      <c r="H1" s="216"/>
      <c r="I1" s="216"/>
      <c r="J1" s="216"/>
      <c r="K1" s="216"/>
      <c r="L1" s="216"/>
      <c r="M1" s="216"/>
      <c r="N1" s="216"/>
      <c r="O1" s="216"/>
    </row>
    <row r="2" spans="1:15" ht="21" customHeight="1">
      <c r="A2" s="201" t="s">
        <v>254</v>
      </c>
      <c r="B2" s="202"/>
      <c r="C2" s="203"/>
      <c r="D2" s="85" t="s">
        <v>1976</v>
      </c>
      <c r="E2" s="202" t="s">
        <v>255</v>
      </c>
      <c r="F2" s="202"/>
      <c r="G2" s="202"/>
      <c r="H2" s="202"/>
      <c r="I2" s="202"/>
      <c r="J2" s="202"/>
      <c r="K2" s="202"/>
      <c r="L2" s="202"/>
      <c r="M2" s="202"/>
      <c r="N2" s="203"/>
      <c r="O2" s="85" t="s">
        <v>256</v>
      </c>
    </row>
    <row r="3" spans="1:15" ht="15" customHeight="1">
      <c r="A3" s="86"/>
      <c r="B3" s="211" t="s">
        <v>257</v>
      </c>
      <c r="C3" s="87" t="s">
        <v>258</v>
      </c>
      <c r="D3" s="88"/>
      <c r="E3" s="89"/>
      <c r="F3" s="90"/>
      <c r="G3" s="91"/>
      <c r="H3" s="91"/>
      <c r="I3" s="91"/>
      <c r="J3" s="90"/>
      <c r="K3" s="90"/>
      <c r="L3" s="90"/>
      <c r="M3" s="92"/>
      <c r="N3" s="93"/>
      <c r="O3" s="94"/>
    </row>
    <row r="4" spans="1:15" ht="15" customHeight="1">
      <c r="A4" s="95"/>
      <c r="B4" s="212"/>
      <c r="C4" s="96" t="s">
        <v>259</v>
      </c>
      <c r="D4" s="97"/>
      <c r="E4" s="98"/>
      <c r="F4" s="99"/>
      <c r="G4" s="100"/>
      <c r="H4" s="100"/>
      <c r="I4" s="100"/>
      <c r="J4" s="99"/>
      <c r="K4" s="99"/>
      <c r="L4" s="99"/>
      <c r="M4" s="101"/>
      <c r="N4" s="102"/>
      <c r="O4" s="103"/>
    </row>
    <row r="5" spans="1:17" ht="15" customHeight="1">
      <c r="A5" s="95"/>
      <c r="B5" s="212"/>
      <c r="C5" s="96" t="s">
        <v>260</v>
      </c>
      <c r="D5" s="97"/>
      <c r="E5" s="98"/>
      <c r="F5" s="99"/>
      <c r="G5" s="100"/>
      <c r="H5" s="100"/>
      <c r="I5" s="100"/>
      <c r="J5" s="99"/>
      <c r="K5" s="99"/>
      <c r="L5" s="99"/>
      <c r="M5" s="101"/>
      <c r="N5" s="102"/>
      <c r="O5" s="103"/>
      <c r="Q5" s="104"/>
    </row>
    <row r="6" spans="1:17" ht="15" customHeight="1">
      <c r="A6" s="95" t="s">
        <v>261</v>
      </c>
      <c r="B6" s="212"/>
      <c r="C6" s="105" t="s">
        <v>262</v>
      </c>
      <c r="D6" s="200"/>
      <c r="E6" s="106"/>
      <c r="F6" s="107"/>
      <c r="G6" s="108"/>
      <c r="H6" s="108"/>
      <c r="I6" s="108"/>
      <c r="J6" s="107"/>
      <c r="K6" s="107"/>
      <c r="L6" s="107"/>
      <c r="M6" s="109"/>
      <c r="N6" s="110"/>
      <c r="O6" s="111"/>
      <c r="Q6" s="104"/>
    </row>
    <row r="7" spans="1:17" ht="15" customHeight="1">
      <c r="A7" s="95"/>
      <c r="B7" s="211" t="s">
        <v>263</v>
      </c>
      <c r="C7" s="87" t="s">
        <v>264</v>
      </c>
      <c r="D7" s="88"/>
      <c r="E7" s="112"/>
      <c r="F7" s="113"/>
      <c r="G7" s="114"/>
      <c r="H7" s="114"/>
      <c r="I7" s="114"/>
      <c r="J7" s="113"/>
      <c r="K7" s="113"/>
      <c r="L7" s="113"/>
      <c r="M7" s="115"/>
      <c r="N7" s="93"/>
      <c r="O7" s="94"/>
      <c r="Q7" s="104"/>
    </row>
    <row r="8" spans="1:17" ht="15" customHeight="1">
      <c r="A8" s="95"/>
      <c r="B8" s="212"/>
      <c r="C8" s="96" t="s">
        <v>265</v>
      </c>
      <c r="D8" s="97"/>
      <c r="E8" s="116" t="s">
        <v>266</v>
      </c>
      <c r="F8" s="117" t="s">
        <v>267</v>
      </c>
      <c r="G8" s="118">
        <v>0.079</v>
      </c>
      <c r="H8" s="119"/>
      <c r="I8" s="119"/>
      <c r="J8" s="120"/>
      <c r="K8" s="120"/>
      <c r="L8" s="120"/>
      <c r="M8" s="121"/>
      <c r="N8" s="122"/>
      <c r="O8" s="103"/>
      <c r="Q8" s="104"/>
    </row>
    <row r="9" spans="1:15" ht="15" customHeight="1">
      <c r="A9" s="95" t="s">
        <v>268</v>
      </c>
      <c r="B9" s="212"/>
      <c r="C9" s="105" t="s">
        <v>262</v>
      </c>
      <c r="D9" s="200"/>
      <c r="E9" s="123"/>
      <c r="F9" s="124"/>
      <c r="G9" s="125"/>
      <c r="H9" s="126"/>
      <c r="I9" s="126"/>
      <c r="J9" s="124"/>
      <c r="K9" s="124"/>
      <c r="L9" s="124"/>
      <c r="M9" s="127"/>
      <c r="N9" s="110"/>
      <c r="O9" s="111"/>
    </row>
    <row r="10" spans="1:15" ht="15" customHeight="1">
      <c r="A10" s="95"/>
      <c r="B10" s="86"/>
      <c r="C10" s="87" t="s">
        <v>269</v>
      </c>
      <c r="D10" s="88">
        <v>658695</v>
      </c>
      <c r="E10" s="112"/>
      <c r="F10" s="113"/>
      <c r="G10" s="128"/>
      <c r="H10" s="129"/>
      <c r="I10" s="129"/>
      <c r="J10" s="113"/>
      <c r="K10" s="113"/>
      <c r="L10" s="113"/>
      <c r="M10" s="115"/>
      <c r="N10" s="93"/>
      <c r="O10" s="94"/>
    </row>
    <row r="11" spans="1:15" ht="15" customHeight="1">
      <c r="A11" s="95"/>
      <c r="B11" s="95"/>
      <c r="C11" s="96" t="s">
        <v>270</v>
      </c>
      <c r="D11" s="97">
        <v>7852381</v>
      </c>
      <c r="E11" s="116" t="s">
        <v>271</v>
      </c>
      <c r="F11" s="117" t="s">
        <v>267</v>
      </c>
      <c r="G11" s="130">
        <v>0.0405</v>
      </c>
      <c r="H11" s="119"/>
      <c r="I11" s="119"/>
      <c r="J11" s="120"/>
      <c r="K11" s="120"/>
      <c r="L11" s="120"/>
      <c r="M11" s="131"/>
      <c r="N11" s="122"/>
      <c r="O11" s="103"/>
    </row>
    <row r="12" spans="1:15" ht="15" customHeight="1">
      <c r="A12" s="95" t="s">
        <v>272</v>
      </c>
      <c r="B12" s="95"/>
      <c r="C12" s="96" t="s">
        <v>273</v>
      </c>
      <c r="D12" s="97">
        <v>1686807</v>
      </c>
      <c r="E12" s="116" t="s">
        <v>271</v>
      </c>
      <c r="F12" s="117" t="s">
        <v>267</v>
      </c>
      <c r="G12" s="130">
        <v>0.0087</v>
      </c>
      <c r="H12" s="132"/>
      <c r="I12" s="132"/>
      <c r="J12" s="120"/>
      <c r="K12" s="120"/>
      <c r="L12" s="120"/>
      <c r="M12" s="131"/>
      <c r="N12" s="122"/>
      <c r="O12" s="103"/>
    </row>
    <row r="13" spans="1:15" ht="15" customHeight="1">
      <c r="A13" s="95"/>
      <c r="B13" s="95" t="s">
        <v>274</v>
      </c>
      <c r="C13" s="96" t="s">
        <v>275</v>
      </c>
      <c r="D13" s="97">
        <v>5606341</v>
      </c>
      <c r="E13" s="116" t="s">
        <v>266</v>
      </c>
      <c r="F13" s="117" t="s">
        <v>267</v>
      </c>
      <c r="G13" s="130">
        <v>0.0312</v>
      </c>
      <c r="H13" s="132"/>
      <c r="I13" s="132"/>
      <c r="J13" s="120"/>
      <c r="K13" s="120"/>
      <c r="L13" s="120"/>
      <c r="M13" s="131"/>
      <c r="N13" s="122"/>
      <c r="O13" s="103"/>
    </row>
    <row r="14" spans="1:15" ht="15" customHeight="1">
      <c r="A14" s="95"/>
      <c r="B14" s="95"/>
      <c r="C14" s="96" t="s">
        <v>276</v>
      </c>
      <c r="D14" s="97">
        <v>413747</v>
      </c>
      <c r="E14" s="116" t="s">
        <v>277</v>
      </c>
      <c r="F14" s="117" t="s">
        <v>267</v>
      </c>
      <c r="G14" s="130">
        <v>0.0738</v>
      </c>
      <c r="H14" s="132"/>
      <c r="I14" s="132"/>
      <c r="J14" s="120"/>
      <c r="K14" s="120"/>
      <c r="L14" s="120"/>
      <c r="M14" s="131"/>
      <c r="N14" s="122"/>
      <c r="O14" s="103"/>
    </row>
    <row r="15" spans="1:15" ht="15" customHeight="1">
      <c r="A15" s="95"/>
      <c r="B15" s="95"/>
      <c r="C15" s="96" t="s">
        <v>278</v>
      </c>
      <c r="D15" s="97">
        <v>8086069</v>
      </c>
      <c r="E15" s="116" t="s">
        <v>266</v>
      </c>
      <c r="F15" s="117" t="s">
        <v>267</v>
      </c>
      <c r="G15" s="130">
        <v>0.045</v>
      </c>
      <c r="H15" s="132"/>
      <c r="I15" s="132"/>
      <c r="J15" s="120"/>
      <c r="K15" s="120"/>
      <c r="L15" s="120"/>
      <c r="M15" s="131"/>
      <c r="N15" s="122"/>
      <c r="O15" s="103"/>
    </row>
    <row r="16" spans="1:15" ht="15" customHeight="1">
      <c r="A16" s="95" t="s">
        <v>279</v>
      </c>
      <c r="B16" s="95"/>
      <c r="C16" s="96" t="s">
        <v>280</v>
      </c>
      <c r="D16" s="97"/>
      <c r="E16" s="116" t="s">
        <v>266</v>
      </c>
      <c r="F16" s="117" t="s">
        <v>267</v>
      </c>
      <c r="G16" s="130">
        <v>0.023</v>
      </c>
      <c r="H16" s="132"/>
      <c r="I16" s="132"/>
      <c r="J16" s="120"/>
      <c r="K16" s="120"/>
      <c r="L16" s="120"/>
      <c r="M16" s="131"/>
      <c r="N16" s="122"/>
      <c r="O16" s="103"/>
    </row>
    <row r="17" spans="1:15" ht="15" customHeight="1">
      <c r="A17" s="95"/>
      <c r="B17" s="95"/>
      <c r="C17" s="96" t="s">
        <v>281</v>
      </c>
      <c r="D17" s="97"/>
      <c r="E17" s="116"/>
      <c r="F17" s="117"/>
      <c r="G17" s="130"/>
      <c r="H17" s="132"/>
      <c r="I17" s="132"/>
      <c r="J17" s="133"/>
      <c r="K17" s="133"/>
      <c r="L17" s="133"/>
      <c r="M17" s="116"/>
      <c r="N17" s="102"/>
      <c r="O17" s="134" t="s">
        <v>282</v>
      </c>
    </row>
    <row r="18" spans="1:15" ht="15" customHeight="1">
      <c r="A18" s="95"/>
      <c r="B18" s="95"/>
      <c r="C18" s="96" t="s">
        <v>283</v>
      </c>
      <c r="D18" s="97"/>
      <c r="E18" s="116" t="s">
        <v>284</v>
      </c>
      <c r="F18" s="117" t="s">
        <v>267</v>
      </c>
      <c r="G18" s="130">
        <v>0.0293</v>
      </c>
      <c r="H18" s="132" t="s">
        <v>285</v>
      </c>
      <c r="I18" s="135">
        <v>0</v>
      </c>
      <c r="J18" s="136" t="s">
        <v>286</v>
      </c>
      <c r="K18" s="137">
        <v>1.2</v>
      </c>
      <c r="L18" s="136"/>
      <c r="M18" s="135"/>
      <c r="N18" s="138"/>
      <c r="O18" s="139"/>
    </row>
    <row r="19" spans="1:15" ht="15" customHeight="1">
      <c r="A19" s="95" t="s">
        <v>287</v>
      </c>
      <c r="B19" s="95"/>
      <c r="C19" s="96" t="s">
        <v>288</v>
      </c>
      <c r="D19" s="97"/>
      <c r="E19" s="116" t="s">
        <v>289</v>
      </c>
      <c r="F19" s="117" t="s">
        <v>267</v>
      </c>
      <c r="G19" s="130">
        <v>0.0293</v>
      </c>
      <c r="H19" s="132" t="s">
        <v>285</v>
      </c>
      <c r="I19" s="135">
        <v>0</v>
      </c>
      <c r="J19" s="117"/>
      <c r="K19" s="214"/>
      <c r="L19" s="215"/>
      <c r="M19" s="215"/>
      <c r="N19" s="102"/>
      <c r="O19" s="139"/>
    </row>
    <row r="20" spans="1:15" ht="15" customHeight="1">
      <c r="A20" s="95"/>
      <c r="B20" s="95" t="s">
        <v>290</v>
      </c>
      <c r="C20" s="96" t="s">
        <v>291</v>
      </c>
      <c r="D20" s="97"/>
      <c r="E20" s="116" t="s">
        <v>292</v>
      </c>
      <c r="F20" s="117" t="s">
        <v>267</v>
      </c>
      <c r="G20" s="118">
        <v>0.055</v>
      </c>
      <c r="H20" s="119"/>
      <c r="I20" s="119"/>
      <c r="J20" s="133"/>
      <c r="K20" s="133"/>
      <c r="L20" s="133"/>
      <c r="M20" s="116"/>
      <c r="N20" s="122"/>
      <c r="O20" s="103"/>
    </row>
    <row r="21" spans="1:15" ht="15" customHeight="1">
      <c r="A21" s="95"/>
      <c r="B21" s="95"/>
      <c r="C21" s="96" t="s">
        <v>293</v>
      </c>
      <c r="D21" s="97"/>
      <c r="E21" s="116"/>
      <c r="F21" s="117"/>
      <c r="G21" s="118"/>
      <c r="H21" s="119"/>
      <c r="I21" s="119"/>
      <c r="J21" s="133"/>
      <c r="K21" s="133"/>
      <c r="L21" s="133"/>
      <c r="M21" s="116"/>
      <c r="N21" s="122"/>
      <c r="O21" s="103"/>
    </row>
    <row r="22" spans="1:15" ht="15" customHeight="1">
      <c r="A22" s="95"/>
      <c r="B22" s="95"/>
      <c r="C22" s="96" t="s">
        <v>294</v>
      </c>
      <c r="D22" s="97"/>
      <c r="E22" s="116"/>
      <c r="F22" s="117"/>
      <c r="G22" s="140"/>
      <c r="H22" s="141"/>
      <c r="I22" s="141"/>
      <c r="J22" s="120"/>
      <c r="K22" s="120"/>
      <c r="L22" s="120"/>
      <c r="M22" s="131"/>
      <c r="N22" s="122"/>
      <c r="O22" s="142"/>
    </row>
    <row r="23" spans="1:15" ht="15" customHeight="1">
      <c r="A23" s="95"/>
      <c r="B23" s="143"/>
      <c r="C23" s="105" t="s">
        <v>262</v>
      </c>
      <c r="D23" s="200"/>
      <c r="E23" s="123"/>
      <c r="F23" s="124"/>
      <c r="G23" s="125"/>
      <c r="H23" s="126"/>
      <c r="I23" s="126"/>
      <c r="J23" s="124"/>
      <c r="K23" s="124"/>
      <c r="L23" s="124"/>
      <c r="M23" s="144"/>
      <c r="N23" s="110"/>
      <c r="O23" s="111"/>
    </row>
    <row r="24" spans="1:15" ht="15" customHeight="1">
      <c r="A24" s="145"/>
      <c r="B24" s="202" t="s">
        <v>295</v>
      </c>
      <c r="C24" s="203"/>
      <c r="D24" s="146"/>
      <c r="E24" s="147"/>
      <c r="F24" s="148"/>
      <c r="G24" s="149"/>
      <c r="H24" s="150"/>
      <c r="I24" s="150"/>
      <c r="J24" s="148"/>
      <c r="K24" s="148"/>
      <c r="L24" s="148"/>
      <c r="M24" s="151"/>
      <c r="N24" s="152"/>
      <c r="O24" s="153"/>
    </row>
    <row r="25" spans="1:15" ht="15" customHeight="1">
      <c r="A25" s="201" t="s">
        <v>296</v>
      </c>
      <c r="B25" s="202"/>
      <c r="C25" s="203"/>
      <c r="D25" s="146"/>
      <c r="E25" s="147" t="s">
        <v>295</v>
      </c>
      <c r="F25" s="148" t="s">
        <v>267</v>
      </c>
      <c r="G25" s="149">
        <v>0.06</v>
      </c>
      <c r="H25" s="150"/>
      <c r="I25" s="150"/>
      <c r="J25" s="154"/>
      <c r="K25" s="154"/>
      <c r="L25" s="154"/>
      <c r="M25" s="151"/>
      <c r="N25" s="155"/>
      <c r="O25" s="153"/>
    </row>
    <row r="26" spans="1:15" ht="15" customHeight="1">
      <c r="A26" s="201" t="s">
        <v>297</v>
      </c>
      <c r="B26" s="202"/>
      <c r="C26" s="203"/>
      <c r="D26" s="146"/>
      <c r="E26" s="147" t="s">
        <v>298</v>
      </c>
      <c r="F26" s="148" t="s">
        <v>267</v>
      </c>
      <c r="G26" s="149">
        <v>0.15</v>
      </c>
      <c r="H26" s="150"/>
      <c r="I26" s="150"/>
      <c r="J26" s="156"/>
      <c r="K26" s="156"/>
      <c r="L26" s="156"/>
      <c r="M26" s="157"/>
      <c r="N26" s="155"/>
      <c r="O26" s="158">
        <f>O23-MOD(SUM(D24:D25)+INT((SUM(D24:D25)-D6)*G26+O24/100),10000)</f>
        <v>0</v>
      </c>
    </row>
    <row r="27" spans="1:15" ht="15" customHeight="1">
      <c r="A27" s="201" t="s">
        <v>299</v>
      </c>
      <c r="B27" s="202"/>
      <c r="C27" s="203"/>
      <c r="D27" s="146">
        <v>337540000</v>
      </c>
      <c r="E27" s="147"/>
      <c r="F27" s="148"/>
      <c r="G27" s="149"/>
      <c r="H27" s="150"/>
      <c r="I27" s="150"/>
      <c r="J27" s="148"/>
      <c r="K27" s="148"/>
      <c r="L27" s="148"/>
      <c r="M27" s="159"/>
      <c r="N27" s="152"/>
      <c r="O27" s="153"/>
    </row>
    <row r="28" spans="1:15" ht="15" customHeight="1">
      <c r="A28" s="204" t="s">
        <v>300</v>
      </c>
      <c r="B28" s="205"/>
      <c r="C28" s="206"/>
      <c r="D28" s="160">
        <v>33754000</v>
      </c>
      <c r="E28" s="161" t="s">
        <v>301</v>
      </c>
      <c r="F28" s="162" t="s">
        <v>267</v>
      </c>
      <c r="G28" s="163">
        <v>0.1</v>
      </c>
      <c r="H28" s="164"/>
      <c r="I28" s="164"/>
      <c r="J28" s="165"/>
      <c r="K28" s="165"/>
      <c r="L28" s="165"/>
      <c r="M28" s="166"/>
      <c r="N28" s="167"/>
      <c r="O28" s="168"/>
    </row>
    <row r="29" spans="1:15" ht="15" customHeight="1">
      <c r="A29" s="201" t="s">
        <v>302</v>
      </c>
      <c r="B29" s="202"/>
      <c r="C29" s="203"/>
      <c r="D29" s="193">
        <v>371294000</v>
      </c>
      <c r="E29" s="194"/>
      <c r="F29" s="195"/>
      <c r="G29" s="196"/>
      <c r="H29" s="196"/>
      <c r="I29" s="196"/>
      <c r="J29" s="195"/>
      <c r="K29" s="195"/>
      <c r="L29" s="195"/>
      <c r="M29" s="197"/>
      <c r="N29" s="198"/>
      <c r="O29" s="199"/>
    </row>
    <row r="30" spans="1:15" ht="15" customHeight="1">
      <c r="A30" s="207" t="s">
        <v>303</v>
      </c>
      <c r="B30" s="208"/>
      <c r="C30" s="209"/>
      <c r="D30" s="169"/>
      <c r="E30" s="170" t="s">
        <v>304</v>
      </c>
      <c r="F30" s="171"/>
      <c r="G30" s="172"/>
      <c r="H30" s="172"/>
      <c r="I30" s="172"/>
      <c r="J30" s="171"/>
      <c r="K30" s="171"/>
      <c r="L30" s="171"/>
      <c r="M30" s="173"/>
      <c r="N30" s="174"/>
      <c r="O30" s="175"/>
    </row>
    <row r="31" spans="1:15" ht="15" customHeight="1">
      <c r="A31" s="217" t="s">
        <v>305</v>
      </c>
      <c r="B31" s="218"/>
      <c r="C31" s="219"/>
      <c r="D31" s="146"/>
      <c r="E31" s="147" t="s">
        <v>304</v>
      </c>
      <c r="F31" s="148"/>
      <c r="G31" s="176"/>
      <c r="H31" s="176"/>
      <c r="I31" s="176"/>
      <c r="J31" s="148"/>
      <c r="K31" s="148"/>
      <c r="L31" s="148"/>
      <c r="M31" s="159"/>
      <c r="N31" s="152"/>
      <c r="O31" s="158"/>
    </row>
    <row r="32" spans="1:15" ht="15" customHeight="1">
      <c r="A32" s="201" t="s">
        <v>306</v>
      </c>
      <c r="B32" s="202"/>
      <c r="C32" s="203"/>
      <c r="D32" s="193"/>
      <c r="E32" s="147"/>
      <c r="F32" s="148"/>
      <c r="G32" s="176"/>
      <c r="H32" s="176"/>
      <c r="I32" s="176"/>
      <c r="J32" s="148"/>
      <c r="K32" s="148"/>
      <c r="L32" s="148"/>
      <c r="M32" s="159"/>
      <c r="N32" s="152"/>
      <c r="O32" s="158" t="s">
        <v>307</v>
      </c>
    </row>
    <row r="33" spans="1:15" ht="15" customHeight="1">
      <c r="A33" s="201" t="s">
        <v>308</v>
      </c>
      <c r="B33" s="202"/>
      <c r="C33" s="203"/>
      <c r="D33" s="177"/>
      <c r="E33" s="147" t="s">
        <v>304</v>
      </c>
      <c r="F33" s="148"/>
      <c r="G33" s="176"/>
      <c r="H33" s="176"/>
      <c r="I33" s="176"/>
      <c r="J33" s="148"/>
      <c r="K33" s="148"/>
      <c r="L33" s="148"/>
      <c r="M33" s="159"/>
      <c r="N33" s="152"/>
      <c r="O33" s="158"/>
    </row>
    <row r="34" spans="1:15" ht="15" customHeight="1">
      <c r="A34" s="201"/>
      <c r="B34" s="202"/>
      <c r="C34" s="203"/>
      <c r="D34" s="146"/>
      <c r="E34" s="147"/>
      <c r="F34" s="148"/>
      <c r="G34" s="176"/>
      <c r="H34" s="176"/>
      <c r="I34" s="176"/>
      <c r="J34" s="148"/>
      <c r="K34" s="148"/>
      <c r="L34" s="148"/>
      <c r="M34" s="159"/>
      <c r="N34" s="152"/>
      <c r="O34" s="158"/>
    </row>
    <row r="35" spans="1:17" ht="15" customHeight="1">
      <c r="A35" s="201" t="s">
        <v>309</v>
      </c>
      <c r="B35" s="202"/>
      <c r="C35" s="203"/>
      <c r="D35" s="178"/>
      <c r="E35" s="179"/>
      <c r="F35" s="180"/>
      <c r="G35" s="181"/>
      <c r="H35" s="181"/>
      <c r="I35" s="181"/>
      <c r="J35" s="180"/>
      <c r="K35" s="180"/>
      <c r="L35" s="180"/>
      <c r="M35" s="182"/>
      <c r="N35" s="152"/>
      <c r="O35" s="153"/>
      <c r="Q35" s="183" t="s">
        <v>329</v>
      </c>
    </row>
    <row r="36" spans="1:17" ht="15.75" customHeight="1">
      <c r="A36" s="184"/>
      <c r="B36" s="184"/>
      <c r="C36" s="184"/>
      <c r="D36" s="185"/>
      <c r="E36" s="186"/>
      <c r="F36" s="187"/>
      <c r="G36" s="187"/>
      <c r="H36" s="187"/>
      <c r="I36" s="187"/>
      <c r="J36" s="187"/>
      <c r="K36" s="187"/>
      <c r="L36" s="187"/>
      <c r="M36" s="188"/>
      <c r="N36" s="187"/>
      <c r="O36" s="188"/>
      <c r="Q36" s="104" t="s">
        <v>329</v>
      </c>
    </row>
    <row r="37" spans="13:15" s="189" customFormat="1" ht="16.5" customHeight="1">
      <c r="M37" s="190"/>
      <c r="N37" s="191"/>
      <c r="O37" s="192"/>
    </row>
    <row r="38" s="189" customFormat="1" ht="16.5" customHeight="1"/>
    <row r="39" s="189" customFormat="1" ht="16.5" customHeight="1"/>
    <row r="40" s="189" customFormat="1" ht="16.5" customHeight="1"/>
    <row r="41" s="189" customFormat="1" ht="16.5" customHeight="1"/>
    <row r="42" s="189" customFormat="1" ht="16.5" customHeight="1"/>
    <row r="43" s="189" customFormat="1" ht="16.5" customHeight="1"/>
    <row r="44" s="189" customFormat="1" ht="16.5" customHeight="1"/>
    <row r="45" ht="16.5" customHeight="1"/>
    <row r="46" ht="16.5" customHeight="1"/>
  </sheetData>
  <sheetProtection/>
  <mergeCells count="20">
    <mergeCell ref="K19:M19"/>
    <mergeCell ref="A33:C33"/>
    <mergeCell ref="A34:C34"/>
    <mergeCell ref="G1:O1"/>
    <mergeCell ref="A2:C2"/>
    <mergeCell ref="E2:N2"/>
    <mergeCell ref="B3:B6"/>
    <mergeCell ref="A31:C31"/>
    <mergeCell ref="B24:C24"/>
    <mergeCell ref="A25:C25"/>
    <mergeCell ref="A35:C35"/>
    <mergeCell ref="A27:C27"/>
    <mergeCell ref="A28:C28"/>
    <mergeCell ref="A29:C29"/>
    <mergeCell ref="A30:C30"/>
    <mergeCell ref="C1:E1"/>
    <mergeCell ref="A32:C32"/>
    <mergeCell ref="B7:B9"/>
    <mergeCell ref="A26:C26"/>
    <mergeCell ref="A1:B1"/>
  </mergeCells>
  <printOptions horizontalCentered="1"/>
  <pageMargins left="0.73" right="0.34" top="0.91" bottom="0.22" header="0.51" footer="0.19"/>
  <pageSetup horizontalDpi="360" verticalDpi="360" orientation="landscape" paperSize="9" scale="78" r:id="rId1"/>
  <headerFooter alignWithMargins="0">
    <oddHeader>&amp;C&amp;"굴림,굵게"&amp;16공    사    원    가    계    산    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3"/>
  <sheetViews>
    <sheetView showZeros="0" view="pageBreakPreview" zoomScaleSheetLayoutView="100" zoomScalePageLayoutView="0" workbookViewId="0" topLeftCell="D1">
      <pane ySplit="3" topLeftCell="A4" activePane="bottomLeft" state="frozen"/>
      <selection pane="topLeft" activeCell="E39" sqref="E39"/>
      <selection pane="bottomLeft" activeCell="I7" sqref="I7"/>
    </sheetView>
  </sheetViews>
  <sheetFormatPr defaultColWidth="8.88671875" defaultRowHeight="20.25" customHeight="1"/>
  <cols>
    <col min="1" max="1" width="5.77734375" style="16" hidden="1" customWidth="1"/>
    <col min="2" max="2" width="6.5546875" style="15" hidden="1" customWidth="1"/>
    <col min="3" max="3" width="13.6640625" style="15" hidden="1" customWidth="1"/>
    <col min="4" max="4" width="36.21484375" style="15" customWidth="1"/>
    <col min="5" max="5" width="9.10546875" style="16" hidden="1" customWidth="1"/>
    <col min="6" max="6" width="4.21484375" style="20" customWidth="1"/>
    <col min="7" max="7" width="4.6640625" style="27" customWidth="1"/>
    <col min="8" max="8" width="12.99609375" style="27" customWidth="1"/>
    <col min="9" max="9" width="13.10546875" style="27" customWidth="1"/>
    <col min="10" max="10" width="5.10546875" style="27" hidden="1" customWidth="1"/>
    <col min="11" max="11" width="11.21484375" style="27" bestFit="1" customWidth="1"/>
    <col min="12" max="12" width="11.5546875" style="27" customWidth="1"/>
    <col min="13" max="14" width="9.4453125" style="27" customWidth="1"/>
    <col min="15" max="15" width="8.77734375" style="27" hidden="1" customWidth="1"/>
    <col min="16" max="16" width="13.21484375" style="27" customWidth="1"/>
    <col min="17" max="17" width="10.4453125" style="15" customWidth="1"/>
    <col min="18" max="16384" width="8.88671875" style="2" customWidth="1"/>
  </cols>
  <sheetData>
    <row r="1" spans="2:27" ht="20.25" customHeight="1">
      <c r="B1" s="15" t="s">
        <v>248</v>
      </c>
      <c r="D1" s="224" t="s">
        <v>212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AA1" s="2" t="s">
        <v>430</v>
      </c>
    </row>
    <row r="2" spans="1:17" s="13" customFormat="1" ht="20.25" customHeight="1">
      <c r="A2" s="226" t="s">
        <v>365</v>
      </c>
      <c r="B2" s="226" t="s">
        <v>349</v>
      </c>
      <c r="C2" s="228" t="s">
        <v>356</v>
      </c>
      <c r="D2" s="227" t="s">
        <v>370</v>
      </c>
      <c r="E2" s="229" t="s">
        <v>350</v>
      </c>
      <c r="F2" s="229" t="s">
        <v>327</v>
      </c>
      <c r="G2" s="223" t="s">
        <v>328</v>
      </c>
      <c r="H2" s="223" t="s">
        <v>351</v>
      </c>
      <c r="I2" s="223"/>
      <c r="J2" s="223" t="s">
        <v>352</v>
      </c>
      <c r="K2" s="223"/>
      <c r="L2" s="223"/>
      <c r="M2" s="223" t="s">
        <v>353</v>
      </c>
      <c r="N2" s="223"/>
      <c r="O2" s="42"/>
      <c r="P2" s="223" t="s">
        <v>357</v>
      </c>
      <c r="Q2" s="227" t="s">
        <v>355</v>
      </c>
    </row>
    <row r="3" spans="1:17" s="13" customFormat="1" ht="20.25" customHeight="1">
      <c r="A3" s="226"/>
      <c r="B3" s="226"/>
      <c r="C3" s="228"/>
      <c r="D3" s="227"/>
      <c r="E3" s="229"/>
      <c r="F3" s="229"/>
      <c r="G3" s="223"/>
      <c r="H3" s="42" t="s">
        <v>358</v>
      </c>
      <c r="I3" s="42" t="s">
        <v>359</v>
      </c>
      <c r="J3" s="42" t="s">
        <v>328</v>
      </c>
      <c r="K3" s="42" t="s">
        <v>358</v>
      </c>
      <c r="L3" s="42" t="s">
        <v>359</v>
      </c>
      <c r="M3" s="42" t="s">
        <v>360</v>
      </c>
      <c r="N3" s="42" t="s">
        <v>359</v>
      </c>
      <c r="O3" s="42" t="s">
        <v>361</v>
      </c>
      <c r="P3" s="223"/>
      <c r="Q3" s="227"/>
    </row>
    <row r="4" spans="2:17" ht="20.25" customHeight="1">
      <c r="B4" s="15" t="s">
        <v>1212</v>
      </c>
      <c r="D4" s="220" t="s">
        <v>247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2"/>
    </row>
    <row r="5" spans="2:17" ht="20.25" customHeight="1">
      <c r="B5" s="15" t="s">
        <v>240</v>
      </c>
      <c r="D5" s="37" t="s">
        <v>241</v>
      </c>
      <c r="E5" s="18"/>
      <c r="F5" s="21" t="s">
        <v>901</v>
      </c>
      <c r="G5" s="28">
        <v>1</v>
      </c>
      <c r="H5" s="28"/>
      <c r="I5" s="28"/>
      <c r="J5" s="28"/>
      <c r="K5" s="28"/>
      <c r="L5" s="28"/>
      <c r="M5" s="28"/>
      <c r="N5" s="28"/>
      <c r="O5" s="28"/>
      <c r="P5" s="28"/>
      <c r="Q5" s="37" t="s">
        <v>329</v>
      </c>
    </row>
    <row r="6" spans="4:17" ht="20.25" customHeight="1">
      <c r="D6" s="37"/>
      <c r="E6" s="18"/>
      <c r="F6" s="21"/>
      <c r="G6" s="28"/>
      <c r="H6" s="28"/>
      <c r="I6" s="28"/>
      <c r="J6" s="28"/>
      <c r="K6" s="28"/>
      <c r="L6" s="28"/>
      <c r="M6" s="28"/>
      <c r="N6" s="28"/>
      <c r="O6" s="28"/>
      <c r="P6" s="28"/>
      <c r="Q6" s="37"/>
    </row>
    <row r="7" spans="4:17" ht="20.25" customHeight="1">
      <c r="D7" s="37"/>
      <c r="E7" s="18"/>
      <c r="F7" s="21"/>
      <c r="G7" s="28"/>
      <c r="H7" s="28"/>
      <c r="I7" s="28"/>
      <c r="J7" s="28"/>
      <c r="K7" s="28"/>
      <c r="L7" s="28"/>
      <c r="M7" s="28"/>
      <c r="N7" s="28"/>
      <c r="O7" s="28"/>
      <c r="P7" s="28"/>
      <c r="Q7" s="37"/>
    </row>
    <row r="8" spans="4:17" ht="20.25" customHeight="1">
      <c r="D8" s="37"/>
      <c r="E8" s="18"/>
      <c r="F8" s="21"/>
      <c r="G8" s="28"/>
      <c r="H8" s="28"/>
      <c r="I8" s="28"/>
      <c r="J8" s="28"/>
      <c r="K8" s="28"/>
      <c r="L8" s="28"/>
      <c r="M8" s="28"/>
      <c r="N8" s="28"/>
      <c r="O8" s="28"/>
      <c r="P8" s="28"/>
      <c r="Q8" s="37"/>
    </row>
    <row r="9" spans="4:17" ht="20.25" customHeight="1">
      <c r="D9" s="37"/>
      <c r="E9" s="18"/>
      <c r="F9" s="21"/>
      <c r="G9" s="28"/>
      <c r="H9" s="28"/>
      <c r="I9" s="28"/>
      <c r="J9" s="28"/>
      <c r="K9" s="28"/>
      <c r="L9" s="28"/>
      <c r="M9" s="28"/>
      <c r="N9" s="28"/>
      <c r="O9" s="28"/>
      <c r="P9" s="28"/>
      <c r="Q9" s="37"/>
    </row>
    <row r="10" spans="4:17" ht="20.25" customHeight="1">
      <c r="D10" s="37"/>
      <c r="E10" s="18"/>
      <c r="F10" s="21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7"/>
    </row>
    <row r="11" spans="4:17" ht="20.25" customHeight="1">
      <c r="D11" s="37"/>
      <c r="E11" s="18"/>
      <c r="F11" s="2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7"/>
    </row>
    <row r="12" spans="4:17" ht="20.25" customHeight="1">
      <c r="D12" s="37"/>
      <c r="E12" s="18"/>
      <c r="F12" s="21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7"/>
    </row>
    <row r="13" spans="4:17" ht="20.25" customHeight="1">
      <c r="D13" s="37"/>
      <c r="E13" s="18"/>
      <c r="F13" s="21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7"/>
    </row>
    <row r="14" spans="4:17" ht="20.25" customHeight="1">
      <c r="D14" s="37"/>
      <c r="E14" s="18"/>
      <c r="F14" s="2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7"/>
    </row>
    <row r="15" spans="4:17" ht="20.25" customHeight="1">
      <c r="D15" s="37"/>
      <c r="E15" s="18"/>
      <c r="F15" s="21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7"/>
    </row>
    <row r="16" spans="4:17" ht="20.25" customHeight="1">
      <c r="D16" s="37"/>
      <c r="E16" s="18"/>
      <c r="F16" s="21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7"/>
    </row>
    <row r="17" spans="4:17" ht="20.25" customHeight="1">
      <c r="D17" s="37"/>
      <c r="E17" s="18"/>
      <c r="F17" s="2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7"/>
    </row>
    <row r="18" spans="4:17" ht="20.25" customHeight="1">
      <c r="D18" s="37"/>
      <c r="E18" s="18"/>
      <c r="F18" s="2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7"/>
    </row>
    <row r="19" spans="4:17" ht="20.25" customHeight="1">
      <c r="D19" s="37"/>
      <c r="E19" s="18"/>
      <c r="F19" s="21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7"/>
    </row>
    <row r="20" spans="4:17" ht="20.25" customHeight="1">
      <c r="D20" s="37"/>
      <c r="E20" s="18"/>
      <c r="F20" s="21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7"/>
    </row>
    <row r="21" spans="4:17" ht="20.25" customHeight="1">
      <c r="D21" s="37"/>
      <c r="E21" s="18"/>
      <c r="F21" s="2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7"/>
    </row>
    <row r="22" spans="4:17" ht="20.25" customHeight="1">
      <c r="D22" s="37"/>
      <c r="E22" s="18"/>
      <c r="F22" s="21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7"/>
    </row>
    <row r="23" spans="4:17" ht="20.25" customHeight="1">
      <c r="D23" s="37"/>
      <c r="E23" s="18"/>
      <c r="F23" s="21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7"/>
    </row>
    <row r="24" spans="4:17" ht="20.25" customHeight="1">
      <c r="D24" s="37"/>
      <c r="E24" s="18"/>
      <c r="F24" s="2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7"/>
    </row>
    <row r="25" spans="4:17" ht="20.25" customHeight="1">
      <c r="D25" s="37"/>
      <c r="E25" s="18"/>
      <c r="F25" s="21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7"/>
    </row>
    <row r="26" spans="4:17" ht="20.25" customHeight="1">
      <c r="D26" s="37"/>
      <c r="E26" s="18"/>
      <c r="F26" s="2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7"/>
    </row>
    <row r="27" spans="4:17" ht="20.25" customHeight="1">
      <c r="D27" s="37"/>
      <c r="E27" s="18"/>
      <c r="F27" s="2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7"/>
    </row>
    <row r="28" spans="4:17" ht="20.25" customHeight="1">
      <c r="D28" s="37"/>
      <c r="E28" s="18"/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7"/>
    </row>
    <row r="29" spans="3:17" ht="20.25" customHeight="1">
      <c r="C29" s="15" t="s">
        <v>242</v>
      </c>
      <c r="D29" s="37" t="s">
        <v>1722</v>
      </c>
      <c r="E29" s="18"/>
      <c r="F29" s="21"/>
      <c r="G29" s="28"/>
      <c r="H29" s="28"/>
      <c r="I29" s="28">
        <f>TRUNC(SUM(I4:I28))</f>
        <v>0</v>
      </c>
      <c r="J29" s="28"/>
      <c r="K29" s="28"/>
      <c r="L29" s="28">
        <f>TRUNC(SUM(L4:L28))</f>
        <v>0</v>
      </c>
      <c r="M29" s="28"/>
      <c r="N29" s="28">
        <f>TRUNC(SUM(N4:N28))</f>
        <v>0</v>
      </c>
      <c r="O29" s="28">
        <f>IF((H29+K29+M29)=0,"",(H29+K29+M29))</f>
      </c>
      <c r="P29" s="28">
        <f>TRUNC(SUM(P4:P28))</f>
        <v>0</v>
      </c>
      <c r="Q29" s="37"/>
    </row>
    <row r="30" spans="2:17" ht="20.25" customHeight="1">
      <c r="B30" s="15" t="s">
        <v>1214</v>
      </c>
      <c r="D30" s="220" t="s">
        <v>247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2"/>
    </row>
    <row r="31" spans="2:17" ht="20.25" customHeight="1">
      <c r="B31" s="15" t="s">
        <v>243</v>
      </c>
      <c r="D31" s="37" t="s">
        <v>244</v>
      </c>
      <c r="E31" s="18"/>
      <c r="F31" s="21" t="s">
        <v>901</v>
      </c>
      <c r="G31" s="28">
        <v>1</v>
      </c>
      <c r="H31" s="28"/>
      <c r="I31" s="28"/>
      <c r="J31" s="28"/>
      <c r="K31" s="28"/>
      <c r="L31" s="28"/>
      <c r="M31" s="28"/>
      <c r="N31" s="28"/>
      <c r="O31" s="28"/>
      <c r="P31" s="28"/>
      <c r="Q31" s="37"/>
    </row>
    <row r="32" spans="2:17" ht="20.25" customHeight="1">
      <c r="B32" s="15" t="s">
        <v>245</v>
      </c>
      <c r="D32" s="37" t="s">
        <v>246</v>
      </c>
      <c r="E32" s="18"/>
      <c r="F32" s="21" t="s">
        <v>901</v>
      </c>
      <c r="G32" s="28">
        <v>1</v>
      </c>
      <c r="H32" s="28"/>
      <c r="I32" s="28"/>
      <c r="J32" s="28"/>
      <c r="K32" s="28"/>
      <c r="L32" s="28"/>
      <c r="M32" s="28"/>
      <c r="N32" s="28"/>
      <c r="O32" s="28"/>
      <c r="P32" s="28"/>
      <c r="Q32" s="37"/>
    </row>
    <row r="33" spans="4:17" ht="20.25" customHeight="1">
      <c r="D33" s="37"/>
      <c r="E33" s="18"/>
      <c r="F33" s="2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7"/>
    </row>
    <row r="34" spans="4:17" ht="20.25" customHeight="1">
      <c r="D34" s="37"/>
      <c r="E34" s="18"/>
      <c r="F34" s="2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7"/>
    </row>
    <row r="35" spans="4:17" ht="20.25" customHeight="1">
      <c r="D35" s="37"/>
      <c r="E35" s="18"/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7"/>
    </row>
    <row r="36" spans="4:17" ht="20.25" customHeight="1">
      <c r="D36" s="37"/>
      <c r="E36" s="18"/>
      <c r="F36" s="2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7"/>
    </row>
    <row r="37" spans="4:17" ht="20.25" customHeight="1">
      <c r="D37" s="37"/>
      <c r="E37" s="18"/>
      <c r="F37" s="2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7"/>
    </row>
    <row r="38" spans="4:17" ht="20.25" customHeight="1">
      <c r="D38" s="37"/>
      <c r="E38" s="18"/>
      <c r="F38" s="2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7"/>
    </row>
    <row r="39" spans="4:17" ht="20.25" customHeight="1">
      <c r="D39" s="37"/>
      <c r="E39" s="18"/>
      <c r="F39" s="2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7"/>
    </row>
    <row r="40" spans="4:17" ht="20.25" customHeight="1">
      <c r="D40" s="37"/>
      <c r="E40" s="18"/>
      <c r="F40" s="2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7"/>
    </row>
    <row r="41" spans="4:17" ht="20.25" customHeight="1">
      <c r="D41" s="37"/>
      <c r="E41" s="18"/>
      <c r="F41" s="2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7"/>
    </row>
    <row r="42" spans="4:17" ht="20.25" customHeight="1">
      <c r="D42" s="37"/>
      <c r="E42" s="18"/>
      <c r="F42" s="2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7"/>
    </row>
    <row r="43" spans="4:17" ht="20.25" customHeight="1">
      <c r="D43" s="37"/>
      <c r="E43" s="18"/>
      <c r="F43" s="2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7"/>
    </row>
    <row r="44" spans="4:17" ht="20.25" customHeight="1">
      <c r="D44" s="37"/>
      <c r="E44" s="18"/>
      <c r="F44" s="2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7"/>
    </row>
    <row r="45" spans="4:17" ht="20.25" customHeight="1">
      <c r="D45" s="37"/>
      <c r="E45" s="18"/>
      <c r="F45" s="2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7"/>
    </row>
    <row r="46" spans="4:17" ht="20.25" customHeight="1">
      <c r="D46" s="37"/>
      <c r="E46" s="18"/>
      <c r="F46" s="2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7"/>
    </row>
    <row r="47" spans="4:17" ht="20.25" customHeight="1">
      <c r="D47" s="37"/>
      <c r="E47" s="18"/>
      <c r="F47" s="2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7"/>
    </row>
    <row r="48" spans="4:17" ht="20.25" customHeight="1">
      <c r="D48" s="37"/>
      <c r="E48" s="18"/>
      <c r="F48" s="21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7"/>
    </row>
    <row r="49" spans="4:17" ht="20.25" customHeight="1">
      <c r="D49" s="37"/>
      <c r="E49" s="18"/>
      <c r="F49" s="2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7"/>
    </row>
    <row r="50" spans="4:17" ht="20.25" customHeight="1">
      <c r="D50" s="37"/>
      <c r="E50" s="18"/>
      <c r="F50" s="2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7"/>
    </row>
    <row r="51" spans="4:17" ht="20.25" customHeight="1">
      <c r="D51" s="37"/>
      <c r="E51" s="18"/>
      <c r="F51" s="2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7"/>
    </row>
    <row r="52" spans="4:17" ht="20.25" customHeight="1">
      <c r="D52" s="37"/>
      <c r="E52" s="18"/>
      <c r="F52" s="2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7"/>
    </row>
    <row r="53" spans="4:17" ht="20.25" customHeight="1">
      <c r="D53" s="37"/>
      <c r="E53" s="18"/>
      <c r="F53" s="2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7"/>
    </row>
    <row r="54" spans="4:17" ht="20.25" customHeight="1">
      <c r="D54" s="37"/>
      <c r="E54" s="18"/>
      <c r="F54" s="2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7"/>
    </row>
    <row r="55" spans="3:17" ht="20.25" customHeight="1">
      <c r="C55" s="15" t="s">
        <v>242</v>
      </c>
      <c r="D55" s="37" t="s">
        <v>1722</v>
      </c>
      <c r="E55" s="18"/>
      <c r="F55" s="21"/>
      <c r="G55" s="28"/>
      <c r="H55" s="28"/>
      <c r="I55" s="28">
        <f>TRUNC(SUM(I30:I54))</f>
        <v>0</v>
      </c>
      <c r="J55" s="28"/>
      <c r="K55" s="28"/>
      <c r="L55" s="28">
        <f>TRUNC(SUM(L30:L54))</f>
        <v>0</v>
      </c>
      <c r="M55" s="28"/>
      <c r="N55" s="28">
        <f>TRUNC(SUM(N30:N54))</f>
        <v>0</v>
      </c>
      <c r="O55" s="28">
        <f>IF((H55+K55+M55)=0,"",(H55+K55+M55))</f>
      </c>
      <c r="P55" s="28">
        <f>TRUNC(SUM(P30:P54))</f>
        <v>0</v>
      </c>
      <c r="Q55" s="37"/>
    </row>
    <row r="56" spans="2:17" ht="20.25" customHeight="1">
      <c r="B56" s="15" t="s">
        <v>1214</v>
      </c>
      <c r="D56" s="220" t="s">
        <v>241</v>
      </c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2"/>
    </row>
    <row r="57" spans="2:17" ht="20.25" customHeight="1">
      <c r="B57" s="15" t="s">
        <v>213</v>
      </c>
      <c r="D57" s="37" t="s">
        <v>435</v>
      </c>
      <c r="E57" s="18"/>
      <c r="F57" s="21" t="s">
        <v>901</v>
      </c>
      <c r="G57" s="28">
        <v>1</v>
      </c>
      <c r="H57" s="28"/>
      <c r="I57" s="28"/>
      <c r="J57" s="28"/>
      <c r="K57" s="28"/>
      <c r="L57" s="28"/>
      <c r="M57" s="28"/>
      <c r="N57" s="28"/>
      <c r="O57" s="28"/>
      <c r="P57" s="28"/>
      <c r="Q57" s="37"/>
    </row>
    <row r="58" spans="2:17" ht="20.25" customHeight="1">
      <c r="B58" s="15" t="s">
        <v>214</v>
      </c>
      <c r="D58" s="37" t="s">
        <v>436</v>
      </c>
      <c r="E58" s="18"/>
      <c r="F58" s="21" t="s">
        <v>901</v>
      </c>
      <c r="G58" s="28">
        <v>1</v>
      </c>
      <c r="H58" s="28"/>
      <c r="I58" s="28"/>
      <c r="J58" s="28"/>
      <c r="K58" s="28"/>
      <c r="L58" s="28"/>
      <c r="M58" s="28"/>
      <c r="N58" s="28"/>
      <c r="O58" s="28"/>
      <c r="P58" s="28"/>
      <c r="Q58" s="37"/>
    </row>
    <row r="59" spans="2:17" ht="20.25" customHeight="1">
      <c r="B59" s="15" t="s">
        <v>215</v>
      </c>
      <c r="D59" s="37" t="s">
        <v>437</v>
      </c>
      <c r="E59" s="18"/>
      <c r="F59" s="21" t="s">
        <v>901</v>
      </c>
      <c r="G59" s="28">
        <v>1</v>
      </c>
      <c r="H59" s="28"/>
      <c r="I59" s="28"/>
      <c r="J59" s="28"/>
      <c r="K59" s="28"/>
      <c r="L59" s="28"/>
      <c r="M59" s="28"/>
      <c r="N59" s="28"/>
      <c r="O59" s="28"/>
      <c r="P59" s="28"/>
      <c r="Q59" s="37"/>
    </row>
    <row r="60" spans="2:17" ht="20.25" customHeight="1">
      <c r="B60" s="15" t="s">
        <v>216</v>
      </c>
      <c r="D60" s="37" t="s">
        <v>438</v>
      </c>
      <c r="E60" s="18"/>
      <c r="F60" s="21" t="s">
        <v>901</v>
      </c>
      <c r="G60" s="28">
        <v>1</v>
      </c>
      <c r="H60" s="28"/>
      <c r="I60" s="28"/>
      <c r="J60" s="28"/>
      <c r="K60" s="28"/>
      <c r="L60" s="28"/>
      <c r="M60" s="28"/>
      <c r="N60" s="28"/>
      <c r="O60" s="28"/>
      <c r="P60" s="28"/>
      <c r="Q60" s="37"/>
    </row>
    <row r="61" spans="2:17" ht="20.25" customHeight="1">
      <c r="B61" s="15" t="s">
        <v>217</v>
      </c>
      <c r="D61" s="37" t="s">
        <v>439</v>
      </c>
      <c r="E61" s="18"/>
      <c r="F61" s="21" t="s">
        <v>901</v>
      </c>
      <c r="G61" s="28">
        <v>1</v>
      </c>
      <c r="H61" s="28"/>
      <c r="I61" s="28"/>
      <c r="J61" s="28"/>
      <c r="K61" s="28"/>
      <c r="L61" s="28"/>
      <c r="M61" s="28"/>
      <c r="N61" s="28"/>
      <c r="O61" s="28"/>
      <c r="P61" s="28"/>
      <c r="Q61" s="37"/>
    </row>
    <row r="62" spans="2:17" ht="20.25" customHeight="1">
      <c r="B62" s="15" t="s">
        <v>218</v>
      </c>
      <c r="D62" s="37" t="s">
        <v>440</v>
      </c>
      <c r="E62" s="18"/>
      <c r="F62" s="21" t="s">
        <v>901</v>
      </c>
      <c r="G62" s="28">
        <v>1</v>
      </c>
      <c r="H62" s="28"/>
      <c r="I62" s="28"/>
      <c r="J62" s="28"/>
      <c r="K62" s="28"/>
      <c r="L62" s="28"/>
      <c r="M62" s="28"/>
      <c r="N62" s="28"/>
      <c r="O62" s="28"/>
      <c r="P62" s="28"/>
      <c r="Q62" s="37"/>
    </row>
    <row r="63" spans="2:17" ht="20.25" customHeight="1">
      <c r="B63" s="15" t="s">
        <v>219</v>
      </c>
      <c r="D63" s="37" t="s">
        <v>441</v>
      </c>
      <c r="E63" s="18"/>
      <c r="F63" s="21" t="s">
        <v>901</v>
      </c>
      <c r="G63" s="28">
        <v>1</v>
      </c>
      <c r="H63" s="28"/>
      <c r="I63" s="28"/>
      <c r="J63" s="28"/>
      <c r="K63" s="28"/>
      <c r="L63" s="28"/>
      <c r="M63" s="28"/>
      <c r="N63" s="28"/>
      <c r="O63" s="28"/>
      <c r="P63" s="28"/>
      <c r="Q63" s="37"/>
    </row>
    <row r="64" spans="2:17" ht="20.25" customHeight="1">
      <c r="B64" s="15" t="s">
        <v>221</v>
      </c>
      <c r="D64" s="37" t="s">
        <v>442</v>
      </c>
      <c r="E64" s="18"/>
      <c r="F64" s="21" t="s">
        <v>901</v>
      </c>
      <c r="G64" s="28">
        <v>1</v>
      </c>
      <c r="H64" s="28"/>
      <c r="I64" s="28"/>
      <c r="J64" s="28"/>
      <c r="K64" s="28"/>
      <c r="L64" s="28"/>
      <c r="M64" s="28"/>
      <c r="N64" s="28"/>
      <c r="O64" s="28"/>
      <c r="P64" s="28"/>
      <c r="Q64" s="37"/>
    </row>
    <row r="65" spans="4:17" ht="20.25" customHeight="1">
      <c r="D65" s="37"/>
      <c r="E65" s="18"/>
      <c r="F65" s="21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7"/>
    </row>
    <row r="66" spans="4:17" ht="20.25" customHeight="1">
      <c r="D66" s="37"/>
      <c r="E66" s="18"/>
      <c r="F66" s="21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7"/>
    </row>
    <row r="67" spans="4:17" ht="20.25" customHeight="1">
      <c r="D67" s="37"/>
      <c r="E67" s="18"/>
      <c r="F67" s="21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7"/>
    </row>
    <row r="68" spans="4:17" ht="20.25" customHeight="1">
      <c r="D68" s="37"/>
      <c r="E68" s="18"/>
      <c r="F68" s="21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7"/>
    </row>
    <row r="69" spans="4:17" ht="20.25" customHeight="1">
      <c r="D69" s="37"/>
      <c r="E69" s="18"/>
      <c r="F69" s="2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7"/>
    </row>
    <row r="70" spans="4:17" ht="20.25" customHeight="1">
      <c r="D70" s="37"/>
      <c r="E70" s="18"/>
      <c r="F70" s="2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7"/>
    </row>
    <row r="71" spans="4:17" ht="20.25" customHeight="1">
      <c r="D71" s="37"/>
      <c r="E71" s="18"/>
      <c r="F71" s="21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7"/>
    </row>
    <row r="72" spans="4:17" ht="20.25" customHeight="1">
      <c r="D72" s="37"/>
      <c r="E72" s="18"/>
      <c r="F72" s="21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7"/>
    </row>
    <row r="73" spans="4:17" ht="20.25" customHeight="1">
      <c r="D73" s="37"/>
      <c r="E73" s="18"/>
      <c r="F73" s="21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7"/>
    </row>
    <row r="74" spans="4:17" ht="20.25" customHeight="1">
      <c r="D74" s="37"/>
      <c r="E74" s="18"/>
      <c r="F74" s="2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7"/>
    </row>
    <row r="75" spans="4:17" ht="20.25" customHeight="1">
      <c r="D75" s="37"/>
      <c r="E75" s="18"/>
      <c r="F75" s="21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7"/>
    </row>
    <row r="76" spans="4:17" ht="20.25" customHeight="1">
      <c r="D76" s="37"/>
      <c r="E76" s="18"/>
      <c r="F76" s="21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7"/>
    </row>
    <row r="77" spans="4:17" ht="20.25" customHeight="1">
      <c r="D77" s="37"/>
      <c r="E77" s="18"/>
      <c r="F77" s="21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7"/>
    </row>
    <row r="78" spans="4:17" ht="20.25" customHeight="1">
      <c r="D78" s="37"/>
      <c r="E78" s="18"/>
      <c r="F78" s="21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7"/>
    </row>
    <row r="79" spans="4:17" ht="20.25" customHeight="1">
      <c r="D79" s="37"/>
      <c r="E79" s="18"/>
      <c r="F79" s="2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7"/>
    </row>
    <row r="80" spans="4:17" ht="20.25" customHeight="1">
      <c r="D80" s="37"/>
      <c r="E80" s="18"/>
      <c r="F80" s="21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7"/>
    </row>
    <row r="81" spans="2:17" ht="20.25" customHeight="1">
      <c r="B81" s="15" t="s">
        <v>240</v>
      </c>
      <c r="C81" s="15" t="s">
        <v>242</v>
      </c>
      <c r="D81" s="37" t="s">
        <v>1722</v>
      </c>
      <c r="E81" s="18"/>
      <c r="F81" s="21"/>
      <c r="G81" s="28"/>
      <c r="H81" s="28"/>
      <c r="I81" s="28">
        <f>TRUNC(SUM(I56:I80))</f>
        <v>0</v>
      </c>
      <c r="J81" s="28"/>
      <c r="K81" s="28"/>
      <c r="L81" s="28">
        <f>TRUNC(SUM(L56:L80))</f>
        <v>0</v>
      </c>
      <c r="M81" s="28"/>
      <c r="N81" s="28">
        <f>TRUNC(SUM(N56:N80))</f>
        <v>0</v>
      </c>
      <c r="O81" s="28">
        <f>IF((H81+K81+M81)=0,"",(H81+K81+M81))</f>
      </c>
      <c r="P81" s="28">
        <f>TRUNC(SUM(P56:P80))</f>
        <v>0</v>
      </c>
      <c r="Q81" s="37"/>
    </row>
    <row r="82" spans="2:17" ht="20.25" customHeight="1">
      <c r="B82" s="15" t="s">
        <v>1214</v>
      </c>
      <c r="D82" s="220" t="s">
        <v>244</v>
      </c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2"/>
    </row>
    <row r="83" spans="2:17" ht="20.25" customHeight="1">
      <c r="B83" s="15" t="s">
        <v>222</v>
      </c>
      <c r="D83" s="37" t="s">
        <v>443</v>
      </c>
      <c r="E83" s="18"/>
      <c r="F83" s="21" t="s">
        <v>901</v>
      </c>
      <c r="G83" s="28">
        <v>1</v>
      </c>
      <c r="H83" s="28"/>
      <c r="I83" s="28"/>
      <c r="J83" s="28"/>
      <c r="K83" s="28"/>
      <c r="L83" s="28"/>
      <c r="M83" s="28"/>
      <c r="N83" s="28"/>
      <c r="O83" s="28"/>
      <c r="P83" s="28"/>
      <c r="Q83" s="37"/>
    </row>
    <row r="84" spans="2:17" ht="20.25" customHeight="1">
      <c r="B84" s="15" t="s">
        <v>222</v>
      </c>
      <c r="D84" s="37" t="s">
        <v>1975</v>
      </c>
      <c r="E84" s="18"/>
      <c r="F84" s="21" t="s">
        <v>901</v>
      </c>
      <c r="G84" s="28">
        <v>1</v>
      </c>
      <c r="H84" s="28"/>
      <c r="I84" s="28"/>
      <c r="J84" s="28"/>
      <c r="K84" s="28"/>
      <c r="L84" s="28"/>
      <c r="M84" s="28"/>
      <c r="N84" s="28"/>
      <c r="O84" s="28"/>
      <c r="P84" s="28"/>
      <c r="Q84" s="37"/>
    </row>
    <row r="85" spans="4:17" ht="20.25" customHeight="1">
      <c r="D85" s="37"/>
      <c r="E85" s="18"/>
      <c r="F85" s="21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7"/>
    </row>
    <row r="86" spans="4:17" ht="20.25" customHeight="1">
      <c r="D86" s="37"/>
      <c r="E86" s="18"/>
      <c r="F86" s="21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37"/>
    </row>
    <row r="87" spans="4:17" ht="20.25" customHeight="1">
      <c r="D87" s="37"/>
      <c r="E87" s="18"/>
      <c r="F87" s="21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7"/>
    </row>
    <row r="88" spans="4:17" ht="20.25" customHeight="1">
      <c r="D88" s="37"/>
      <c r="E88" s="18"/>
      <c r="F88" s="21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37"/>
    </row>
    <row r="89" spans="4:17" ht="20.25" customHeight="1">
      <c r="D89" s="37"/>
      <c r="E89" s="18"/>
      <c r="F89" s="21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7"/>
    </row>
    <row r="90" spans="4:17" ht="20.25" customHeight="1">
      <c r="D90" s="37"/>
      <c r="E90" s="18"/>
      <c r="F90" s="21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37"/>
    </row>
    <row r="91" spans="4:17" ht="20.25" customHeight="1">
      <c r="D91" s="37"/>
      <c r="E91" s="18"/>
      <c r="F91" s="21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7"/>
    </row>
    <row r="92" spans="4:17" ht="20.25" customHeight="1">
      <c r="D92" s="37"/>
      <c r="E92" s="18"/>
      <c r="F92" s="21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37"/>
    </row>
    <row r="93" spans="4:17" ht="20.25" customHeight="1">
      <c r="D93" s="37"/>
      <c r="E93" s="18"/>
      <c r="F93" s="21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7"/>
    </row>
    <row r="94" spans="4:17" ht="20.25" customHeight="1">
      <c r="D94" s="37"/>
      <c r="E94" s="18"/>
      <c r="F94" s="21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37"/>
    </row>
    <row r="95" spans="4:17" ht="20.25" customHeight="1">
      <c r="D95" s="37"/>
      <c r="E95" s="18"/>
      <c r="F95" s="2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7"/>
    </row>
    <row r="96" spans="4:17" ht="20.25" customHeight="1">
      <c r="D96" s="37"/>
      <c r="E96" s="18"/>
      <c r="F96" s="21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37"/>
    </row>
    <row r="97" spans="4:17" ht="20.25" customHeight="1">
      <c r="D97" s="37"/>
      <c r="E97" s="18"/>
      <c r="F97" s="21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7"/>
    </row>
    <row r="98" spans="4:17" ht="20.25" customHeight="1">
      <c r="D98" s="37"/>
      <c r="E98" s="18"/>
      <c r="F98" s="21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37"/>
    </row>
    <row r="99" spans="4:17" ht="20.25" customHeight="1">
      <c r="D99" s="37"/>
      <c r="E99" s="18"/>
      <c r="F99" s="2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37"/>
    </row>
    <row r="100" spans="4:17" ht="20.25" customHeight="1">
      <c r="D100" s="37"/>
      <c r="E100" s="18"/>
      <c r="F100" s="21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37"/>
    </row>
    <row r="101" spans="4:17" ht="20.25" customHeight="1">
      <c r="D101" s="37"/>
      <c r="E101" s="18"/>
      <c r="F101" s="21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37"/>
    </row>
    <row r="102" spans="4:17" ht="20.25" customHeight="1">
      <c r="D102" s="37"/>
      <c r="E102" s="18"/>
      <c r="F102" s="21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37"/>
    </row>
    <row r="103" spans="4:17" ht="20.25" customHeight="1">
      <c r="D103" s="37"/>
      <c r="E103" s="18"/>
      <c r="F103" s="21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37"/>
    </row>
    <row r="104" spans="4:17" ht="20.25" customHeight="1">
      <c r="D104" s="37"/>
      <c r="E104" s="18"/>
      <c r="F104" s="21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37"/>
    </row>
    <row r="105" spans="4:17" ht="20.25" customHeight="1">
      <c r="D105" s="37"/>
      <c r="E105" s="18"/>
      <c r="F105" s="21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37"/>
    </row>
    <row r="106" spans="4:17" ht="20.25" customHeight="1">
      <c r="D106" s="37"/>
      <c r="E106" s="18"/>
      <c r="F106" s="21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37"/>
    </row>
    <row r="107" spans="2:17" ht="20.25" customHeight="1">
      <c r="B107" s="15" t="s">
        <v>243</v>
      </c>
      <c r="C107" s="15" t="s">
        <v>242</v>
      </c>
      <c r="D107" s="37" t="s">
        <v>1722</v>
      </c>
      <c r="E107" s="18"/>
      <c r="F107" s="21"/>
      <c r="G107" s="28"/>
      <c r="H107" s="28"/>
      <c r="I107" s="28">
        <f>TRUNC(SUM(I82:I106))</f>
        <v>0</v>
      </c>
      <c r="J107" s="28"/>
      <c r="K107" s="28"/>
      <c r="L107" s="28">
        <f>TRUNC(SUM(L82:L106))</f>
        <v>0</v>
      </c>
      <c r="M107" s="28"/>
      <c r="N107" s="28">
        <f>TRUNC(SUM(N82:N106))</f>
        <v>0</v>
      </c>
      <c r="O107" s="28">
        <f>IF((H107+K107+M107)=0,"",(H107+K107+M107))</f>
      </c>
      <c r="P107" s="28">
        <f>TRUNC(SUM(P82:P106))</f>
        <v>0</v>
      </c>
      <c r="Q107" s="37"/>
    </row>
    <row r="108" spans="2:17" ht="20.25" customHeight="1">
      <c r="B108" s="15" t="s">
        <v>1214</v>
      </c>
      <c r="D108" s="220" t="s">
        <v>246</v>
      </c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2"/>
    </row>
    <row r="109" spans="2:17" ht="20.25" customHeight="1">
      <c r="B109" s="15" t="s">
        <v>223</v>
      </c>
      <c r="D109" s="37" t="s">
        <v>444</v>
      </c>
      <c r="E109" s="18"/>
      <c r="F109" s="21" t="s">
        <v>901</v>
      </c>
      <c r="G109" s="28">
        <v>1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37"/>
    </row>
    <row r="110" spans="2:17" ht="20.25" customHeight="1">
      <c r="B110" s="15" t="s">
        <v>224</v>
      </c>
      <c r="D110" s="37" t="s">
        <v>445</v>
      </c>
      <c r="E110" s="18"/>
      <c r="F110" s="21" t="s">
        <v>901</v>
      </c>
      <c r="G110" s="28">
        <v>1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37"/>
    </row>
    <row r="111" spans="2:17" ht="20.25" customHeight="1">
      <c r="B111" s="15" t="s">
        <v>225</v>
      </c>
      <c r="D111" s="37" t="s">
        <v>446</v>
      </c>
      <c r="E111" s="18"/>
      <c r="F111" s="21" t="s">
        <v>901</v>
      </c>
      <c r="G111" s="28">
        <v>1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37"/>
    </row>
    <row r="112" spans="4:17" ht="20.25" customHeight="1">
      <c r="D112" s="37"/>
      <c r="E112" s="18"/>
      <c r="F112" s="2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37"/>
    </row>
    <row r="113" spans="4:17" ht="20.25" customHeight="1">
      <c r="D113" s="37"/>
      <c r="E113" s="18"/>
      <c r="F113" s="21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37"/>
    </row>
    <row r="114" spans="4:17" ht="20.25" customHeight="1">
      <c r="D114" s="37"/>
      <c r="E114" s="18"/>
      <c r="F114" s="21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37"/>
    </row>
    <row r="115" spans="4:17" ht="20.25" customHeight="1">
      <c r="D115" s="37"/>
      <c r="E115" s="18"/>
      <c r="F115" s="21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37"/>
    </row>
    <row r="116" spans="4:17" ht="20.25" customHeight="1">
      <c r="D116" s="37"/>
      <c r="E116" s="18"/>
      <c r="F116" s="21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37"/>
    </row>
    <row r="117" spans="4:17" ht="20.25" customHeight="1">
      <c r="D117" s="37"/>
      <c r="E117" s="18"/>
      <c r="F117" s="21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37"/>
    </row>
    <row r="118" spans="4:17" ht="20.25" customHeight="1">
      <c r="D118" s="37"/>
      <c r="E118" s="18"/>
      <c r="F118" s="21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37"/>
    </row>
    <row r="119" spans="4:17" ht="20.25" customHeight="1">
      <c r="D119" s="37"/>
      <c r="E119" s="18"/>
      <c r="F119" s="21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37"/>
    </row>
    <row r="120" spans="4:17" ht="20.25" customHeight="1">
      <c r="D120" s="37"/>
      <c r="E120" s="18"/>
      <c r="F120" s="21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37"/>
    </row>
    <row r="121" spans="4:17" ht="20.25" customHeight="1">
      <c r="D121" s="37"/>
      <c r="E121" s="18"/>
      <c r="F121" s="21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37"/>
    </row>
    <row r="122" spans="4:17" ht="20.25" customHeight="1">
      <c r="D122" s="37"/>
      <c r="E122" s="18"/>
      <c r="F122" s="21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37"/>
    </row>
    <row r="123" spans="4:17" ht="20.25" customHeight="1">
      <c r="D123" s="37"/>
      <c r="E123" s="18"/>
      <c r="F123" s="21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37"/>
    </row>
    <row r="124" spans="4:17" ht="20.25" customHeight="1">
      <c r="D124" s="37"/>
      <c r="E124" s="18"/>
      <c r="F124" s="21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37"/>
    </row>
    <row r="125" spans="4:17" ht="20.25" customHeight="1">
      <c r="D125" s="37"/>
      <c r="E125" s="18"/>
      <c r="F125" s="21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37"/>
    </row>
    <row r="126" spans="4:17" ht="20.25" customHeight="1">
      <c r="D126" s="37"/>
      <c r="E126" s="18"/>
      <c r="F126" s="21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37"/>
    </row>
    <row r="127" spans="4:17" ht="20.25" customHeight="1">
      <c r="D127" s="37"/>
      <c r="E127" s="18"/>
      <c r="F127" s="21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37"/>
    </row>
    <row r="128" spans="4:17" ht="20.25" customHeight="1">
      <c r="D128" s="37"/>
      <c r="E128" s="18"/>
      <c r="F128" s="21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37"/>
    </row>
    <row r="129" spans="4:17" ht="20.25" customHeight="1">
      <c r="D129" s="37"/>
      <c r="E129" s="18"/>
      <c r="F129" s="21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37"/>
    </row>
    <row r="130" spans="4:17" ht="20.25" customHeight="1">
      <c r="D130" s="37"/>
      <c r="E130" s="18"/>
      <c r="F130" s="21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37"/>
    </row>
    <row r="131" spans="4:17" ht="20.25" customHeight="1">
      <c r="D131" s="37"/>
      <c r="E131" s="18"/>
      <c r="F131" s="21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37"/>
    </row>
    <row r="132" spans="4:17" ht="20.25" customHeight="1">
      <c r="D132" s="37"/>
      <c r="E132" s="18"/>
      <c r="F132" s="21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37"/>
    </row>
    <row r="133" spans="2:17" ht="20.25" customHeight="1">
      <c r="B133" s="15" t="s">
        <v>245</v>
      </c>
      <c r="C133" s="15" t="s">
        <v>242</v>
      </c>
      <c r="D133" s="37" t="s">
        <v>1722</v>
      </c>
      <c r="E133" s="18"/>
      <c r="F133" s="21"/>
      <c r="G133" s="28"/>
      <c r="H133" s="28"/>
      <c r="I133" s="28">
        <f>TRUNC(SUM(I108:I132))</f>
        <v>0</v>
      </c>
      <c r="J133" s="28"/>
      <c r="K133" s="28"/>
      <c r="L133" s="28">
        <f>TRUNC(SUM(L108:L132))</f>
        <v>0</v>
      </c>
      <c r="M133" s="28"/>
      <c r="N133" s="28">
        <f>TRUNC(SUM(N108:N132))</f>
        <v>0</v>
      </c>
      <c r="O133" s="28">
        <f>IF((H133+K133+M133)=0,"",(H133+K133+M133))</f>
      </c>
      <c r="P133" s="28">
        <f>TRUNC(SUM(P108:P132))</f>
        <v>0</v>
      </c>
      <c r="Q133" s="37"/>
    </row>
  </sheetData>
  <sheetProtection/>
  <mergeCells count="18">
    <mergeCell ref="A2:A3"/>
    <mergeCell ref="Q2:Q3"/>
    <mergeCell ref="B2:B3"/>
    <mergeCell ref="C2:C3"/>
    <mergeCell ref="E2:E3"/>
    <mergeCell ref="F2:F3"/>
    <mergeCell ref="G2:G3"/>
    <mergeCell ref="H2:I2"/>
    <mergeCell ref="P2:P3"/>
    <mergeCell ref="D2:D3"/>
    <mergeCell ref="D108:Q108"/>
    <mergeCell ref="J2:L2"/>
    <mergeCell ref="M2:N2"/>
    <mergeCell ref="D1:Q1"/>
    <mergeCell ref="D4:Q4"/>
    <mergeCell ref="D30:Q30"/>
    <mergeCell ref="D56:Q56"/>
    <mergeCell ref="D82:Q82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5"/>
  <sheetViews>
    <sheetView showZeros="0" view="pageBreakPreview" zoomScaleSheetLayoutView="100" zoomScalePageLayoutView="0" workbookViewId="0" topLeftCell="D1">
      <pane ySplit="3" topLeftCell="A4" activePane="bottomLeft" state="frozen"/>
      <selection pane="topLeft" activeCell="G29" sqref="G29"/>
      <selection pane="bottomLeft" activeCell="D23" sqref="D23"/>
    </sheetView>
  </sheetViews>
  <sheetFormatPr defaultColWidth="8.88671875" defaultRowHeight="22.5" customHeight="1"/>
  <cols>
    <col min="1" max="1" width="12.10546875" style="15" hidden="1" customWidth="1"/>
    <col min="2" max="2" width="17.4453125" style="15" hidden="1" customWidth="1"/>
    <col min="3" max="3" width="20.6640625" style="15" hidden="1" customWidth="1"/>
    <col min="4" max="4" width="24.3359375" style="15" customWidth="1"/>
    <col min="5" max="5" width="25.3359375" style="15" customWidth="1"/>
    <col min="6" max="6" width="4.21484375" style="20" customWidth="1"/>
    <col min="7" max="7" width="9.99609375" style="16" customWidth="1"/>
    <col min="8" max="8" width="12.99609375" style="27" customWidth="1"/>
    <col min="9" max="9" width="13.21484375" style="27" customWidth="1"/>
    <col min="10" max="10" width="5.5546875" style="27" hidden="1" customWidth="1"/>
    <col min="11" max="11" width="10.4453125" style="27" customWidth="1"/>
    <col min="12" max="12" width="11.77734375" style="27" customWidth="1"/>
    <col min="13" max="13" width="8.4453125" style="27" customWidth="1"/>
    <col min="14" max="14" width="9.10546875" style="27" customWidth="1"/>
    <col min="15" max="15" width="5.99609375" style="27" hidden="1" customWidth="1"/>
    <col min="16" max="16" width="12.99609375" style="27" customWidth="1"/>
    <col min="17" max="17" width="11.10546875" style="15" customWidth="1"/>
    <col min="18" max="19" width="9.3359375" style="2" bestFit="1" customWidth="1"/>
    <col min="20" max="26" width="8.88671875" style="2" customWidth="1"/>
    <col min="27" max="31" width="11.77734375" style="27" customWidth="1"/>
    <col min="32" max="16384" width="8.88671875" style="2" customWidth="1"/>
  </cols>
  <sheetData>
    <row r="1" spans="2:31" ht="22.5" customHeight="1">
      <c r="B1" s="15" t="s">
        <v>239</v>
      </c>
      <c r="D1" s="231" t="s">
        <v>212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W1" s="230" t="s">
        <v>377</v>
      </c>
      <c r="X1" s="230"/>
      <c r="Y1" s="230"/>
      <c r="Z1" s="46"/>
      <c r="AA1" s="46" t="s">
        <v>382</v>
      </c>
      <c r="AB1" s="46"/>
      <c r="AC1" s="46"/>
      <c r="AD1" s="46"/>
      <c r="AE1" s="46"/>
    </row>
    <row r="2" spans="1:31" s="13" customFormat="1" ht="22.5" customHeight="1">
      <c r="A2" s="226" t="s">
        <v>364</v>
      </c>
      <c r="B2" s="226" t="s">
        <v>349</v>
      </c>
      <c r="C2" s="228" t="s">
        <v>346</v>
      </c>
      <c r="D2" s="227" t="s">
        <v>371</v>
      </c>
      <c r="E2" s="227" t="s">
        <v>372</v>
      </c>
      <c r="F2" s="229" t="s">
        <v>327</v>
      </c>
      <c r="G2" s="229" t="s">
        <v>328</v>
      </c>
      <c r="H2" s="223" t="s">
        <v>351</v>
      </c>
      <c r="I2" s="223"/>
      <c r="J2" s="223" t="s">
        <v>352</v>
      </c>
      <c r="K2" s="223"/>
      <c r="L2" s="223"/>
      <c r="M2" s="223" t="s">
        <v>353</v>
      </c>
      <c r="N2" s="223"/>
      <c r="O2" s="42"/>
      <c r="P2" s="223" t="s">
        <v>357</v>
      </c>
      <c r="Q2" s="227" t="s">
        <v>355</v>
      </c>
      <c r="W2" s="13" t="s">
        <v>378</v>
      </c>
      <c r="X2" s="13" t="s">
        <v>379</v>
      </c>
      <c r="Y2" s="13" t="s">
        <v>380</v>
      </c>
      <c r="Z2" s="13" t="s">
        <v>381</v>
      </c>
      <c r="AA2" s="30" t="s">
        <v>403</v>
      </c>
      <c r="AB2" s="30" t="s">
        <v>402</v>
      </c>
      <c r="AC2" s="30" t="s">
        <v>383</v>
      </c>
      <c r="AD2" s="30" t="s">
        <v>385</v>
      </c>
      <c r="AE2" s="30" t="s">
        <v>384</v>
      </c>
    </row>
    <row r="3" spans="1:31" s="13" customFormat="1" ht="22.5" customHeight="1">
      <c r="A3" s="226"/>
      <c r="B3" s="226"/>
      <c r="C3" s="228"/>
      <c r="D3" s="227"/>
      <c r="E3" s="227"/>
      <c r="F3" s="229"/>
      <c r="G3" s="229"/>
      <c r="H3" s="42" t="s">
        <v>358</v>
      </c>
      <c r="I3" s="42" t="s">
        <v>359</v>
      </c>
      <c r="J3" s="42" t="s">
        <v>328</v>
      </c>
      <c r="K3" s="42" t="s">
        <v>358</v>
      </c>
      <c r="L3" s="42" t="s">
        <v>359</v>
      </c>
      <c r="M3" s="42" t="s">
        <v>360</v>
      </c>
      <c r="N3" s="42" t="s">
        <v>359</v>
      </c>
      <c r="O3" s="42" t="s">
        <v>361</v>
      </c>
      <c r="P3" s="223"/>
      <c r="Q3" s="227"/>
      <c r="W3" s="2"/>
      <c r="X3" s="2"/>
      <c r="Y3" s="2"/>
      <c r="Z3" s="2"/>
      <c r="AA3" s="27"/>
      <c r="AB3" s="27"/>
      <c r="AC3" s="27"/>
      <c r="AD3" s="27">
        <f>IF(옵션!$C$11=0,"1",옵션!$C$11)</f>
        <v>1</v>
      </c>
      <c r="AE3" s="27">
        <f>IF(옵션!$C$12=0,"1",옵션!$C$12)</f>
        <v>1</v>
      </c>
    </row>
    <row r="4" spans="2:17" ht="22.5" customHeight="1">
      <c r="B4" s="15" t="s">
        <v>1214</v>
      </c>
      <c r="D4" s="220" t="s">
        <v>226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2"/>
    </row>
    <row r="5" spans="1:28" ht="22.5" customHeight="1">
      <c r="A5" s="15" t="s">
        <v>1431</v>
      </c>
      <c r="B5" s="15" t="s">
        <v>213</v>
      </c>
      <c r="C5" s="15" t="s">
        <v>1431</v>
      </c>
      <c r="D5" s="37" t="s">
        <v>467</v>
      </c>
      <c r="E5" s="37" t="s">
        <v>474</v>
      </c>
      <c r="F5" s="21" t="s">
        <v>457</v>
      </c>
      <c r="G5" s="18">
        <v>7</v>
      </c>
      <c r="H5" s="28"/>
      <c r="I5" s="44"/>
      <c r="J5" s="28"/>
      <c r="K5" s="28"/>
      <c r="L5" s="44"/>
      <c r="M5" s="28"/>
      <c r="N5" s="44"/>
      <c r="O5" s="28"/>
      <c r="P5" s="28"/>
      <c r="Q5" s="37" t="s">
        <v>1432</v>
      </c>
      <c r="AB5" s="27">
        <f>I5</f>
        <v>0</v>
      </c>
    </row>
    <row r="6" spans="1:28" ht="22.5" customHeight="1">
      <c r="A6" s="15" t="s">
        <v>1438</v>
      </c>
      <c r="B6" s="15" t="s">
        <v>213</v>
      </c>
      <c r="C6" s="15" t="s">
        <v>1438</v>
      </c>
      <c r="D6" s="37" t="s">
        <v>479</v>
      </c>
      <c r="E6" s="37" t="s">
        <v>1440</v>
      </c>
      <c r="F6" s="21" t="s">
        <v>457</v>
      </c>
      <c r="G6" s="18">
        <v>85</v>
      </c>
      <c r="H6" s="28"/>
      <c r="I6" s="44"/>
      <c r="J6" s="28"/>
      <c r="K6" s="28"/>
      <c r="L6" s="44"/>
      <c r="M6" s="28"/>
      <c r="N6" s="44"/>
      <c r="O6" s="28"/>
      <c r="P6" s="28"/>
      <c r="Q6" s="37" t="s">
        <v>1439</v>
      </c>
      <c r="AB6" s="27">
        <f>I6</f>
        <v>0</v>
      </c>
    </row>
    <row r="7" spans="1:28" ht="22.5" customHeight="1">
      <c r="A7" s="15" t="s">
        <v>1441</v>
      </c>
      <c r="B7" s="15" t="s">
        <v>213</v>
      </c>
      <c r="C7" s="15" t="s">
        <v>1441</v>
      </c>
      <c r="D7" s="37" t="s">
        <v>479</v>
      </c>
      <c r="E7" s="37" t="s">
        <v>1443</v>
      </c>
      <c r="F7" s="21" t="s">
        <v>457</v>
      </c>
      <c r="G7" s="18">
        <v>93</v>
      </c>
      <c r="H7" s="28"/>
      <c r="I7" s="44"/>
      <c r="J7" s="28"/>
      <c r="K7" s="28"/>
      <c r="L7" s="44"/>
      <c r="M7" s="28"/>
      <c r="N7" s="44"/>
      <c r="O7" s="28"/>
      <c r="P7" s="28"/>
      <c r="Q7" s="37" t="s">
        <v>1442</v>
      </c>
      <c r="AB7" s="27">
        <f>I7</f>
        <v>0</v>
      </c>
    </row>
    <row r="8" spans="1:17" ht="22.5" customHeight="1">
      <c r="A8" s="15" t="s">
        <v>1460</v>
      </c>
      <c r="B8" s="15" t="s">
        <v>213</v>
      </c>
      <c r="C8" s="15" t="s">
        <v>1460</v>
      </c>
      <c r="D8" s="37" t="s">
        <v>511</v>
      </c>
      <c r="E8" s="37" t="s">
        <v>512</v>
      </c>
      <c r="F8" s="21" t="s">
        <v>513</v>
      </c>
      <c r="G8" s="18">
        <v>1</v>
      </c>
      <c r="H8" s="28"/>
      <c r="I8" s="44"/>
      <c r="J8" s="28"/>
      <c r="K8" s="28"/>
      <c r="L8" s="44"/>
      <c r="M8" s="28"/>
      <c r="N8" s="44"/>
      <c r="O8" s="28"/>
      <c r="P8" s="28"/>
      <c r="Q8" s="37" t="s">
        <v>1461</v>
      </c>
    </row>
    <row r="9" spans="1:17" ht="22.5" customHeight="1">
      <c r="A9" s="15" t="s">
        <v>531</v>
      </c>
      <c r="B9" s="15" t="s">
        <v>213</v>
      </c>
      <c r="C9" s="15" t="s">
        <v>531</v>
      </c>
      <c r="D9" s="37" t="s">
        <v>532</v>
      </c>
      <c r="E9" s="37" t="s">
        <v>533</v>
      </c>
      <c r="F9" s="21" t="s">
        <v>501</v>
      </c>
      <c r="G9" s="18">
        <v>1</v>
      </c>
      <c r="H9" s="28"/>
      <c r="I9" s="44"/>
      <c r="J9" s="28"/>
      <c r="K9" s="28"/>
      <c r="L9" s="44"/>
      <c r="M9" s="28"/>
      <c r="N9" s="44"/>
      <c r="O9" s="28"/>
      <c r="P9" s="28"/>
      <c r="Q9" s="37"/>
    </row>
    <row r="10" spans="1:17" ht="22.5" customHeight="1">
      <c r="A10" s="15" t="s">
        <v>1481</v>
      </c>
      <c r="B10" s="15" t="s">
        <v>213</v>
      </c>
      <c r="C10" s="15" t="s">
        <v>1481</v>
      </c>
      <c r="D10" s="37" t="s">
        <v>1470</v>
      </c>
      <c r="E10" s="37" t="s">
        <v>1483</v>
      </c>
      <c r="F10" s="21" t="s">
        <v>808</v>
      </c>
      <c r="G10" s="18">
        <v>2</v>
      </c>
      <c r="H10" s="28"/>
      <c r="I10" s="44"/>
      <c r="J10" s="28"/>
      <c r="K10" s="28"/>
      <c r="L10" s="44"/>
      <c r="M10" s="28"/>
      <c r="N10" s="44"/>
      <c r="O10" s="28"/>
      <c r="P10" s="28"/>
      <c r="Q10" s="37" t="s">
        <v>1482</v>
      </c>
    </row>
    <row r="11" spans="1:17" ht="22.5" customHeight="1">
      <c r="A11" s="15" t="s">
        <v>1503</v>
      </c>
      <c r="B11" s="15" t="s">
        <v>213</v>
      </c>
      <c r="C11" s="15" t="s">
        <v>1503</v>
      </c>
      <c r="D11" s="37" t="s">
        <v>1492</v>
      </c>
      <c r="E11" s="37" t="s">
        <v>1505</v>
      </c>
      <c r="F11" s="21" t="s">
        <v>808</v>
      </c>
      <c r="G11" s="18">
        <v>1</v>
      </c>
      <c r="H11" s="28"/>
      <c r="I11" s="44"/>
      <c r="J11" s="28"/>
      <c r="K11" s="28"/>
      <c r="L11" s="44"/>
      <c r="M11" s="28"/>
      <c r="N11" s="44"/>
      <c r="O11" s="28"/>
      <c r="P11" s="28"/>
      <c r="Q11" s="37" t="s">
        <v>1504</v>
      </c>
    </row>
    <row r="12" spans="1:17" ht="22.5" customHeight="1">
      <c r="A12" s="15" t="s">
        <v>1605</v>
      </c>
      <c r="B12" s="15" t="s">
        <v>213</v>
      </c>
      <c r="C12" s="15" t="s">
        <v>1605</v>
      </c>
      <c r="D12" s="37" t="s">
        <v>672</v>
      </c>
      <c r="E12" s="37" t="s">
        <v>677</v>
      </c>
      <c r="F12" s="21" t="s">
        <v>457</v>
      </c>
      <c r="G12" s="18">
        <v>209</v>
      </c>
      <c r="H12" s="28"/>
      <c r="I12" s="44"/>
      <c r="J12" s="28"/>
      <c r="K12" s="28"/>
      <c r="L12" s="44"/>
      <c r="M12" s="28"/>
      <c r="N12" s="44"/>
      <c r="O12" s="28"/>
      <c r="P12" s="28"/>
      <c r="Q12" s="37" t="s">
        <v>1606</v>
      </c>
    </row>
    <row r="13" spans="1:17" ht="22.5" customHeight="1">
      <c r="A13" s="15" t="s">
        <v>1621</v>
      </c>
      <c r="B13" s="15" t="s">
        <v>213</v>
      </c>
      <c r="C13" s="15" t="s">
        <v>1621</v>
      </c>
      <c r="D13" s="37" t="s">
        <v>687</v>
      </c>
      <c r="E13" s="37" t="s">
        <v>694</v>
      </c>
      <c r="F13" s="21" t="s">
        <v>457</v>
      </c>
      <c r="G13" s="18">
        <v>359</v>
      </c>
      <c r="H13" s="28"/>
      <c r="I13" s="44"/>
      <c r="J13" s="28"/>
      <c r="K13" s="28"/>
      <c r="L13" s="44"/>
      <c r="M13" s="28"/>
      <c r="N13" s="44"/>
      <c r="O13" s="28"/>
      <c r="P13" s="28"/>
      <c r="Q13" s="37" t="s">
        <v>1622</v>
      </c>
    </row>
    <row r="14" spans="1:17" ht="22.5" customHeight="1">
      <c r="A14" s="15" t="s">
        <v>1681</v>
      </c>
      <c r="B14" s="15" t="s">
        <v>213</v>
      </c>
      <c r="C14" s="15" t="s">
        <v>1681</v>
      </c>
      <c r="D14" s="37" t="s">
        <v>870</v>
      </c>
      <c r="E14" s="37" t="s">
        <v>871</v>
      </c>
      <c r="F14" s="21" t="s">
        <v>638</v>
      </c>
      <c r="G14" s="18">
        <v>8</v>
      </c>
      <c r="H14" s="28"/>
      <c r="I14" s="44"/>
      <c r="J14" s="28"/>
      <c r="K14" s="28"/>
      <c r="L14" s="44"/>
      <c r="M14" s="28"/>
      <c r="N14" s="44"/>
      <c r="O14" s="28"/>
      <c r="P14" s="28"/>
      <c r="Q14" s="37" t="s">
        <v>1682</v>
      </c>
    </row>
    <row r="15" spans="1:17" ht="22.5" customHeight="1">
      <c r="A15" s="15" t="s">
        <v>896</v>
      </c>
      <c r="B15" s="15" t="s">
        <v>213</v>
      </c>
      <c r="C15" s="15" t="s">
        <v>896</v>
      </c>
      <c r="D15" s="37" t="s">
        <v>897</v>
      </c>
      <c r="E15" s="37" t="s">
        <v>898</v>
      </c>
      <c r="F15" s="21" t="s">
        <v>638</v>
      </c>
      <c r="G15" s="18">
        <v>23</v>
      </c>
      <c r="H15" s="28"/>
      <c r="I15" s="44"/>
      <c r="J15" s="28"/>
      <c r="K15" s="28"/>
      <c r="L15" s="44"/>
      <c r="M15" s="28"/>
      <c r="N15" s="44"/>
      <c r="O15" s="28"/>
      <c r="P15" s="28"/>
      <c r="Q15" s="37" t="s">
        <v>1737</v>
      </c>
    </row>
    <row r="16" spans="1:17" ht="22.5" customHeight="1">
      <c r="A16" s="15" t="s">
        <v>1683</v>
      </c>
      <c r="B16" s="15" t="s">
        <v>213</v>
      </c>
      <c r="C16" s="15" t="s">
        <v>1683</v>
      </c>
      <c r="D16" s="37" t="s">
        <v>839</v>
      </c>
      <c r="E16" s="37"/>
      <c r="F16" s="21" t="s">
        <v>840</v>
      </c>
      <c r="G16" s="18">
        <v>8</v>
      </c>
      <c r="H16" s="28"/>
      <c r="I16" s="44"/>
      <c r="J16" s="28"/>
      <c r="K16" s="28"/>
      <c r="L16" s="44"/>
      <c r="M16" s="28"/>
      <c r="N16" s="44"/>
      <c r="O16" s="28"/>
      <c r="P16" s="28"/>
      <c r="Q16" s="37" t="s">
        <v>1684</v>
      </c>
    </row>
    <row r="17" spans="1:17" ht="22.5" customHeight="1">
      <c r="A17" s="15" t="s">
        <v>1685</v>
      </c>
      <c r="B17" s="15" t="s">
        <v>213</v>
      </c>
      <c r="C17" s="15" t="s">
        <v>1685</v>
      </c>
      <c r="D17" s="37" t="s">
        <v>1687</v>
      </c>
      <c r="E17" s="37" t="s">
        <v>1688</v>
      </c>
      <c r="F17" s="21" t="s">
        <v>808</v>
      </c>
      <c r="G17" s="18">
        <v>8</v>
      </c>
      <c r="H17" s="28"/>
      <c r="I17" s="44"/>
      <c r="J17" s="28"/>
      <c r="K17" s="28"/>
      <c r="L17" s="44"/>
      <c r="M17" s="28"/>
      <c r="N17" s="44"/>
      <c r="O17" s="28"/>
      <c r="P17" s="28"/>
      <c r="Q17" s="37" t="s">
        <v>1686</v>
      </c>
    </row>
    <row r="18" spans="1:17" ht="22.5" customHeight="1">
      <c r="A18" s="15" t="s">
        <v>1689</v>
      </c>
      <c r="B18" s="15" t="s">
        <v>213</v>
      </c>
      <c r="C18" s="15" t="s">
        <v>1689</v>
      </c>
      <c r="D18" s="37" t="s">
        <v>1691</v>
      </c>
      <c r="E18" s="37" t="s">
        <v>1692</v>
      </c>
      <c r="F18" s="21" t="s">
        <v>808</v>
      </c>
      <c r="G18" s="18">
        <v>8</v>
      </c>
      <c r="H18" s="28"/>
      <c r="I18" s="44"/>
      <c r="J18" s="28"/>
      <c r="K18" s="28"/>
      <c r="L18" s="44"/>
      <c r="M18" s="28"/>
      <c r="N18" s="44"/>
      <c r="O18" s="28"/>
      <c r="P18" s="28"/>
      <c r="Q18" s="37" t="s">
        <v>1690</v>
      </c>
    </row>
    <row r="19" spans="1:17" ht="22.5" customHeight="1">
      <c r="A19" s="15" t="s">
        <v>1359</v>
      </c>
      <c r="B19" s="15" t="s">
        <v>213</v>
      </c>
      <c r="C19" s="15" t="s">
        <v>1359</v>
      </c>
      <c r="D19" s="37" t="s">
        <v>1361</v>
      </c>
      <c r="E19" s="37" t="s">
        <v>1362</v>
      </c>
      <c r="F19" s="21" t="s">
        <v>782</v>
      </c>
      <c r="G19" s="18">
        <v>132.3</v>
      </c>
      <c r="H19" s="28"/>
      <c r="I19" s="44"/>
      <c r="J19" s="28"/>
      <c r="K19" s="28"/>
      <c r="L19" s="44"/>
      <c r="M19" s="28"/>
      <c r="N19" s="44"/>
      <c r="O19" s="28"/>
      <c r="P19" s="28"/>
      <c r="Q19" s="37" t="s">
        <v>1360</v>
      </c>
    </row>
    <row r="20" spans="1:17" ht="22.5" customHeight="1">
      <c r="A20" s="15" t="s">
        <v>1363</v>
      </c>
      <c r="B20" s="15" t="s">
        <v>213</v>
      </c>
      <c r="C20" s="15" t="s">
        <v>1363</v>
      </c>
      <c r="D20" s="37" t="s">
        <v>1365</v>
      </c>
      <c r="E20" s="37" t="s">
        <v>1362</v>
      </c>
      <c r="F20" s="21" t="s">
        <v>782</v>
      </c>
      <c r="G20" s="18">
        <v>132.3</v>
      </c>
      <c r="H20" s="28"/>
      <c r="I20" s="44"/>
      <c r="J20" s="28"/>
      <c r="K20" s="28"/>
      <c r="L20" s="44"/>
      <c r="M20" s="28"/>
      <c r="N20" s="44"/>
      <c r="O20" s="28"/>
      <c r="P20" s="28"/>
      <c r="Q20" s="37" t="s">
        <v>1364</v>
      </c>
    </row>
    <row r="21" spans="1:17" ht="22.5" customHeight="1">
      <c r="A21" s="15" t="s">
        <v>1369</v>
      </c>
      <c r="B21" s="15" t="s">
        <v>213</v>
      </c>
      <c r="C21" s="15" t="s">
        <v>1369</v>
      </c>
      <c r="D21" s="37" t="s">
        <v>753</v>
      </c>
      <c r="E21" s="37" t="s">
        <v>754</v>
      </c>
      <c r="F21" s="21" t="s">
        <v>457</v>
      </c>
      <c r="G21" s="18">
        <v>158</v>
      </c>
      <c r="H21" s="28"/>
      <c r="I21" s="44"/>
      <c r="J21" s="28"/>
      <c r="K21" s="28"/>
      <c r="L21" s="44"/>
      <c r="M21" s="28"/>
      <c r="N21" s="44"/>
      <c r="O21" s="28"/>
      <c r="P21" s="28"/>
      <c r="Q21" s="37" t="s">
        <v>1370</v>
      </c>
    </row>
    <row r="22" spans="4:31" ht="22.5" customHeight="1">
      <c r="D22" s="37"/>
      <c r="E22" s="37"/>
      <c r="F22" s="21"/>
      <c r="G22" s="18"/>
      <c r="H22" s="28"/>
      <c r="I22" s="44"/>
      <c r="J22" s="28"/>
      <c r="K22" s="28"/>
      <c r="L22" s="44"/>
      <c r="M22" s="28"/>
      <c r="N22" s="44"/>
      <c r="O22" s="28"/>
      <c r="P22" s="28"/>
      <c r="Q22" s="37"/>
      <c r="AE22" s="27">
        <f>TRUNC(SUM(AE4:AE21))</f>
        <v>0</v>
      </c>
    </row>
    <row r="23" spans="4:17" ht="22.5" customHeight="1">
      <c r="D23" s="37"/>
      <c r="E23" s="37"/>
      <c r="F23" s="21"/>
      <c r="G23" s="18"/>
      <c r="H23" s="28"/>
      <c r="I23" s="44"/>
      <c r="J23" s="28"/>
      <c r="K23" s="28"/>
      <c r="L23" s="44"/>
      <c r="M23" s="28"/>
      <c r="N23" s="44"/>
      <c r="O23" s="28"/>
      <c r="P23" s="28"/>
      <c r="Q23" s="37"/>
    </row>
    <row r="24" spans="4:17" ht="22.5" customHeight="1">
      <c r="D24" s="37"/>
      <c r="E24" s="37"/>
      <c r="F24" s="21"/>
      <c r="G24" s="18"/>
      <c r="H24" s="28"/>
      <c r="I24" s="44"/>
      <c r="J24" s="28"/>
      <c r="K24" s="28"/>
      <c r="L24" s="44"/>
      <c r="M24" s="28"/>
      <c r="N24" s="44"/>
      <c r="O24" s="28"/>
      <c r="P24" s="28"/>
      <c r="Q24" s="37"/>
    </row>
    <row r="25" spans="4:17" ht="22.5" customHeight="1">
      <c r="D25" s="37"/>
      <c r="E25" s="37"/>
      <c r="F25" s="21"/>
      <c r="G25" s="18"/>
      <c r="H25" s="28"/>
      <c r="I25" s="44"/>
      <c r="J25" s="28"/>
      <c r="K25" s="28"/>
      <c r="L25" s="44"/>
      <c r="M25" s="28"/>
      <c r="N25" s="44"/>
      <c r="O25" s="28"/>
      <c r="P25" s="28"/>
      <c r="Q25" s="37"/>
    </row>
    <row r="26" spans="4:17" ht="22.5" customHeight="1">
      <c r="D26" s="37"/>
      <c r="E26" s="37"/>
      <c r="F26" s="21"/>
      <c r="G26" s="18"/>
      <c r="H26" s="28"/>
      <c r="I26" s="44"/>
      <c r="J26" s="28"/>
      <c r="K26" s="28"/>
      <c r="L26" s="44"/>
      <c r="M26" s="28"/>
      <c r="N26" s="44"/>
      <c r="O26" s="28"/>
      <c r="P26" s="28"/>
      <c r="Q26" s="37"/>
    </row>
    <row r="27" spans="4:17" ht="22.5" customHeight="1">
      <c r="D27" s="37"/>
      <c r="E27" s="37"/>
      <c r="F27" s="21"/>
      <c r="G27" s="18"/>
      <c r="H27" s="28"/>
      <c r="I27" s="44"/>
      <c r="J27" s="28"/>
      <c r="K27" s="28"/>
      <c r="L27" s="44"/>
      <c r="M27" s="28"/>
      <c r="N27" s="44"/>
      <c r="O27" s="28"/>
      <c r="P27" s="28"/>
      <c r="Q27" s="37"/>
    </row>
    <row r="28" spans="4:17" ht="22.5" customHeight="1">
      <c r="D28" s="37"/>
      <c r="E28" s="37"/>
      <c r="F28" s="21"/>
      <c r="G28" s="18"/>
      <c r="H28" s="28"/>
      <c r="I28" s="44"/>
      <c r="J28" s="28"/>
      <c r="K28" s="28"/>
      <c r="L28" s="44"/>
      <c r="M28" s="28"/>
      <c r="N28" s="44"/>
      <c r="O28" s="28"/>
      <c r="P28" s="28"/>
      <c r="Q28" s="37"/>
    </row>
    <row r="29" spans="2:17" ht="22.5" customHeight="1">
      <c r="B29" s="15" t="s">
        <v>1721</v>
      </c>
      <c r="D29" s="37" t="s">
        <v>1722</v>
      </c>
      <c r="E29" s="37"/>
      <c r="F29" s="21"/>
      <c r="G29" s="18"/>
      <c r="H29" s="28"/>
      <c r="I29" s="44">
        <f>TRUNC(SUM(I4:I28))</f>
        <v>0</v>
      </c>
      <c r="J29" s="28"/>
      <c r="K29" s="28"/>
      <c r="L29" s="44">
        <f>TRUNC(SUM(L4:L28))</f>
        <v>0</v>
      </c>
      <c r="M29" s="28"/>
      <c r="N29" s="44">
        <f>TRUNC(SUM(N4:N28))</f>
        <v>0</v>
      </c>
      <c r="O29" s="28">
        <f>IF((H29+K29+M29)=0,"",(H29+K29+M29))</f>
      </c>
      <c r="P29" s="28">
        <f>TRUNC(SUM(P4:P28))</f>
        <v>0</v>
      </c>
      <c r="Q29" s="37"/>
    </row>
    <row r="30" spans="2:17" ht="22.5" customHeight="1">
      <c r="B30" s="15" t="s">
        <v>1214</v>
      </c>
      <c r="D30" s="220" t="s">
        <v>227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2"/>
    </row>
    <row r="31" spans="1:28" ht="22.5" customHeight="1">
      <c r="A31" s="15" t="s">
        <v>1419</v>
      </c>
      <c r="B31" s="15" t="s">
        <v>214</v>
      </c>
      <c r="C31" s="15" t="s">
        <v>1419</v>
      </c>
      <c r="D31" s="37" t="s">
        <v>455</v>
      </c>
      <c r="E31" s="37" t="s">
        <v>461</v>
      </c>
      <c r="F31" s="21" t="s">
        <v>457</v>
      </c>
      <c r="G31" s="18">
        <v>141</v>
      </c>
      <c r="H31" s="28"/>
      <c r="I31" s="44"/>
      <c r="J31" s="28"/>
      <c r="K31" s="28"/>
      <c r="L31" s="44"/>
      <c r="M31" s="28"/>
      <c r="N31" s="44"/>
      <c r="O31" s="28"/>
      <c r="P31" s="28"/>
      <c r="Q31" s="37" t="s">
        <v>1420</v>
      </c>
      <c r="AB31" s="27">
        <f aca="true" t="shared" si="0" ref="AB31:AB41">I31</f>
        <v>0</v>
      </c>
    </row>
    <row r="32" spans="1:28" ht="22.5" customHeight="1">
      <c r="A32" s="15" t="s">
        <v>1421</v>
      </c>
      <c r="B32" s="15" t="s">
        <v>214</v>
      </c>
      <c r="C32" s="15" t="s">
        <v>1421</v>
      </c>
      <c r="D32" s="37" t="s">
        <v>455</v>
      </c>
      <c r="E32" s="37" t="s">
        <v>463</v>
      </c>
      <c r="F32" s="21" t="s">
        <v>457</v>
      </c>
      <c r="G32" s="18">
        <v>41</v>
      </c>
      <c r="H32" s="28"/>
      <c r="I32" s="44"/>
      <c r="J32" s="28"/>
      <c r="K32" s="28"/>
      <c r="L32" s="44"/>
      <c r="M32" s="28"/>
      <c r="N32" s="44"/>
      <c r="O32" s="28"/>
      <c r="P32" s="28"/>
      <c r="Q32" s="37" t="s">
        <v>1422</v>
      </c>
      <c r="AB32" s="27">
        <f t="shared" si="0"/>
        <v>0</v>
      </c>
    </row>
    <row r="33" spans="1:28" ht="22.5" customHeight="1">
      <c r="A33" s="15" t="s">
        <v>1423</v>
      </c>
      <c r="B33" s="15" t="s">
        <v>214</v>
      </c>
      <c r="C33" s="15" t="s">
        <v>1423</v>
      </c>
      <c r="D33" s="37" t="s">
        <v>455</v>
      </c>
      <c r="E33" s="37" t="s">
        <v>465</v>
      </c>
      <c r="F33" s="21" t="s">
        <v>457</v>
      </c>
      <c r="G33" s="18">
        <v>7</v>
      </c>
      <c r="H33" s="28"/>
      <c r="I33" s="44"/>
      <c r="J33" s="28"/>
      <c r="K33" s="28"/>
      <c r="L33" s="44"/>
      <c r="M33" s="28"/>
      <c r="N33" s="44"/>
      <c r="O33" s="28"/>
      <c r="P33" s="28"/>
      <c r="Q33" s="37" t="s">
        <v>1424</v>
      </c>
      <c r="AB33" s="27">
        <f t="shared" si="0"/>
        <v>0</v>
      </c>
    </row>
    <row r="34" spans="1:28" ht="22.5" customHeight="1">
      <c r="A34" s="15" t="s">
        <v>1429</v>
      </c>
      <c r="B34" s="15" t="s">
        <v>214</v>
      </c>
      <c r="C34" s="15" t="s">
        <v>1429</v>
      </c>
      <c r="D34" s="37" t="s">
        <v>467</v>
      </c>
      <c r="E34" s="37" t="s">
        <v>472</v>
      </c>
      <c r="F34" s="21" t="s">
        <v>457</v>
      </c>
      <c r="G34" s="18">
        <v>4</v>
      </c>
      <c r="H34" s="28"/>
      <c r="I34" s="44"/>
      <c r="J34" s="28"/>
      <c r="K34" s="28"/>
      <c r="L34" s="44"/>
      <c r="M34" s="28"/>
      <c r="N34" s="44"/>
      <c r="O34" s="28"/>
      <c r="P34" s="28"/>
      <c r="Q34" s="37" t="s">
        <v>1430</v>
      </c>
      <c r="AB34" s="27">
        <f t="shared" si="0"/>
        <v>0</v>
      </c>
    </row>
    <row r="35" spans="1:28" ht="22.5" customHeight="1">
      <c r="A35" s="15" t="s">
        <v>1431</v>
      </c>
      <c r="B35" s="15" t="s">
        <v>214</v>
      </c>
      <c r="C35" s="15" t="s">
        <v>1431</v>
      </c>
      <c r="D35" s="37" t="s">
        <v>467</v>
      </c>
      <c r="E35" s="37" t="s">
        <v>474</v>
      </c>
      <c r="F35" s="21" t="s">
        <v>457</v>
      </c>
      <c r="G35" s="18">
        <v>18</v>
      </c>
      <c r="H35" s="28"/>
      <c r="I35" s="44"/>
      <c r="J35" s="28"/>
      <c r="K35" s="28"/>
      <c r="L35" s="44"/>
      <c r="M35" s="28"/>
      <c r="N35" s="44"/>
      <c r="O35" s="28"/>
      <c r="P35" s="28"/>
      <c r="Q35" s="37" t="s">
        <v>1432</v>
      </c>
      <c r="AB35" s="27">
        <f t="shared" si="0"/>
        <v>0</v>
      </c>
    </row>
    <row r="36" spans="1:28" ht="22.5" customHeight="1">
      <c r="A36" s="15" t="s">
        <v>1433</v>
      </c>
      <c r="B36" s="15" t="s">
        <v>214</v>
      </c>
      <c r="C36" s="15" t="s">
        <v>1433</v>
      </c>
      <c r="D36" s="37" t="s">
        <v>467</v>
      </c>
      <c r="E36" s="37" t="s">
        <v>476</v>
      </c>
      <c r="F36" s="21" t="s">
        <v>457</v>
      </c>
      <c r="G36" s="18">
        <v>4</v>
      </c>
      <c r="H36" s="28"/>
      <c r="I36" s="44"/>
      <c r="J36" s="28"/>
      <c r="K36" s="28"/>
      <c r="L36" s="44"/>
      <c r="M36" s="28"/>
      <c r="N36" s="44"/>
      <c r="O36" s="28"/>
      <c r="P36" s="28"/>
      <c r="Q36" s="37" t="s">
        <v>1434</v>
      </c>
      <c r="AB36" s="27">
        <f t="shared" si="0"/>
        <v>0</v>
      </c>
    </row>
    <row r="37" spans="1:28" ht="22.5" customHeight="1">
      <c r="A37" s="15" t="s">
        <v>1435</v>
      </c>
      <c r="B37" s="15" t="s">
        <v>214</v>
      </c>
      <c r="C37" s="15" t="s">
        <v>1435</v>
      </c>
      <c r="D37" s="37" t="s">
        <v>1437</v>
      </c>
      <c r="E37" s="37" t="s">
        <v>472</v>
      </c>
      <c r="F37" s="21" t="s">
        <v>457</v>
      </c>
      <c r="G37" s="18">
        <v>12</v>
      </c>
      <c r="H37" s="28"/>
      <c r="I37" s="44"/>
      <c r="J37" s="28"/>
      <c r="K37" s="28"/>
      <c r="L37" s="44"/>
      <c r="M37" s="28"/>
      <c r="N37" s="44"/>
      <c r="O37" s="28"/>
      <c r="P37" s="28"/>
      <c r="Q37" s="37" t="s">
        <v>1436</v>
      </c>
      <c r="AB37" s="27">
        <f t="shared" si="0"/>
        <v>0</v>
      </c>
    </row>
    <row r="38" spans="1:28" ht="22.5" customHeight="1">
      <c r="A38" s="15" t="s">
        <v>1444</v>
      </c>
      <c r="B38" s="15" t="s">
        <v>214</v>
      </c>
      <c r="C38" s="15" t="s">
        <v>1444</v>
      </c>
      <c r="D38" s="37" t="s">
        <v>479</v>
      </c>
      <c r="E38" s="37" t="s">
        <v>482</v>
      </c>
      <c r="F38" s="21" t="s">
        <v>457</v>
      </c>
      <c r="G38" s="18">
        <v>63</v>
      </c>
      <c r="H38" s="28"/>
      <c r="I38" s="44"/>
      <c r="J38" s="28"/>
      <c r="K38" s="28"/>
      <c r="L38" s="44"/>
      <c r="M38" s="28"/>
      <c r="N38" s="44"/>
      <c r="O38" s="28"/>
      <c r="P38" s="28"/>
      <c r="Q38" s="37" t="s">
        <v>1445</v>
      </c>
      <c r="AB38" s="27">
        <f t="shared" si="0"/>
        <v>0</v>
      </c>
    </row>
    <row r="39" spans="1:28" ht="22.5" customHeight="1">
      <c r="A39" s="15" t="s">
        <v>1446</v>
      </c>
      <c r="B39" s="15" t="s">
        <v>214</v>
      </c>
      <c r="C39" s="15" t="s">
        <v>1446</v>
      </c>
      <c r="D39" s="37" t="s">
        <v>479</v>
      </c>
      <c r="E39" s="37" t="s">
        <v>485</v>
      </c>
      <c r="F39" s="21" t="s">
        <v>457</v>
      </c>
      <c r="G39" s="18">
        <v>79</v>
      </c>
      <c r="H39" s="28"/>
      <c r="I39" s="44"/>
      <c r="J39" s="28"/>
      <c r="K39" s="28"/>
      <c r="L39" s="44"/>
      <c r="M39" s="28"/>
      <c r="N39" s="44"/>
      <c r="O39" s="28"/>
      <c r="P39" s="28"/>
      <c r="Q39" s="37" t="s">
        <v>1447</v>
      </c>
      <c r="AB39" s="27">
        <f t="shared" si="0"/>
        <v>0</v>
      </c>
    </row>
    <row r="40" spans="1:28" ht="22.5" customHeight="1">
      <c r="A40" s="15" t="s">
        <v>1448</v>
      </c>
      <c r="B40" s="15" t="s">
        <v>214</v>
      </c>
      <c r="C40" s="15" t="s">
        <v>1448</v>
      </c>
      <c r="D40" s="37" t="s">
        <v>479</v>
      </c>
      <c r="E40" s="37" t="s">
        <v>487</v>
      </c>
      <c r="F40" s="21" t="s">
        <v>457</v>
      </c>
      <c r="G40" s="18">
        <v>160</v>
      </c>
      <c r="H40" s="28"/>
      <c r="I40" s="44"/>
      <c r="J40" s="28"/>
      <c r="K40" s="28"/>
      <c r="L40" s="44"/>
      <c r="M40" s="28"/>
      <c r="N40" s="44"/>
      <c r="O40" s="28"/>
      <c r="P40" s="28"/>
      <c r="Q40" s="37" t="s">
        <v>1449</v>
      </c>
      <c r="AB40" s="27">
        <f t="shared" si="0"/>
        <v>0</v>
      </c>
    </row>
    <row r="41" spans="1:28" ht="22.5" customHeight="1">
      <c r="A41" s="15" t="s">
        <v>1458</v>
      </c>
      <c r="B41" s="15" t="s">
        <v>214</v>
      </c>
      <c r="C41" s="15" t="s">
        <v>1458</v>
      </c>
      <c r="D41" s="37" t="s">
        <v>489</v>
      </c>
      <c r="E41" s="37" t="s">
        <v>498</v>
      </c>
      <c r="F41" s="21" t="s">
        <v>457</v>
      </c>
      <c r="G41" s="18">
        <v>3</v>
      </c>
      <c r="H41" s="28"/>
      <c r="I41" s="44"/>
      <c r="J41" s="28"/>
      <c r="K41" s="28"/>
      <c r="L41" s="44"/>
      <c r="M41" s="28"/>
      <c r="N41" s="44"/>
      <c r="O41" s="28"/>
      <c r="P41" s="28"/>
      <c r="Q41" s="37" t="s">
        <v>1459</v>
      </c>
      <c r="AB41" s="27">
        <f t="shared" si="0"/>
        <v>0</v>
      </c>
    </row>
    <row r="42" spans="1:17" ht="22.5" customHeight="1">
      <c r="A42" s="15" t="s">
        <v>508</v>
      </c>
      <c r="B42" s="15" t="s">
        <v>214</v>
      </c>
      <c r="C42" s="15" t="s">
        <v>508</v>
      </c>
      <c r="D42" s="37" t="s">
        <v>489</v>
      </c>
      <c r="E42" s="37" t="s">
        <v>509</v>
      </c>
      <c r="F42" s="21" t="s">
        <v>501</v>
      </c>
      <c r="G42" s="18">
        <v>6</v>
      </c>
      <c r="H42" s="28"/>
      <c r="I42" s="44"/>
      <c r="J42" s="28"/>
      <c r="K42" s="28"/>
      <c r="L42" s="44"/>
      <c r="M42" s="28"/>
      <c r="N42" s="44"/>
      <c r="O42" s="28"/>
      <c r="P42" s="28"/>
      <c r="Q42" s="37"/>
    </row>
    <row r="43" spans="1:17" ht="22.5" customHeight="1">
      <c r="A43" s="15" t="s">
        <v>1460</v>
      </c>
      <c r="B43" s="15" t="s">
        <v>214</v>
      </c>
      <c r="C43" s="15" t="s">
        <v>1460</v>
      </c>
      <c r="D43" s="37" t="s">
        <v>511</v>
      </c>
      <c r="E43" s="37" t="s">
        <v>512</v>
      </c>
      <c r="F43" s="21" t="s">
        <v>513</v>
      </c>
      <c r="G43" s="18">
        <v>3</v>
      </c>
      <c r="H43" s="28"/>
      <c r="I43" s="44"/>
      <c r="J43" s="28"/>
      <c r="K43" s="28"/>
      <c r="L43" s="44"/>
      <c r="M43" s="28"/>
      <c r="N43" s="44"/>
      <c r="O43" s="28"/>
      <c r="P43" s="28"/>
      <c r="Q43" s="37" t="s">
        <v>1461</v>
      </c>
    </row>
    <row r="44" spans="1:17" ht="22.5" customHeight="1">
      <c r="A44" s="15" t="s">
        <v>1462</v>
      </c>
      <c r="B44" s="15" t="s">
        <v>214</v>
      </c>
      <c r="C44" s="15" t="s">
        <v>1462</v>
      </c>
      <c r="D44" s="37" t="s">
        <v>511</v>
      </c>
      <c r="E44" s="37" t="s">
        <v>515</v>
      </c>
      <c r="F44" s="21" t="s">
        <v>513</v>
      </c>
      <c r="G44" s="18">
        <v>1</v>
      </c>
      <c r="H44" s="28"/>
      <c r="I44" s="44"/>
      <c r="J44" s="28"/>
      <c r="K44" s="28"/>
      <c r="L44" s="44"/>
      <c r="M44" s="28"/>
      <c r="N44" s="44"/>
      <c r="O44" s="28"/>
      <c r="P44" s="28"/>
      <c r="Q44" s="37" t="s">
        <v>1463</v>
      </c>
    </row>
    <row r="45" spans="1:17" ht="22.5" customHeight="1">
      <c r="A45" s="15" t="s">
        <v>1464</v>
      </c>
      <c r="B45" s="15" t="s">
        <v>214</v>
      </c>
      <c r="C45" s="15" t="s">
        <v>1464</v>
      </c>
      <c r="D45" s="37" t="s">
        <v>511</v>
      </c>
      <c r="E45" s="37" t="s">
        <v>517</v>
      </c>
      <c r="F45" s="21" t="s">
        <v>513</v>
      </c>
      <c r="G45" s="18">
        <v>2</v>
      </c>
      <c r="H45" s="28"/>
      <c r="I45" s="44"/>
      <c r="J45" s="28"/>
      <c r="K45" s="28"/>
      <c r="L45" s="44"/>
      <c r="M45" s="28"/>
      <c r="N45" s="44"/>
      <c r="O45" s="28"/>
      <c r="P45" s="28"/>
      <c r="Q45" s="37" t="s">
        <v>1465</v>
      </c>
    </row>
    <row r="46" spans="1:17" ht="22.5" customHeight="1">
      <c r="A46" s="15" t="s">
        <v>1466</v>
      </c>
      <c r="B46" s="15" t="s">
        <v>214</v>
      </c>
      <c r="C46" s="15" t="s">
        <v>1466</v>
      </c>
      <c r="D46" s="37" t="s">
        <v>511</v>
      </c>
      <c r="E46" s="37" t="s">
        <v>519</v>
      </c>
      <c r="F46" s="21" t="s">
        <v>513</v>
      </c>
      <c r="G46" s="18">
        <v>1</v>
      </c>
      <c r="H46" s="28"/>
      <c r="I46" s="44"/>
      <c r="J46" s="28"/>
      <c r="K46" s="28"/>
      <c r="L46" s="44"/>
      <c r="M46" s="28"/>
      <c r="N46" s="44"/>
      <c r="O46" s="28"/>
      <c r="P46" s="28"/>
      <c r="Q46" s="37" t="s">
        <v>1467</v>
      </c>
    </row>
    <row r="47" spans="1:17" ht="22.5" customHeight="1">
      <c r="A47" s="15" t="s">
        <v>525</v>
      </c>
      <c r="B47" s="15" t="s">
        <v>214</v>
      </c>
      <c r="C47" s="15" t="s">
        <v>525</v>
      </c>
      <c r="D47" s="37" t="s">
        <v>521</v>
      </c>
      <c r="E47" s="37" t="s">
        <v>526</v>
      </c>
      <c r="F47" s="21" t="s">
        <v>501</v>
      </c>
      <c r="G47" s="18">
        <v>8</v>
      </c>
      <c r="H47" s="28"/>
      <c r="I47" s="44"/>
      <c r="J47" s="28"/>
      <c r="K47" s="28"/>
      <c r="L47" s="44"/>
      <c r="M47" s="28"/>
      <c r="N47" s="44"/>
      <c r="O47" s="28"/>
      <c r="P47" s="28"/>
      <c r="Q47" s="37"/>
    </row>
    <row r="48" spans="1:17" ht="22.5" customHeight="1">
      <c r="A48" s="15" t="s">
        <v>527</v>
      </c>
      <c r="B48" s="15" t="s">
        <v>214</v>
      </c>
      <c r="C48" s="15" t="s">
        <v>527</v>
      </c>
      <c r="D48" s="37" t="s">
        <v>521</v>
      </c>
      <c r="E48" s="37" t="s">
        <v>528</v>
      </c>
      <c r="F48" s="21" t="s">
        <v>501</v>
      </c>
      <c r="G48" s="18">
        <v>5</v>
      </c>
      <c r="H48" s="28"/>
      <c r="I48" s="44"/>
      <c r="J48" s="28"/>
      <c r="K48" s="28"/>
      <c r="L48" s="44"/>
      <c r="M48" s="28"/>
      <c r="N48" s="44"/>
      <c r="O48" s="28"/>
      <c r="P48" s="28"/>
      <c r="Q48" s="37"/>
    </row>
    <row r="49" spans="1:17" ht="22.5" customHeight="1">
      <c r="A49" s="15" t="s">
        <v>529</v>
      </c>
      <c r="B49" s="15" t="s">
        <v>214</v>
      </c>
      <c r="C49" s="15" t="s">
        <v>529</v>
      </c>
      <c r="D49" s="37" t="s">
        <v>521</v>
      </c>
      <c r="E49" s="37" t="s">
        <v>530</v>
      </c>
      <c r="F49" s="21" t="s">
        <v>501</v>
      </c>
      <c r="G49" s="18">
        <v>1</v>
      </c>
      <c r="H49" s="28"/>
      <c r="I49" s="44"/>
      <c r="J49" s="28"/>
      <c r="K49" s="28"/>
      <c r="L49" s="44"/>
      <c r="M49" s="28"/>
      <c r="N49" s="44"/>
      <c r="O49" s="28"/>
      <c r="P49" s="28"/>
      <c r="Q49" s="37"/>
    </row>
    <row r="50" spans="1:17" ht="22.5" customHeight="1">
      <c r="A50" s="15" t="s">
        <v>1475</v>
      </c>
      <c r="B50" s="15" t="s">
        <v>214</v>
      </c>
      <c r="C50" s="15" t="s">
        <v>1475</v>
      </c>
      <c r="D50" s="37" t="s">
        <v>1470</v>
      </c>
      <c r="E50" s="37" t="s">
        <v>1477</v>
      </c>
      <c r="F50" s="21" t="s">
        <v>808</v>
      </c>
      <c r="G50" s="18">
        <v>2</v>
      </c>
      <c r="H50" s="28"/>
      <c r="I50" s="44"/>
      <c r="J50" s="28"/>
      <c r="K50" s="28"/>
      <c r="L50" s="44"/>
      <c r="M50" s="28"/>
      <c r="N50" s="44"/>
      <c r="O50" s="28"/>
      <c r="P50" s="28"/>
      <c r="Q50" s="37" t="s">
        <v>1476</v>
      </c>
    </row>
    <row r="51" spans="1:17" ht="22.5" customHeight="1">
      <c r="A51" s="15" t="s">
        <v>1481</v>
      </c>
      <c r="B51" s="15" t="s">
        <v>214</v>
      </c>
      <c r="C51" s="15" t="s">
        <v>1481</v>
      </c>
      <c r="D51" s="37" t="s">
        <v>1470</v>
      </c>
      <c r="E51" s="37" t="s">
        <v>1483</v>
      </c>
      <c r="F51" s="21" t="s">
        <v>808</v>
      </c>
      <c r="G51" s="18">
        <v>11</v>
      </c>
      <c r="H51" s="28"/>
      <c r="I51" s="44"/>
      <c r="J51" s="28"/>
      <c r="K51" s="28"/>
      <c r="L51" s="44"/>
      <c r="M51" s="28"/>
      <c r="N51" s="44"/>
      <c r="O51" s="28"/>
      <c r="P51" s="28"/>
      <c r="Q51" s="37" t="s">
        <v>1482</v>
      </c>
    </row>
    <row r="52" spans="1:17" ht="22.5" customHeight="1">
      <c r="A52" s="15" t="s">
        <v>1484</v>
      </c>
      <c r="B52" s="15" t="s">
        <v>214</v>
      </c>
      <c r="C52" s="15" t="s">
        <v>1484</v>
      </c>
      <c r="D52" s="37" t="s">
        <v>1470</v>
      </c>
      <c r="E52" s="37" t="s">
        <v>1486</v>
      </c>
      <c r="F52" s="21" t="s">
        <v>808</v>
      </c>
      <c r="G52" s="18">
        <v>23</v>
      </c>
      <c r="H52" s="28"/>
      <c r="I52" s="44"/>
      <c r="J52" s="28"/>
      <c r="K52" s="28"/>
      <c r="L52" s="44"/>
      <c r="M52" s="28"/>
      <c r="N52" s="44"/>
      <c r="O52" s="28"/>
      <c r="P52" s="28"/>
      <c r="Q52" s="37" t="s">
        <v>1485</v>
      </c>
    </row>
    <row r="53" spans="1:17" ht="22.5" customHeight="1">
      <c r="A53" s="15" t="s">
        <v>1487</v>
      </c>
      <c r="B53" s="15" t="s">
        <v>214</v>
      </c>
      <c r="C53" s="15" t="s">
        <v>1487</v>
      </c>
      <c r="D53" s="37" t="s">
        <v>1470</v>
      </c>
      <c r="E53" s="37" t="s">
        <v>1489</v>
      </c>
      <c r="F53" s="21" t="s">
        <v>808</v>
      </c>
      <c r="G53" s="18">
        <v>3</v>
      </c>
      <c r="H53" s="28"/>
      <c r="I53" s="44"/>
      <c r="J53" s="28"/>
      <c r="K53" s="28"/>
      <c r="L53" s="44"/>
      <c r="M53" s="28"/>
      <c r="N53" s="44"/>
      <c r="O53" s="28"/>
      <c r="P53" s="28"/>
      <c r="Q53" s="37" t="s">
        <v>1488</v>
      </c>
    </row>
    <row r="54" spans="1:17" ht="22.5" customHeight="1">
      <c r="A54" s="15" t="s">
        <v>1503</v>
      </c>
      <c r="B54" s="15" t="s">
        <v>214</v>
      </c>
      <c r="C54" s="15" t="s">
        <v>1503</v>
      </c>
      <c r="D54" s="37" t="s">
        <v>1492</v>
      </c>
      <c r="E54" s="37" t="s">
        <v>1505</v>
      </c>
      <c r="F54" s="21" t="s">
        <v>808</v>
      </c>
      <c r="G54" s="18">
        <v>82</v>
      </c>
      <c r="H54" s="28"/>
      <c r="I54" s="44"/>
      <c r="J54" s="28"/>
      <c r="K54" s="28"/>
      <c r="L54" s="44"/>
      <c r="M54" s="28"/>
      <c r="N54" s="44"/>
      <c r="O54" s="28"/>
      <c r="P54" s="28"/>
      <c r="Q54" s="37" t="s">
        <v>1504</v>
      </c>
    </row>
    <row r="55" spans="1:17" ht="22.5" customHeight="1">
      <c r="A55" s="15" t="s">
        <v>1506</v>
      </c>
      <c r="B55" s="15" t="s">
        <v>214</v>
      </c>
      <c r="C55" s="15" t="s">
        <v>1506</v>
      </c>
      <c r="D55" s="37" t="s">
        <v>1492</v>
      </c>
      <c r="E55" s="37" t="s">
        <v>1508</v>
      </c>
      <c r="F55" s="21" t="s">
        <v>808</v>
      </c>
      <c r="G55" s="18">
        <v>3</v>
      </c>
      <c r="H55" s="28"/>
      <c r="I55" s="44"/>
      <c r="J55" s="28"/>
      <c r="K55" s="28"/>
      <c r="L55" s="44"/>
      <c r="M55" s="28"/>
      <c r="N55" s="44"/>
      <c r="O55" s="28"/>
      <c r="P55" s="28"/>
      <c r="Q55" s="37" t="s">
        <v>1507</v>
      </c>
    </row>
    <row r="56" spans="1:17" ht="22.5" customHeight="1">
      <c r="A56" s="15" t="s">
        <v>1509</v>
      </c>
      <c r="B56" s="15" t="s">
        <v>214</v>
      </c>
      <c r="C56" s="15" t="s">
        <v>1509</v>
      </c>
      <c r="D56" s="37" t="s">
        <v>1492</v>
      </c>
      <c r="E56" s="37" t="s">
        <v>1511</v>
      </c>
      <c r="F56" s="21" t="s">
        <v>808</v>
      </c>
      <c r="G56" s="18">
        <v>1</v>
      </c>
      <c r="H56" s="28"/>
      <c r="I56" s="44"/>
      <c r="J56" s="28"/>
      <c r="K56" s="28"/>
      <c r="L56" s="44"/>
      <c r="M56" s="28"/>
      <c r="N56" s="44"/>
      <c r="O56" s="28"/>
      <c r="P56" s="28"/>
      <c r="Q56" s="37" t="s">
        <v>1510</v>
      </c>
    </row>
    <row r="57" spans="1:17" ht="22.5" customHeight="1">
      <c r="A57" s="15" t="s">
        <v>1516</v>
      </c>
      <c r="B57" s="15" t="s">
        <v>214</v>
      </c>
      <c r="C57" s="15" t="s">
        <v>1516</v>
      </c>
      <c r="D57" s="37" t="s">
        <v>1518</v>
      </c>
      <c r="E57" s="37" t="s">
        <v>1519</v>
      </c>
      <c r="F57" s="21" t="s">
        <v>808</v>
      </c>
      <c r="G57" s="18">
        <v>5</v>
      </c>
      <c r="H57" s="28"/>
      <c r="I57" s="44"/>
      <c r="J57" s="28"/>
      <c r="K57" s="28"/>
      <c r="L57" s="44"/>
      <c r="M57" s="28"/>
      <c r="N57" s="44"/>
      <c r="O57" s="28"/>
      <c r="P57" s="28"/>
      <c r="Q57" s="37" t="s">
        <v>1517</v>
      </c>
    </row>
    <row r="58" spans="1:17" ht="22.5" customHeight="1">
      <c r="A58" s="15" t="s">
        <v>1538</v>
      </c>
      <c r="B58" s="15" t="s">
        <v>214</v>
      </c>
      <c r="C58" s="15" t="s">
        <v>1538</v>
      </c>
      <c r="D58" s="37" t="s">
        <v>555</v>
      </c>
      <c r="E58" s="37" t="s">
        <v>558</v>
      </c>
      <c r="F58" s="21" t="s">
        <v>501</v>
      </c>
      <c r="G58" s="18">
        <v>10</v>
      </c>
      <c r="H58" s="28"/>
      <c r="I58" s="44"/>
      <c r="J58" s="28"/>
      <c r="K58" s="28"/>
      <c r="L58" s="44"/>
      <c r="M58" s="28"/>
      <c r="N58" s="44"/>
      <c r="O58" s="28"/>
      <c r="P58" s="28"/>
      <c r="Q58" s="37" t="s">
        <v>1539</v>
      </c>
    </row>
    <row r="59" spans="1:17" ht="22.5" customHeight="1">
      <c r="A59" s="15" t="s">
        <v>1540</v>
      </c>
      <c r="B59" s="15" t="s">
        <v>214</v>
      </c>
      <c r="C59" s="15" t="s">
        <v>1540</v>
      </c>
      <c r="D59" s="37" t="s">
        <v>555</v>
      </c>
      <c r="E59" s="37" t="s">
        <v>560</v>
      </c>
      <c r="F59" s="21" t="s">
        <v>501</v>
      </c>
      <c r="G59" s="18">
        <v>4</v>
      </c>
      <c r="H59" s="28"/>
      <c r="I59" s="44"/>
      <c r="J59" s="28"/>
      <c r="K59" s="28"/>
      <c r="L59" s="44"/>
      <c r="M59" s="28"/>
      <c r="N59" s="44"/>
      <c r="O59" s="28"/>
      <c r="P59" s="28"/>
      <c r="Q59" s="37" t="s">
        <v>1541</v>
      </c>
    </row>
    <row r="60" spans="1:17" ht="22.5" customHeight="1">
      <c r="A60" s="15" t="s">
        <v>1542</v>
      </c>
      <c r="B60" s="15" t="s">
        <v>214</v>
      </c>
      <c r="C60" s="15" t="s">
        <v>1542</v>
      </c>
      <c r="D60" s="37" t="s">
        <v>555</v>
      </c>
      <c r="E60" s="37" t="s">
        <v>562</v>
      </c>
      <c r="F60" s="21" t="s">
        <v>501</v>
      </c>
      <c r="G60" s="18">
        <v>1</v>
      </c>
      <c r="H60" s="28"/>
      <c r="I60" s="44"/>
      <c r="J60" s="28"/>
      <c r="K60" s="28"/>
      <c r="L60" s="44"/>
      <c r="M60" s="28"/>
      <c r="N60" s="44"/>
      <c r="O60" s="28"/>
      <c r="P60" s="28"/>
      <c r="Q60" s="37" t="s">
        <v>1543</v>
      </c>
    </row>
    <row r="61" spans="1:17" ht="22.5" customHeight="1">
      <c r="A61" s="15" t="s">
        <v>1544</v>
      </c>
      <c r="B61" s="15" t="s">
        <v>214</v>
      </c>
      <c r="C61" s="15" t="s">
        <v>1544</v>
      </c>
      <c r="D61" s="37" t="s">
        <v>555</v>
      </c>
      <c r="E61" s="37" t="s">
        <v>564</v>
      </c>
      <c r="F61" s="21" t="s">
        <v>501</v>
      </c>
      <c r="G61" s="18">
        <v>1</v>
      </c>
      <c r="H61" s="28"/>
      <c r="I61" s="44"/>
      <c r="J61" s="28"/>
      <c r="K61" s="28"/>
      <c r="L61" s="44"/>
      <c r="M61" s="28"/>
      <c r="N61" s="44"/>
      <c r="O61" s="28"/>
      <c r="P61" s="28"/>
      <c r="Q61" s="37" t="s">
        <v>1545</v>
      </c>
    </row>
    <row r="62" spans="1:17" ht="22.5" customHeight="1">
      <c r="A62" s="15" t="s">
        <v>1546</v>
      </c>
      <c r="B62" s="15" t="s">
        <v>214</v>
      </c>
      <c r="C62" s="15" t="s">
        <v>1546</v>
      </c>
      <c r="D62" s="37" t="s">
        <v>555</v>
      </c>
      <c r="E62" s="37" t="s">
        <v>566</v>
      </c>
      <c r="F62" s="21" t="s">
        <v>501</v>
      </c>
      <c r="G62" s="18">
        <v>1</v>
      </c>
      <c r="H62" s="28"/>
      <c r="I62" s="44"/>
      <c r="J62" s="28"/>
      <c r="K62" s="28"/>
      <c r="L62" s="44"/>
      <c r="M62" s="28"/>
      <c r="N62" s="44"/>
      <c r="O62" s="28"/>
      <c r="P62" s="28"/>
      <c r="Q62" s="37" t="s">
        <v>1547</v>
      </c>
    </row>
    <row r="63" spans="1:17" ht="22.5" customHeight="1">
      <c r="A63" s="15" t="s">
        <v>1548</v>
      </c>
      <c r="B63" s="15" t="s">
        <v>214</v>
      </c>
      <c r="C63" s="15" t="s">
        <v>1548</v>
      </c>
      <c r="D63" s="37" t="s">
        <v>555</v>
      </c>
      <c r="E63" s="37" t="s">
        <v>568</v>
      </c>
      <c r="F63" s="21" t="s">
        <v>501</v>
      </c>
      <c r="G63" s="18">
        <v>1</v>
      </c>
      <c r="H63" s="28"/>
      <c r="I63" s="44"/>
      <c r="J63" s="28"/>
      <c r="K63" s="28"/>
      <c r="L63" s="44"/>
      <c r="M63" s="28"/>
      <c r="N63" s="44"/>
      <c r="O63" s="28"/>
      <c r="P63" s="28"/>
      <c r="Q63" s="37" t="s">
        <v>1549</v>
      </c>
    </row>
    <row r="64" spans="1:17" ht="22.5" customHeight="1">
      <c r="A64" s="15" t="s">
        <v>1607</v>
      </c>
      <c r="B64" s="15" t="s">
        <v>214</v>
      </c>
      <c r="C64" s="15" t="s">
        <v>1607</v>
      </c>
      <c r="D64" s="37" t="s">
        <v>672</v>
      </c>
      <c r="E64" s="37" t="s">
        <v>679</v>
      </c>
      <c r="F64" s="21" t="s">
        <v>457</v>
      </c>
      <c r="G64" s="18">
        <v>238</v>
      </c>
      <c r="H64" s="28"/>
      <c r="I64" s="44"/>
      <c r="J64" s="28"/>
      <c r="K64" s="28"/>
      <c r="L64" s="44"/>
      <c r="M64" s="28"/>
      <c r="N64" s="44"/>
      <c r="O64" s="28"/>
      <c r="P64" s="28"/>
      <c r="Q64" s="37" t="s">
        <v>1608</v>
      </c>
    </row>
    <row r="65" spans="1:17" ht="22.5" customHeight="1">
      <c r="A65" s="15" t="s">
        <v>1609</v>
      </c>
      <c r="B65" s="15" t="s">
        <v>214</v>
      </c>
      <c r="C65" s="15" t="s">
        <v>1609</v>
      </c>
      <c r="D65" s="37" t="s">
        <v>672</v>
      </c>
      <c r="E65" s="37" t="s">
        <v>681</v>
      </c>
      <c r="F65" s="21" t="s">
        <v>457</v>
      </c>
      <c r="G65" s="18">
        <v>131</v>
      </c>
      <c r="H65" s="28"/>
      <c r="I65" s="44"/>
      <c r="J65" s="28"/>
      <c r="K65" s="28"/>
      <c r="L65" s="44"/>
      <c r="M65" s="28"/>
      <c r="N65" s="44"/>
      <c r="O65" s="28"/>
      <c r="P65" s="28"/>
      <c r="Q65" s="37" t="s">
        <v>1610</v>
      </c>
    </row>
    <row r="66" spans="1:17" ht="22.5" customHeight="1">
      <c r="A66" s="15" t="s">
        <v>1611</v>
      </c>
      <c r="B66" s="15" t="s">
        <v>214</v>
      </c>
      <c r="C66" s="15" t="s">
        <v>1611</v>
      </c>
      <c r="D66" s="37" t="s">
        <v>672</v>
      </c>
      <c r="E66" s="37" t="s">
        <v>685</v>
      </c>
      <c r="F66" s="21" t="s">
        <v>457</v>
      </c>
      <c r="G66" s="18">
        <v>28</v>
      </c>
      <c r="H66" s="28"/>
      <c r="I66" s="44"/>
      <c r="J66" s="28"/>
      <c r="K66" s="28"/>
      <c r="L66" s="44"/>
      <c r="M66" s="28"/>
      <c r="N66" s="44"/>
      <c r="O66" s="28"/>
      <c r="P66" s="28"/>
      <c r="Q66" s="37" t="s">
        <v>1612</v>
      </c>
    </row>
    <row r="67" spans="1:17" ht="22.5" customHeight="1">
      <c r="A67" s="15" t="s">
        <v>1613</v>
      </c>
      <c r="B67" s="15" t="s">
        <v>214</v>
      </c>
      <c r="C67" s="15" t="s">
        <v>1613</v>
      </c>
      <c r="D67" s="37" t="s">
        <v>1615</v>
      </c>
      <c r="E67" s="37" t="s">
        <v>1616</v>
      </c>
      <c r="F67" s="21" t="s">
        <v>457</v>
      </c>
      <c r="G67" s="18">
        <v>1298</v>
      </c>
      <c r="H67" s="28"/>
      <c r="I67" s="44"/>
      <c r="J67" s="28"/>
      <c r="K67" s="28"/>
      <c r="L67" s="44"/>
      <c r="M67" s="28"/>
      <c r="N67" s="44"/>
      <c r="O67" s="28"/>
      <c r="P67" s="28"/>
      <c r="Q67" s="37" t="s">
        <v>1614</v>
      </c>
    </row>
    <row r="68" spans="1:17" ht="22.5" customHeight="1">
      <c r="A68" s="15" t="s">
        <v>1625</v>
      </c>
      <c r="B68" s="15" t="s">
        <v>214</v>
      </c>
      <c r="C68" s="15" t="s">
        <v>1625</v>
      </c>
      <c r="D68" s="37" t="s">
        <v>687</v>
      </c>
      <c r="E68" s="37" t="s">
        <v>698</v>
      </c>
      <c r="F68" s="21" t="s">
        <v>457</v>
      </c>
      <c r="G68" s="18">
        <v>317</v>
      </c>
      <c r="H68" s="28"/>
      <c r="I68" s="44"/>
      <c r="J68" s="28"/>
      <c r="K68" s="28"/>
      <c r="L68" s="44"/>
      <c r="M68" s="28"/>
      <c r="N68" s="44"/>
      <c r="O68" s="28"/>
      <c r="P68" s="28"/>
      <c r="Q68" s="37" t="s">
        <v>1626</v>
      </c>
    </row>
    <row r="69" spans="1:17" ht="22.5" customHeight="1">
      <c r="A69" s="15" t="s">
        <v>1627</v>
      </c>
      <c r="B69" s="15" t="s">
        <v>214</v>
      </c>
      <c r="C69" s="15" t="s">
        <v>1627</v>
      </c>
      <c r="D69" s="37" t="s">
        <v>687</v>
      </c>
      <c r="E69" s="37" t="s">
        <v>700</v>
      </c>
      <c r="F69" s="21" t="s">
        <v>457</v>
      </c>
      <c r="G69" s="18">
        <v>59</v>
      </c>
      <c r="H69" s="28"/>
      <c r="I69" s="44"/>
      <c r="J69" s="28"/>
      <c r="K69" s="28"/>
      <c r="L69" s="44"/>
      <c r="M69" s="28"/>
      <c r="N69" s="44"/>
      <c r="O69" s="28"/>
      <c r="P69" s="28"/>
      <c r="Q69" s="37" t="s">
        <v>1628</v>
      </c>
    </row>
    <row r="70" spans="1:17" ht="22.5" customHeight="1">
      <c r="A70" s="15" t="s">
        <v>1635</v>
      </c>
      <c r="B70" s="15" t="s">
        <v>214</v>
      </c>
      <c r="C70" s="15" t="s">
        <v>1635</v>
      </c>
      <c r="D70" s="37" t="s">
        <v>702</v>
      </c>
      <c r="E70" s="37" t="s">
        <v>709</v>
      </c>
      <c r="F70" s="21" t="s">
        <v>457</v>
      </c>
      <c r="G70" s="18">
        <v>102</v>
      </c>
      <c r="H70" s="28"/>
      <c r="I70" s="44"/>
      <c r="J70" s="28"/>
      <c r="K70" s="28"/>
      <c r="L70" s="44"/>
      <c r="M70" s="28"/>
      <c r="N70" s="44"/>
      <c r="O70" s="28"/>
      <c r="P70" s="28"/>
      <c r="Q70" s="37" t="s">
        <v>1636</v>
      </c>
    </row>
    <row r="71" spans="1:17" ht="22.5" customHeight="1">
      <c r="A71" s="15" t="s">
        <v>1637</v>
      </c>
      <c r="B71" s="15" t="s">
        <v>214</v>
      </c>
      <c r="C71" s="15" t="s">
        <v>1637</v>
      </c>
      <c r="D71" s="37" t="s">
        <v>745</v>
      </c>
      <c r="E71" s="37" t="s">
        <v>746</v>
      </c>
      <c r="F71" s="21" t="s">
        <v>501</v>
      </c>
      <c r="G71" s="18">
        <v>8</v>
      </c>
      <c r="H71" s="28"/>
      <c r="I71" s="44"/>
      <c r="J71" s="28"/>
      <c r="K71" s="28"/>
      <c r="L71" s="44"/>
      <c r="M71" s="28"/>
      <c r="N71" s="44"/>
      <c r="O71" s="28"/>
      <c r="P71" s="28"/>
      <c r="Q71" s="37" t="s">
        <v>1638</v>
      </c>
    </row>
    <row r="72" spans="1:17" ht="22.5" customHeight="1">
      <c r="A72" s="15" t="s">
        <v>1639</v>
      </c>
      <c r="B72" s="15" t="s">
        <v>214</v>
      </c>
      <c r="C72" s="15" t="s">
        <v>1639</v>
      </c>
      <c r="D72" s="37" t="s">
        <v>745</v>
      </c>
      <c r="E72" s="37" t="s">
        <v>748</v>
      </c>
      <c r="F72" s="21" t="s">
        <v>501</v>
      </c>
      <c r="G72" s="18">
        <v>8</v>
      </c>
      <c r="H72" s="28"/>
      <c r="I72" s="44"/>
      <c r="J72" s="28"/>
      <c r="K72" s="28"/>
      <c r="L72" s="44"/>
      <c r="M72" s="28"/>
      <c r="N72" s="44"/>
      <c r="O72" s="28"/>
      <c r="P72" s="28"/>
      <c r="Q72" s="37" t="s">
        <v>1640</v>
      </c>
    </row>
    <row r="73" spans="1:17" ht="22.5" customHeight="1">
      <c r="A73" s="15" t="s">
        <v>1641</v>
      </c>
      <c r="B73" s="15" t="s">
        <v>214</v>
      </c>
      <c r="C73" s="15" t="s">
        <v>1641</v>
      </c>
      <c r="D73" s="37" t="s">
        <v>750</v>
      </c>
      <c r="E73" s="37" t="s">
        <v>751</v>
      </c>
      <c r="F73" s="21" t="s">
        <v>501</v>
      </c>
      <c r="G73" s="18">
        <v>16</v>
      </c>
      <c r="H73" s="28"/>
      <c r="I73" s="44"/>
      <c r="J73" s="28"/>
      <c r="K73" s="28"/>
      <c r="L73" s="44"/>
      <c r="M73" s="28"/>
      <c r="N73" s="44"/>
      <c r="O73" s="28"/>
      <c r="P73" s="28"/>
      <c r="Q73" s="37" t="s">
        <v>1642</v>
      </c>
    </row>
    <row r="74" spans="1:17" ht="22.5" customHeight="1">
      <c r="A74" s="15" t="s">
        <v>1643</v>
      </c>
      <c r="B74" s="15" t="s">
        <v>214</v>
      </c>
      <c r="C74" s="15" t="s">
        <v>1643</v>
      </c>
      <c r="D74" s="37" t="s">
        <v>842</v>
      </c>
      <c r="E74" s="37" t="s">
        <v>843</v>
      </c>
      <c r="F74" s="21" t="s">
        <v>501</v>
      </c>
      <c r="G74" s="18">
        <v>4</v>
      </c>
      <c r="H74" s="28"/>
      <c r="I74" s="44"/>
      <c r="J74" s="28"/>
      <c r="K74" s="28"/>
      <c r="L74" s="44"/>
      <c r="M74" s="28"/>
      <c r="N74" s="44"/>
      <c r="O74" s="28"/>
      <c r="P74" s="28"/>
      <c r="Q74" s="37" t="s">
        <v>1644</v>
      </c>
    </row>
    <row r="75" spans="1:17" ht="22.5" customHeight="1">
      <c r="A75" s="15" t="s">
        <v>1715</v>
      </c>
      <c r="B75" s="15" t="s">
        <v>214</v>
      </c>
      <c r="C75" s="15" t="s">
        <v>1715</v>
      </c>
      <c r="D75" s="37" t="s">
        <v>1717</v>
      </c>
      <c r="E75" s="37" t="s">
        <v>1718</v>
      </c>
      <c r="F75" s="21" t="s">
        <v>808</v>
      </c>
      <c r="G75" s="18">
        <v>1</v>
      </c>
      <c r="H75" s="28"/>
      <c r="I75" s="44"/>
      <c r="J75" s="28"/>
      <c r="K75" s="28"/>
      <c r="L75" s="44"/>
      <c r="M75" s="28"/>
      <c r="N75" s="44"/>
      <c r="O75" s="28"/>
      <c r="P75" s="28"/>
      <c r="Q75" s="37" t="s">
        <v>1716</v>
      </c>
    </row>
    <row r="76" spans="1:17" ht="22.5" customHeight="1">
      <c r="A76" s="15" t="s">
        <v>1359</v>
      </c>
      <c r="B76" s="15" t="s">
        <v>214</v>
      </c>
      <c r="C76" s="15" t="s">
        <v>1359</v>
      </c>
      <c r="D76" s="37" t="s">
        <v>1361</v>
      </c>
      <c r="E76" s="37" t="s">
        <v>1362</v>
      </c>
      <c r="F76" s="21" t="s">
        <v>782</v>
      </c>
      <c r="G76" s="18">
        <v>169.68</v>
      </c>
      <c r="H76" s="28"/>
      <c r="I76" s="44"/>
      <c r="J76" s="28"/>
      <c r="K76" s="28"/>
      <c r="L76" s="44"/>
      <c r="M76" s="28"/>
      <c r="N76" s="44"/>
      <c r="O76" s="28"/>
      <c r="P76" s="28"/>
      <c r="Q76" s="37" t="s">
        <v>1360</v>
      </c>
    </row>
    <row r="77" spans="1:17" ht="22.5" customHeight="1">
      <c r="A77" s="15" t="s">
        <v>1363</v>
      </c>
      <c r="B77" s="15" t="s">
        <v>214</v>
      </c>
      <c r="C77" s="15" t="s">
        <v>1363</v>
      </c>
      <c r="D77" s="37" t="s">
        <v>1365</v>
      </c>
      <c r="E77" s="37" t="s">
        <v>1362</v>
      </c>
      <c r="F77" s="21" t="s">
        <v>782</v>
      </c>
      <c r="G77" s="18">
        <v>169.68</v>
      </c>
      <c r="H77" s="28"/>
      <c r="I77" s="44"/>
      <c r="J77" s="28"/>
      <c r="K77" s="28"/>
      <c r="L77" s="44"/>
      <c r="M77" s="28"/>
      <c r="N77" s="44"/>
      <c r="O77" s="28"/>
      <c r="P77" s="28"/>
      <c r="Q77" s="37" t="s">
        <v>1364</v>
      </c>
    </row>
    <row r="78" spans="1:17" ht="22.5" customHeight="1">
      <c r="A78" s="15" t="s">
        <v>1369</v>
      </c>
      <c r="B78" s="15" t="s">
        <v>214</v>
      </c>
      <c r="C78" s="15" t="s">
        <v>1369</v>
      </c>
      <c r="D78" s="37" t="s">
        <v>753</v>
      </c>
      <c r="E78" s="37" t="s">
        <v>754</v>
      </c>
      <c r="F78" s="21" t="s">
        <v>457</v>
      </c>
      <c r="G78" s="18">
        <v>202</v>
      </c>
      <c r="H78" s="28"/>
      <c r="I78" s="44"/>
      <c r="J78" s="28"/>
      <c r="K78" s="28"/>
      <c r="L78" s="44"/>
      <c r="M78" s="28"/>
      <c r="N78" s="44"/>
      <c r="O78" s="28"/>
      <c r="P78" s="28"/>
      <c r="Q78" s="37" t="s">
        <v>1370</v>
      </c>
    </row>
    <row r="79" spans="1:17" ht="22.5" customHeight="1">
      <c r="A79" s="15" t="s">
        <v>1411</v>
      </c>
      <c r="B79" s="15" t="s">
        <v>214</v>
      </c>
      <c r="C79" s="15" t="s">
        <v>1411</v>
      </c>
      <c r="D79" s="37" t="s">
        <v>1413</v>
      </c>
      <c r="E79" s="37" t="s">
        <v>1414</v>
      </c>
      <c r="F79" s="21" t="s">
        <v>808</v>
      </c>
      <c r="G79" s="18">
        <v>3</v>
      </c>
      <c r="H79" s="28"/>
      <c r="I79" s="44"/>
      <c r="J79" s="28"/>
      <c r="K79" s="28"/>
      <c r="L79" s="44"/>
      <c r="M79" s="28"/>
      <c r="N79" s="44"/>
      <c r="O79" s="28"/>
      <c r="P79" s="28"/>
      <c r="Q79" s="37" t="s">
        <v>1412</v>
      </c>
    </row>
    <row r="80" spans="1:17" ht="22.5" customHeight="1">
      <c r="A80" s="15" t="s">
        <v>1387</v>
      </c>
      <c r="B80" s="15" t="s">
        <v>214</v>
      </c>
      <c r="C80" s="15" t="s">
        <v>1387</v>
      </c>
      <c r="D80" s="37" t="s">
        <v>1168</v>
      </c>
      <c r="E80" s="37" t="s">
        <v>1389</v>
      </c>
      <c r="F80" s="21" t="s">
        <v>457</v>
      </c>
      <c r="G80" s="18">
        <v>64</v>
      </c>
      <c r="H80" s="28"/>
      <c r="I80" s="44"/>
      <c r="J80" s="28"/>
      <c r="K80" s="28"/>
      <c r="L80" s="44"/>
      <c r="M80" s="28"/>
      <c r="N80" s="44"/>
      <c r="O80" s="28"/>
      <c r="P80" s="28"/>
      <c r="Q80" s="37" t="s">
        <v>1388</v>
      </c>
    </row>
    <row r="81" spans="1:17" ht="22.5" customHeight="1">
      <c r="A81" s="15" t="s">
        <v>1390</v>
      </c>
      <c r="B81" s="15" t="s">
        <v>214</v>
      </c>
      <c r="C81" s="15" t="s">
        <v>1390</v>
      </c>
      <c r="D81" s="37" t="s">
        <v>1171</v>
      </c>
      <c r="E81" s="37" t="s">
        <v>1389</v>
      </c>
      <c r="F81" s="21" t="s">
        <v>786</v>
      </c>
      <c r="G81" s="18">
        <v>29</v>
      </c>
      <c r="H81" s="28"/>
      <c r="I81" s="44"/>
      <c r="J81" s="28"/>
      <c r="K81" s="28"/>
      <c r="L81" s="44"/>
      <c r="M81" s="28"/>
      <c r="N81" s="44"/>
      <c r="O81" s="28"/>
      <c r="P81" s="28"/>
      <c r="Q81" s="37" t="s">
        <v>1391</v>
      </c>
    </row>
    <row r="82" spans="1:17" ht="22.5" customHeight="1">
      <c r="A82" s="15" t="s">
        <v>1392</v>
      </c>
      <c r="B82" s="15" t="s">
        <v>214</v>
      </c>
      <c r="C82" s="15" t="s">
        <v>1392</v>
      </c>
      <c r="D82" s="37" t="s">
        <v>1394</v>
      </c>
      <c r="E82" s="37" t="s">
        <v>1395</v>
      </c>
      <c r="F82" s="21" t="s">
        <v>815</v>
      </c>
      <c r="G82" s="18">
        <v>13.34</v>
      </c>
      <c r="H82" s="28"/>
      <c r="I82" s="44"/>
      <c r="J82" s="28"/>
      <c r="K82" s="28"/>
      <c r="L82" s="44"/>
      <c r="M82" s="28"/>
      <c r="N82" s="44"/>
      <c r="O82" s="28"/>
      <c r="P82" s="28"/>
      <c r="Q82" s="37" t="s">
        <v>1393</v>
      </c>
    </row>
    <row r="83" spans="1:17" ht="22.5" customHeight="1">
      <c r="A83" s="15" t="s">
        <v>1396</v>
      </c>
      <c r="B83" s="15" t="s">
        <v>214</v>
      </c>
      <c r="C83" s="15" t="s">
        <v>1396</v>
      </c>
      <c r="D83" s="37" t="s">
        <v>1398</v>
      </c>
      <c r="E83" s="37" t="s">
        <v>1399</v>
      </c>
      <c r="F83" s="21" t="s">
        <v>786</v>
      </c>
      <c r="G83" s="18">
        <v>29</v>
      </c>
      <c r="H83" s="28"/>
      <c r="I83" s="44"/>
      <c r="J83" s="28"/>
      <c r="K83" s="28"/>
      <c r="L83" s="44"/>
      <c r="M83" s="28"/>
      <c r="N83" s="44"/>
      <c r="O83" s="28"/>
      <c r="P83" s="28"/>
      <c r="Q83" s="37" t="s">
        <v>1397</v>
      </c>
    </row>
    <row r="84" spans="1:17" ht="22.5" customHeight="1">
      <c r="A84" s="15" t="s">
        <v>1693</v>
      </c>
      <c r="B84" s="15" t="s">
        <v>214</v>
      </c>
      <c r="C84" s="15" t="s">
        <v>1693</v>
      </c>
      <c r="D84" s="37" t="s">
        <v>873</v>
      </c>
      <c r="E84" s="37" t="s">
        <v>874</v>
      </c>
      <c r="F84" s="21" t="s">
        <v>840</v>
      </c>
      <c r="G84" s="18">
        <v>1</v>
      </c>
      <c r="H84" s="28"/>
      <c r="I84" s="44"/>
      <c r="J84" s="28"/>
      <c r="K84" s="28"/>
      <c r="L84" s="44"/>
      <c r="M84" s="28"/>
      <c r="N84" s="44"/>
      <c r="O84" s="28"/>
      <c r="P84" s="28"/>
      <c r="Q84" s="37" t="s">
        <v>1694</v>
      </c>
    </row>
    <row r="85" spans="1:17" ht="22.5" customHeight="1">
      <c r="A85" s="15" t="s">
        <v>1695</v>
      </c>
      <c r="B85" s="15" t="s">
        <v>214</v>
      </c>
      <c r="C85" s="15" t="s">
        <v>1695</v>
      </c>
      <c r="D85" s="37" t="s">
        <v>873</v>
      </c>
      <c r="E85" s="37" t="s">
        <v>876</v>
      </c>
      <c r="F85" s="21" t="s">
        <v>840</v>
      </c>
      <c r="G85" s="18">
        <v>1</v>
      </c>
      <c r="H85" s="28"/>
      <c r="I85" s="44"/>
      <c r="J85" s="28"/>
      <c r="K85" s="28"/>
      <c r="L85" s="44"/>
      <c r="M85" s="28"/>
      <c r="N85" s="44"/>
      <c r="O85" s="28"/>
      <c r="P85" s="28"/>
      <c r="Q85" s="37" t="s">
        <v>1696</v>
      </c>
    </row>
    <row r="86" spans="1:17" ht="22.5" customHeight="1">
      <c r="A86" s="15" t="s">
        <v>1697</v>
      </c>
      <c r="B86" s="15" t="s">
        <v>214</v>
      </c>
      <c r="C86" s="15" t="s">
        <v>1697</v>
      </c>
      <c r="D86" s="37" t="s">
        <v>878</v>
      </c>
      <c r="E86" s="37" t="s">
        <v>879</v>
      </c>
      <c r="F86" s="21" t="s">
        <v>840</v>
      </c>
      <c r="G86" s="18">
        <v>1</v>
      </c>
      <c r="H86" s="28"/>
      <c r="I86" s="44"/>
      <c r="J86" s="28"/>
      <c r="K86" s="28"/>
      <c r="L86" s="44"/>
      <c r="M86" s="28"/>
      <c r="N86" s="44"/>
      <c r="O86" s="28"/>
      <c r="P86" s="28"/>
      <c r="Q86" s="37" t="s">
        <v>1698</v>
      </c>
    </row>
    <row r="87" spans="1:17" ht="22.5" customHeight="1">
      <c r="A87" s="15" t="s">
        <v>1699</v>
      </c>
      <c r="B87" s="15" t="s">
        <v>214</v>
      </c>
      <c r="C87" s="15" t="s">
        <v>1699</v>
      </c>
      <c r="D87" s="37" t="s">
        <v>878</v>
      </c>
      <c r="E87" s="37" t="s">
        <v>881</v>
      </c>
      <c r="F87" s="21" t="s">
        <v>840</v>
      </c>
      <c r="G87" s="18">
        <v>1</v>
      </c>
      <c r="H87" s="28"/>
      <c r="I87" s="44"/>
      <c r="J87" s="28"/>
      <c r="K87" s="28"/>
      <c r="L87" s="44"/>
      <c r="M87" s="28"/>
      <c r="N87" s="44"/>
      <c r="O87" s="28"/>
      <c r="P87" s="28"/>
      <c r="Q87" s="37" t="s">
        <v>1700</v>
      </c>
    </row>
    <row r="88" spans="1:17" ht="22.5" customHeight="1">
      <c r="A88" s="15" t="s">
        <v>1701</v>
      </c>
      <c r="B88" s="15" t="s">
        <v>214</v>
      </c>
      <c r="C88" s="15" t="s">
        <v>1701</v>
      </c>
      <c r="D88" s="37" t="s">
        <v>878</v>
      </c>
      <c r="E88" s="37" t="s">
        <v>883</v>
      </c>
      <c r="F88" s="21" t="s">
        <v>840</v>
      </c>
      <c r="G88" s="18">
        <v>1</v>
      </c>
      <c r="H88" s="28"/>
      <c r="I88" s="44"/>
      <c r="J88" s="28"/>
      <c r="K88" s="28"/>
      <c r="L88" s="44"/>
      <c r="M88" s="28"/>
      <c r="N88" s="44"/>
      <c r="O88" s="28"/>
      <c r="P88" s="28"/>
      <c r="Q88" s="37" t="s">
        <v>1702</v>
      </c>
    </row>
    <row r="89" spans="1:17" ht="22.5" customHeight="1">
      <c r="A89" s="15" t="s">
        <v>1703</v>
      </c>
      <c r="B89" s="15" t="s">
        <v>214</v>
      </c>
      <c r="C89" s="15" t="s">
        <v>1703</v>
      </c>
      <c r="D89" s="37" t="s">
        <v>878</v>
      </c>
      <c r="E89" s="37" t="s">
        <v>885</v>
      </c>
      <c r="F89" s="21" t="s">
        <v>840</v>
      </c>
      <c r="G89" s="18">
        <v>1</v>
      </c>
      <c r="H89" s="28"/>
      <c r="I89" s="44"/>
      <c r="J89" s="28"/>
      <c r="K89" s="28"/>
      <c r="L89" s="44"/>
      <c r="M89" s="28"/>
      <c r="N89" s="44"/>
      <c r="O89" s="28"/>
      <c r="P89" s="28"/>
      <c r="Q89" s="37" t="s">
        <v>1704</v>
      </c>
    </row>
    <row r="90" spans="1:17" ht="22.5" customHeight="1">
      <c r="A90" s="15" t="s">
        <v>1705</v>
      </c>
      <c r="B90" s="15" t="s">
        <v>214</v>
      </c>
      <c r="C90" s="15" t="s">
        <v>1705</v>
      </c>
      <c r="D90" s="37" t="s">
        <v>878</v>
      </c>
      <c r="E90" s="37" t="s">
        <v>887</v>
      </c>
      <c r="F90" s="21" t="s">
        <v>840</v>
      </c>
      <c r="G90" s="18">
        <v>1</v>
      </c>
      <c r="H90" s="28"/>
      <c r="I90" s="44"/>
      <c r="J90" s="28"/>
      <c r="K90" s="28"/>
      <c r="L90" s="44"/>
      <c r="M90" s="28"/>
      <c r="N90" s="44"/>
      <c r="O90" s="28"/>
      <c r="P90" s="28"/>
      <c r="Q90" s="37" t="s">
        <v>1706</v>
      </c>
    </row>
    <row r="91" spans="1:17" ht="22.5" customHeight="1">
      <c r="A91" s="15" t="s">
        <v>1707</v>
      </c>
      <c r="B91" s="15" t="s">
        <v>214</v>
      </c>
      <c r="C91" s="15" t="s">
        <v>1707</v>
      </c>
      <c r="D91" s="37" t="s">
        <v>878</v>
      </c>
      <c r="E91" s="37" t="s">
        <v>889</v>
      </c>
      <c r="F91" s="21" t="s">
        <v>840</v>
      </c>
      <c r="G91" s="18">
        <v>1</v>
      </c>
      <c r="H91" s="28"/>
      <c r="I91" s="44"/>
      <c r="J91" s="28"/>
      <c r="K91" s="28"/>
      <c r="L91" s="44"/>
      <c r="M91" s="28"/>
      <c r="N91" s="44"/>
      <c r="O91" s="28"/>
      <c r="P91" s="28"/>
      <c r="Q91" s="37" t="s">
        <v>1708</v>
      </c>
    </row>
    <row r="92" spans="1:17" ht="22.5" customHeight="1">
      <c r="A92" s="15" t="s">
        <v>1709</v>
      </c>
      <c r="B92" s="15" t="s">
        <v>214</v>
      </c>
      <c r="C92" s="15" t="s">
        <v>1709</v>
      </c>
      <c r="D92" s="37" t="s">
        <v>878</v>
      </c>
      <c r="E92" s="37" t="s">
        <v>891</v>
      </c>
      <c r="F92" s="21" t="s">
        <v>840</v>
      </c>
      <c r="G92" s="18">
        <v>1</v>
      </c>
      <c r="H92" s="28"/>
      <c r="I92" s="44"/>
      <c r="J92" s="28"/>
      <c r="K92" s="28"/>
      <c r="L92" s="44"/>
      <c r="M92" s="28"/>
      <c r="N92" s="44"/>
      <c r="O92" s="28"/>
      <c r="P92" s="28"/>
      <c r="Q92" s="37" t="s">
        <v>1710</v>
      </c>
    </row>
    <row r="93" spans="1:17" ht="22.5" customHeight="1">
      <c r="A93" s="15" t="s">
        <v>1711</v>
      </c>
      <c r="B93" s="15" t="s">
        <v>214</v>
      </c>
      <c r="C93" s="15" t="s">
        <v>1711</v>
      </c>
      <c r="D93" s="37" t="s">
        <v>878</v>
      </c>
      <c r="E93" s="37" t="s">
        <v>893</v>
      </c>
      <c r="F93" s="21" t="s">
        <v>840</v>
      </c>
      <c r="G93" s="18">
        <v>1</v>
      </c>
      <c r="H93" s="28"/>
      <c r="I93" s="44"/>
      <c r="J93" s="28"/>
      <c r="K93" s="28"/>
      <c r="L93" s="44"/>
      <c r="M93" s="28"/>
      <c r="N93" s="44"/>
      <c r="O93" s="28"/>
      <c r="P93" s="28"/>
      <c r="Q93" s="37" t="s">
        <v>1712</v>
      </c>
    </row>
    <row r="94" spans="1:17" ht="22.5" customHeight="1">
      <c r="A94" s="15" t="s">
        <v>1713</v>
      </c>
      <c r="B94" s="15" t="s">
        <v>214</v>
      </c>
      <c r="C94" s="15" t="s">
        <v>1713</v>
      </c>
      <c r="D94" s="37" t="s">
        <v>878</v>
      </c>
      <c r="E94" s="37" t="s">
        <v>895</v>
      </c>
      <c r="F94" s="21" t="s">
        <v>840</v>
      </c>
      <c r="G94" s="18">
        <v>1</v>
      </c>
      <c r="H94" s="28"/>
      <c r="I94" s="44"/>
      <c r="J94" s="28"/>
      <c r="K94" s="28"/>
      <c r="L94" s="44"/>
      <c r="M94" s="28"/>
      <c r="N94" s="44"/>
      <c r="O94" s="28"/>
      <c r="P94" s="28"/>
      <c r="Q94" s="37" t="s">
        <v>1714</v>
      </c>
    </row>
    <row r="95" spans="4:31" ht="22.5" customHeight="1">
      <c r="D95" s="37"/>
      <c r="E95" s="37"/>
      <c r="F95" s="21"/>
      <c r="G95" s="18"/>
      <c r="H95" s="28"/>
      <c r="I95" s="44"/>
      <c r="J95" s="28"/>
      <c r="K95" s="28"/>
      <c r="L95" s="44"/>
      <c r="M95" s="28"/>
      <c r="N95" s="44"/>
      <c r="O95" s="28"/>
      <c r="P95" s="28"/>
      <c r="Q95" s="37"/>
      <c r="AE95" s="27">
        <f>TRUNC(SUM(AE30:AE94))</f>
        <v>0</v>
      </c>
    </row>
    <row r="96" spans="4:17" ht="22.5" customHeight="1">
      <c r="D96" s="37"/>
      <c r="E96" s="37"/>
      <c r="F96" s="21"/>
      <c r="G96" s="18"/>
      <c r="H96" s="28"/>
      <c r="I96" s="44"/>
      <c r="J96" s="28"/>
      <c r="K96" s="28"/>
      <c r="L96" s="44"/>
      <c r="M96" s="28"/>
      <c r="N96" s="44"/>
      <c r="O96" s="28"/>
      <c r="P96" s="28"/>
      <c r="Q96" s="37"/>
    </row>
    <row r="97" spans="4:17" ht="22.5" customHeight="1">
      <c r="D97" s="37"/>
      <c r="E97" s="37"/>
      <c r="F97" s="21"/>
      <c r="G97" s="18"/>
      <c r="H97" s="28"/>
      <c r="I97" s="44"/>
      <c r="J97" s="28"/>
      <c r="K97" s="28"/>
      <c r="L97" s="44"/>
      <c r="M97" s="28"/>
      <c r="N97" s="44"/>
      <c r="O97" s="28"/>
      <c r="P97" s="28"/>
      <c r="Q97" s="37"/>
    </row>
    <row r="98" spans="4:17" ht="22.5" customHeight="1">
      <c r="D98" s="37"/>
      <c r="E98" s="37"/>
      <c r="F98" s="21"/>
      <c r="G98" s="18"/>
      <c r="H98" s="28"/>
      <c r="I98" s="44"/>
      <c r="J98" s="28"/>
      <c r="K98" s="28"/>
      <c r="L98" s="44"/>
      <c r="M98" s="28"/>
      <c r="N98" s="44"/>
      <c r="O98" s="28"/>
      <c r="P98" s="28"/>
      <c r="Q98" s="37"/>
    </row>
    <row r="99" spans="4:17" ht="22.5" customHeight="1">
      <c r="D99" s="37"/>
      <c r="E99" s="37"/>
      <c r="F99" s="21"/>
      <c r="G99" s="18"/>
      <c r="H99" s="28"/>
      <c r="I99" s="44"/>
      <c r="J99" s="28"/>
      <c r="K99" s="28"/>
      <c r="L99" s="44"/>
      <c r="M99" s="28"/>
      <c r="N99" s="44"/>
      <c r="O99" s="28"/>
      <c r="P99" s="28"/>
      <c r="Q99" s="37"/>
    </row>
    <row r="100" spans="4:17" ht="22.5" customHeight="1">
      <c r="D100" s="37"/>
      <c r="E100" s="37"/>
      <c r="F100" s="21"/>
      <c r="G100" s="18"/>
      <c r="H100" s="28"/>
      <c r="I100" s="44"/>
      <c r="J100" s="28"/>
      <c r="K100" s="28"/>
      <c r="L100" s="44"/>
      <c r="M100" s="28"/>
      <c r="N100" s="44"/>
      <c r="O100" s="28"/>
      <c r="P100" s="28"/>
      <c r="Q100" s="37"/>
    </row>
    <row r="101" spans="4:17" ht="22.5" customHeight="1">
      <c r="D101" s="37"/>
      <c r="E101" s="37"/>
      <c r="F101" s="21"/>
      <c r="G101" s="18"/>
      <c r="H101" s="28"/>
      <c r="I101" s="44"/>
      <c r="J101" s="28"/>
      <c r="K101" s="28"/>
      <c r="L101" s="44"/>
      <c r="M101" s="28"/>
      <c r="N101" s="44"/>
      <c r="O101" s="28"/>
      <c r="P101" s="28"/>
      <c r="Q101" s="37"/>
    </row>
    <row r="102" spans="4:17" ht="22.5" customHeight="1">
      <c r="D102" s="37"/>
      <c r="E102" s="37"/>
      <c r="F102" s="21"/>
      <c r="G102" s="18"/>
      <c r="H102" s="28"/>
      <c r="I102" s="44"/>
      <c r="J102" s="28"/>
      <c r="K102" s="28"/>
      <c r="L102" s="44"/>
      <c r="M102" s="28"/>
      <c r="N102" s="44"/>
      <c r="O102" s="28"/>
      <c r="P102" s="28"/>
      <c r="Q102" s="37"/>
    </row>
    <row r="103" spans="4:17" ht="22.5" customHeight="1">
      <c r="D103" s="37"/>
      <c r="E103" s="37"/>
      <c r="F103" s="21"/>
      <c r="G103" s="18"/>
      <c r="H103" s="28"/>
      <c r="I103" s="44"/>
      <c r="J103" s="28"/>
      <c r="K103" s="28"/>
      <c r="L103" s="44"/>
      <c r="M103" s="28"/>
      <c r="N103" s="44"/>
      <c r="O103" s="28"/>
      <c r="P103" s="28"/>
      <c r="Q103" s="37"/>
    </row>
    <row r="104" spans="4:17" ht="22.5" customHeight="1">
      <c r="D104" s="37"/>
      <c r="E104" s="37"/>
      <c r="F104" s="21"/>
      <c r="G104" s="18"/>
      <c r="H104" s="28"/>
      <c r="I104" s="44"/>
      <c r="J104" s="28"/>
      <c r="K104" s="28"/>
      <c r="L104" s="44"/>
      <c r="M104" s="28"/>
      <c r="N104" s="44"/>
      <c r="O104" s="28"/>
      <c r="P104" s="28"/>
      <c r="Q104" s="37"/>
    </row>
    <row r="105" spans="4:17" ht="22.5" customHeight="1">
      <c r="D105" s="37"/>
      <c r="E105" s="37"/>
      <c r="F105" s="21"/>
      <c r="G105" s="18"/>
      <c r="H105" s="28"/>
      <c r="I105" s="44"/>
      <c r="J105" s="28"/>
      <c r="K105" s="28"/>
      <c r="L105" s="44"/>
      <c r="M105" s="28"/>
      <c r="N105" s="44"/>
      <c r="O105" s="28"/>
      <c r="P105" s="28"/>
      <c r="Q105" s="37"/>
    </row>
    <row r="106" spans="4:17" ht="22.5" customHeight="1">
      <c r="D106" s="37"/>
      <c r="E106" s="37"/>
      <c r="F106" s="21"/>
      <c r="G106" s="18"/>
      <c r="H106" s="28"/>
      <c r="I106" s="44"/>
      <c r="J106" s="28"/>
      <c r="K106" s="28"/>
      <c r="L106" s="44"/>
      <c r="M106" s="28"/>
      <c r="N106" s="44"/>
      <c r="O106" s="28"/>
      <c r="P106" s="28"/>
      <c r="Q106" s="37"/>
    </row>
    <row r="107" spans="2:17" ht="22.5" customHeight="1">
      <c r="B107" s="15" t="s">
        <v>1721</v>
      </c>
      <c r="D107" s="37" t="s">
        <v>1722</v>
      </c>
      <c r="E107" s="37"/>
      <c r="F107" s="21"/>
      <c r="G107" s="18"/>
      <c r="H107" s="28"/>
      <c r="I107" s="44">
        <f>TRUNC(SUM(I30:I106))</f>
        <v>0</v>
      </c>
      <c r="J107" s="28"/>
      <c r="K107" s="28"/>
      <c r="L107" s="44">
        <f>TRUNC(SUM(L30:L106))</f>
        <v>0</v>
      </c>
      <c r="M107" s="28"/>
      <c r="N107" s="44">
        <f>TRUNC(SUM(N30:N106))</f>
        <v>0</v>
      </c>
      <c r="O107" s="28">
        <f>IF((H107+K107+M107)=0,"",(H107+K107+M107))</f>
      </c>
      <c r="P107" s="28">
        <f>TRUNC(SUM(P30:P106))</f>
        <v>0</v>
      </c>
      <c r="Q107" s="37"/>
    </row>
    <row r="108" spans="2:17" ht="22.5" customHeight="1">
      <c r="B108" s="15" t="s">
        <v>1214</v>
      </c>
      <c r="D108" s="220" t="s">
        <v>228</v>
      </c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2"/>
    </row>
    <row r="109" spans="1:28" ht="22.5" customHeight="1">
      <c r="A109" s="15" t="s">
        <v>1415</v>
      </c>
      <c r="B109" s="15" t="s">
        <v>215</v>
      </c>
      <c r="C109" s="15" t="s">
        <v>1415</v>
      </c>
      <c r="D109" s="37" t="s">
        <v>455</v>
      </c>
      <c r="E109" s="37" t="s">
        <v>456</v>
      </c>
      <c r="F109" s="21" t="s">
        <v>457</v>
      </c>
      <c r="G109" s="18">
        <v>42</v>
      </c>
      <c r="H109" s="28"/>
      <c r="I109" s="44"/>
      <c r="J109" s="28"/>
      <c r="K109" s="28"/>
      <c r="L109" s="44"/>
      <c r="M109" s="28"/>
      <c r="N109" s="44"/>
      <c r="O109" s="28"/>
      <c r="P109" s="28"/>
      <c r="Q109" s="37" t="s">
        <v>1416</v>
      </c>
      <c r="AB109" s="27">
        <f aca="true" t="shared" si="1" ref="AB109:AB114">I109</f>
        <v>0</v>
      </c>
    </row>
    <row r="110" spans="1:28" ht="22.5" customHeight="1">
      <c r="A110" s="15" t="s">
        <v>1417</v>
      </c>
      <c r="B110" s="15" t="s">
        <v>215</v>
      </c>
      <c r="C110" s="15" t="s">
        <v>1417</v>
      </c>
      <c r="D110" s="37" t="s">
        <v>455</v>
      </c>
      <c r="E110" s="37" t="s">
        <v>459</v>
      </c>
      <c r="F110" s="21" t="s">
        <v>457</v>
      </c>
      <c r="G110" s="18">
        <v>11</v>
      </c>
      <c r="H110" s="28"/>
      <c r="I110" s="44"/>
      <c r="J110" s="28"/>
      <c r="K110" s="28"/>
      <c r="L110" s="44"/>
      <c r="M110" s="28"/>
      <c r="N110" s="44"/>
      <c r="O110" s="28"/>
      <c r="P110" s="28"/>
      <c r="Q110" s="37" t="s">
        <v>1418</v>
      </c>
      <c r="AB110" s="27">
        <f t="shared" si="1"/>
        <v>0</v>
      </c>
    </row>
    <row r="111" spans="1:28" ht="22.5" customHeight="1">
      <c r="A111" s="15" t="s">
        <v>1419</v>
      </c>
      <c r="B111" s="15" t="s">
        <v>215</v>
      </c>
      <c r="C111" s="15" t="s">
        <v>1419</v>
      </c>
      <c r="D111" s="37" t="s">
        <v>455</v>
      </c>
      <c r="E111" s="37" t="s">
        <v>461</v>
      </c>
      <c r="F111" s="21" t="s">
        <v>457</v>
      </c>
      <c r="G111" s="18">
        <v>12</v>
      </c>
      <c r="H111" s="28"/>
      <c r="I111" s="44"/>
      <c r="J111" s="28"/>
      <c r="K111" s="28"/>
      <c r="L111" s="44"/>
      <c r="M111" s="28"/>
      <c r="N111" s="44"/>
      <c r="O111" s="28"/>
      <c r="P111" s="28"/>
      <c r="Q111" s="37" t="s">
        <v>1420</v>
      </c>
      <c r="AB111" s="27">
        <f t="shared" si="1"/>
        <v>0</v>
      </c>
    </row>
    <row r="112" spans="1:28" ht="22.5" customHeight="1">
      <c r="A112" s="15" t="s">
        <v>1452</v>
      </c>
      <c r="B112" s="15" t="s">
        <v>215</v>
      </c>
      <c r="C112" s="15" t="s">
        <v>1452</v>
      </c>
      <c r="D112" s="37" t="s">
        <v>489</v>
      </c>
      <c r="E112" s="37" t="s">
        <v>492</v>
      </c>
      <c r="F112" s="21" t="s">
        <v>457</v>
      </c>
      <c r="G112" s="18">
        <v>6</v>
      </c>
      <c r="H112" s="28"/>
      <c r="I112" s="44"/>
      <c r="J112" s="28"/>
      <c r="K112" s="28"/>
      <c r="L112" s="44"/>
      <c r="M112" s="28"/>
      <c r="N112" s="44"/>
      <c r="O112" s="28"/>
      <c r="P112" s="28"/>
      <c r="Q112" s="37" t="s">
        <v>1453</v>
      </c>
      <c r="AB112" s="27">
        <f t="shared" si="1"/>
        <v>0</v>
      </c>
    </row>
    <row r="113" spans="1:28" ht="22.5" customHeight="1">
      <c r="A113" s="15" t="s">
        <v>1454</v>
      </c>
      <c r="B113" s="15" t="s">
        <v>215</v>
      </c>
      <c r="C113" s="15" t="s">
        <v>1454</v>
      </c>
      <c r="D113" s="37" t="s">
        <v>489</v>
      </c>
      <c r="E113" s="37" t="s">
        <v>494</v>
      </c>
      <c r="F113" s="21" t="s">
        <v>457</v>
      </c>
      <c r="G113" s="18">
        <v>2</v>
      </c>
      <c r="H113" s="28"/>
      <c r="I113" s="44"/>
      <c r="J113" s="28"/>
      <c r="K113" s="28"/>
      <c r="L113" s="44"/>
      <c r="M113" s="28"/>
      <c r="N113" s="44"/>
      <c r="O113" s="28"/>
      <c r="P113" s="28"/>
      <c r="Q113" s="37" t="s">
        <v>1455</v>
      </c>
      <c r="AB113" s="27">
        <f t="shared" si="1"/>
        <v>0</v>
      </c>
    </row>
    <row r="114" spans="1:28" ht="22.5" customHeight="1">
      <c r="A114" s="15" t="s">
        <v>1456</v>
      </c>
      <c r="B114" s="15" t="s">
        <v>215</v>
      </c>
      <c r="C114" s="15" t="s">
        <v>1456</v>
      </c>
      <c r="D114" s="37" t="s">
        <v>489</v>
      </c>
      <c r="E114" s="37" t="s">
        <v>496</v>
      </c>
      <c r="F114" s="21" t="s">
        <v>457</v>
      </c>
      <c r="G114" s="18">
        <v>2</v>
      </c>
      <c r="H114" s="28"/>
      <c r="I114" s="44"/>
      <c r="J114" s="28"/>
      <c r="K114" s="28"/>
      <c r="L114" s="44"/>
      <c r="M114" s="28"/>
      <c r="N114" s="44"/>
      <c r="O114" s="28"/>
      <c r="P114" s="28"/>
      <c r="Q114" s="37" t="s">
        <v>1457</v>
      </c>
      <c r="AB114" s="27">
        <f t="shared" si="1"/>
        <v>0</v>
      </c>
    </row>
    <row r="115" spans="1:17" ht="22.5" customHeight="1">
      <c r="A115" s="15" t="s">
        <v>502</v>
      </c>
      <c r="B115" s="15" t="s">
        <v>215</v>
      </c>
      <c r="C115" s="15" t="s">
        <v>502</v>
      </c>
      <c r="D115" s="37" t="s">
        <v>489</v>
      </c>
      <c r="E115" s="37" t="s">
        <v>503</v>
      </c>
      <c r="F115" s="21" t="s">
        <v>501</v>
      </c>
      <c r="G115" s="18">
        <v>6</v>
      </c>
      <c r="H115" s="28"/>
      <c r="I115" s="44"/>
      <c r="J115" s="28"/>
      <c r="K115" s="28"/>
      <c r="L115" s="44"/>
      <c r="M115" s="28"/>
      <c r="N115" s="44"/>
      <c r="O115" s="28"/>
      <c r="P115" s="28"/>
      <c r="Q115" s="37"/>
    </row>
    <row r="116" spans="1:17" ht="22.5" customHeight="1">
      <c r="A116" s="15" t="s">
        <v>504</v>
      </c>
      <c r="B116" s="15" t="s">
        <v>215</v>
      </c>
      <c r="C116" s="15" t="s">
        <v>504</v>
      </c>
      <c r="D116" s="37" t="s">
        <v>489</v>
      </c>
      <c r="E116" s="37" t="s">
        <v>505</v>
      </c>
      <c r="F116" s="21" t="s">
        <v>501</v>
      </c>
      <c r="G116" s="18">
        <v>2</v>
      </c>
      <c r="H116" s="28"/>
      <c r="I116" s="44"/>
      <c r="J116" s="28"/>
      <c r="K116" s="28"/>
      <c r="L116" s="44"/>
      <c r="M116" s="28"/>
      <c r="N116" s="44"/>
      <c r="O116" s="28"/>
      <c r="P116" s="28"/>
      <c r="Q116" s="37"/>
    </row>
    <row r="117" spans="1:17" ht="22.5" customHeight="1">
      <c r="A117" s="15" t="s">
        <v>506</v>
      </c>
      <c r="B117" s="15" t="s">
        <v>215</v>
      </c>
      <c r="C117" s="15" t="s">
        <v>506</v>
      </c>
      <c r="D117" s="37" t="s">
        <v>489</v>
      </c>
      <c r="E117" s="37" t="s">
        <v>507</v>
      </c>
      <c r="F117" s="21" t="s">
        <v>501</v>
      </c>
      <c r="G117" s="18">
        <v>2</v>
      </c>
      <c r="H117" s="28"/>
      <c r="I117" s="44"/>
      <c r="J117" s="28"/>
      <c r="K117" s="28"/>
      <c r="L117" s="44"/>
      <c r="M117" s="28"/>
      <c r="N117" s="44"/>
      <c r="O117" s="28"/>
      <c r="P117" s="28"/>
      <c r="Q117" s="37"/>
    </row>
    <row r="118" spans="1:17" ht="22.5" customHeight="1">
      <c r="A118" s="15" t="s">
        <v>520</v>
      </c>
      <c r="B118" s="15" t="s">
        <v>215</v>
      </c>
      <c r="C118" s="15" t="s">
        <v>520</v>
      </c>
      <c r="D118" s="37" t="s">
        <v>521</v>
      </c>
      <c r="E118" s="37" t="s">
        <v>522</v>
      </c>
      <c r="F118" s="21" t="s">
        <v>501</v>
      </c>
      <c r="G118" s="18">
        <v>8</v>
      </c>
      <c r="H118" s="28"/>
      <c r="I118" s="44"/>
      <c r="J118" s="28"/>
      <c r="K118" s="28"/>
      <c r="L118" s="44"/>
      <c r="M118" s="28"/>
      <c r="N118" s="44"/>
      <c r="O118" s="28"/>
      <c r="P118" s="28"/>
      <c r="Q118" s="37"/>
    </row>
    <row r="119" spans="1:17" ht="22.5" customHeight="1">
      <c r="A119" s="15" t="s">
        <v>523</v>
      </c>
      <c r="B119" s="15" t="s">
        <v>215</v>
      </c>
      <c r="C119" s="15" t="s">
        <v>523</v>
      </c>
      <c r="D119" s="37" t="s">
        <v>521</v>
      </c>
      <c r="E119" s="37" t="s">
        <v>524</v>
      </c>
      <c r="F119" s="21" t="s">
        <v>501</v>
      </c>
      <c r="G119" s="18">
        <v>2</v>
      </c>
      <c r="H119" s="28"/>
      <c r="I119" s="44"/>
      <c r="J119" s="28"/>
      <c r="K119" s="28"/>
      <c r="L119" s="44"/>
      <c r="M119" s="28"/>
      <c r="N119" s="44"/>
      <c r="O119" s="28"/>
      <c r="P119" s="28"/>
      <c r="Q119" s="37"/>
    </row>
    <row r="120" spans="1:17" ht="22.5" customHeight="1">
      <c r="A120" s="15" t="s">
        <v>525</v>
      </c>
      <c r="B120" s="15" t="s">
        <v>215</v>
      </c>
      <c r="C120" s="15" t="s">
        <v>525</v>
      </c>
      <c r="D120" s="37" t="s">
        <v>521</v>
      </c>
      <c r="E120" s="37" t="s">
        <v>526</v>
      </c>
      <c r="F120" s="21" t="s">
        <v>501</v>
      </c>
      <c r="G120" s="18">
        <v>2</v>
      </c>
      <c r="H120" s="28"/>
      <c r="I120" s="44"/>
      <c r="J120" s="28"/>
      <c r="K120" s="28"/>
      <c r="L120" s="44"/>
      <c r="M120" s="28"/>
      <c r="N120" s="44"/>
      <c r="O120" s="28"/>
      <c r="P120" s="28"/>
      <c r="Q120" s="37"/>
    </row>
    <row r="121" spans="1:17" ht="22.5" customHeight="1">
      <c r="A121" s="15" t="s">
        <v>1475</v>
      </c>
      <c r="B121" s="15" t="s">
        <v>215</v>
      </c>
      <c r="C121" s="15" t="s">
        <v>1475</v>
      </c>
      <c r="D121" s="37" t="s">
        <v>1470</v>
      </c>
      <c r="E121" s="37" t="s">
        <v>1477</v>
      </c>
      <c r="F121" s="21" t="s">
        <v>808</v>
      </c>
      <c r="G121" s="18">
        <v>12</v>
      </c>
      <c r="H121" s="28"/>
      <c r="I121" s="44"/>
      <c r="J121" s="28"/>
      <c r="K121" s="28"/>
      <c r="L121" s="44"/>
      <c r="M121" s="28"/>
      <c r="N121" s="44"/>
      <c r="O121" s="28"/>
      <c r="P121" s="28"/>
      <c r="Q121" s="37" t="s">
        <v>1476</v>
      </c>
    </row>
    <row r="122" spans="1:17" ht="22.5" customHeight="1">
      <c r="A122" s="15" t="s">
        <v>1478</v>
      </c>
      <c r="B122" s="15" t="s">
        <v>215</v>
      </c>
      <c r="C122" s="15" t="s">
        <v>1478</v>
      </c>
      <c r="D122" s="37" t="s">
        <v>1470</v>
      </c>
      <c r="E122" s="37" t="s">
        <v>1480</v>
      </c>
      <c r="F122" s="21" t="s">
        <v>808</v>
      </c>
      <c r="G122" s="18">
        <v>1</v>
      </c>
      <c r="H122" s="28"/>
      <c r="I122" s="44"/>
      <c r="J122" s="28"/>
      <c r="K122" s="28"/>
      <c r="L122" s="44"/>
      <c r="M122" s="28"/>
      <c r="N122" s="44"/>
      <c r="O122" s="28"/>
      <c r="P122" s="28"/>
      <c r="Q122" s="37" t="s">
        <v>1479</v>
      </c>
    </row>
    <row r="123" spans="1:17" ht="22.5" customHeight="1">
      <c r="A123" s="15" t="s">
        <v>1481</v>
      </c>
      <c r="B123" s="15" t="s">
        <v>215</v>
      </c>
      <c r="C123" s="15" t="s">
        <v>1481</v>
      </c>
      <c r="D123" s="37" t="s">
        <v>1470</v>
      </c>
      <c r="E123" s="37" t="s">
        <v>1483</v>
      </c>
      <c r="F123" s="21" t="s">
        <v>808</v>
      </c>
      <c r="G123" s="18">
        <v>1</v>
      </c>
      <c r="H123" s="28"/>
      <c r="I123" s="44"/>
      <c r="J123" s="28"/>
      <c r="K123" s="28"/>
      <c r="L123" s="44"/>
      <c r="M123" s="28"/>
      <c r="N123" s="44"/>
      <c r="O123" s="28"/>
      <c r="P123" s="28"/>
      <c r="Q123" s="37" t="s">
        <v>1482</v>
      </c>
    </row>
    <row r="124" spans="1:17" ht="22.5" customHeight="1">
      <c r="A124" s="15" t="s">
        <v>1497</v>
      </c>
      <c r="B124" s="15" t="s">
        <v>215</v>
      </c>
      <c r="C124" s="15" t="s">
        <v>1497</v>
      </c>
      <c r="D124" s="37" t="s">
        <v>1492</v>
      </c>
      <c r="E124" s="37" t="s">
        <v>1499</v>
      </c>
      <c r="F124" s="21" t="s">
        <v>808</v>
      </c>
      <c r="G124" s="18">
        <v>10</v>
      </c>
      <c r="H124" s="28"/>
      <c r="I124" s="44"/>
      <c r="J124" s="28"/>
      <c r="K124" s="28"/>
      <c r="L124" s="44"/>
      <c r="M124" s="28"/>
      <c r="N124" s="44"/>
      <c r="O124" s="28"/>
      <c r="P124" s="28"/>
      <c r="Q124" s="37" t="s">
        <v>1498</v>
      </c>
    </row>
    <row r="125" spans="1:17" ht="22.5" customHeight="1">
      <c r="A125" s="15" t="s">
        <v>1500</v>
      </c>
      <c r="B125" s="15" t="s">
        <v>215</v>
      </c>
      <c r="C125" s="15" t="s">
        <v>1500</v>
      </c>
      <c r="D125" s="37" t="s">
        <v>1492</v>
      </c>
      <c r="E125" s="37" t="s">
        <v>1502</v>
      </c>
      <c r="F125" s="21" t="s">
        <v>808</v>
      </c>
      <c r="G125" s="18">
        <v>2</v>
      </c>
      <c r="H125" s="28"/>
      <c r="I125" s="44"/>
      <c r="J125" s="28"/>
      <c r="K125" s="28"/>
      <c r="L125" s="44"/>
      <c r="M125" s="28"/>
      <c r="N125" s="44"/>
      <c r="O125" s="28"/>
      <c r="P125" s="28"/>
      <c r="Q125" s="37" t="s">
        <v>1501</v>
      </c>
    </row>
    <row r="126" spans="1:17" ht="22.5" customHeight="1">
      <c r="A126" s="15" t="s">
        <v>1503</v>
      </c>
      <c r="B126" s="15" t="s">
        <v>215</v>
      </c>
      <c r="C126" s="15" t="s">
        <v>1503</v>
      </c>
      <c r="D126" s="37" t="s">
        <v>1492</v>
      </c>
      <c r="E126" s="37" t="s">
        <v>1505</v>
      </c>
      <c r="F126" s="21" t="s">
        <v>808</v>
      </c>
      <c r="G126" s="18">
        <v>3</v>
      </c>
      <c r="H126" s="28"/>
      <c r="I126" s="44"/>
      <c r="J126" s="28"/>
      <c r="K126" s="28"/>
      <c r="L126" s="44"/>
      <c r="M126" s="28"/>
      <c r="N126" s="44"/>
      <c r="O126" s="28"/>
      <c r="P126" s="28"/>
      <c r="Q126" s="37" t="s">
        <v>1504</v>
      </c>
    </row>
    <row r="127" spans="1:17" ht="22.5" customHeight="1">
      <c r="A127" s="15" t="s">
        <v>1512</v>
      </c>
      <c r="B127" s="15" t="s">
        <v>215</v>
      </c>
      <c r="C127" s="15" t="s">
        <v>1512</v>
      </c>
      <c r="D127" s="37" t="s">
        <v>1514</v>
      </c>
      <c r="E127" s="37" t="s">
        <v>1515</v>
      </c>
      <c r="F127" s="21" t="s">
        <v>808</v>
      </c>
      <c r="G127" s="18">
        <v>2</v>
      </c>
      <c r="H127" s="28"/>
      <c r="I127" s="44"/>
      <c r="J127" s="28"/>
      <c r="K127" s="28"/>
      <c r="L127" s="44"/>
      <c r="M127" s="28"/>
      <c r="N127" s="44"/>
      <c r="O127" s="28"/>
      <c r="P127" s="28"/>
      <c r="Q127" s="37" t="s">
        <v>1513</v>
      </c>
    </row>
    <row r="128" spans="1:17" ht="22.5" customHeight="1">
      <c r="A128" s="15" t="s">
        <v>1530</v>
      </c>
      <c r="B128" s="15" t="s">
        <v>215</v>
      </c>
      <c r="C128" s="15" t="s">
        <v>1530</v>
      </c>
      <c r="D128" s="37" t="s">
        <v>540</v>
      </c>
      <c r="E128" s="37" t="s">
        <v>541</v>
      </c>
      <c r="F128" s="21" t="s">
        <v>501</v>
      </c>
      <c r="G128" s="18">
        <v>2</v>
      </c>
      <c r="H128" s="28"/>
      <c r="I128" s="44"/>
      <c r="J128" s="28"/>
      <c r="K128" s="28"/>
      <c r="L128" s="44"/>
      <c r="M128" s="28"/>
      <c r="N128" s="44"/>
      <c r="O128" s="28"/>
      <c r="P128" s="28"/>
      <c r="Q128" s="37" t="s">
        <v>1531</v>
      </c>
    </row>
    <row r="129" spans="1:17" ht="22.5" customHeight="1">
      <c r="A129" s="15" t="s">
        <v>1538</v>
      </c>
      <c r="B129" s="15" t="s">
        <v>215</v>
      </c>
      <c r="C129" s="15" t="s">
        <v>1538</v>
      </c>
      <c r="D129" s="37" t="s">
        <v>555</v>
      </c>
      <c r="E129" s="37" t="s">
        <v>558</v>
      </c>
      <c r="F129" s="21" t="s">
        <v>501</v>
      </c>
      <c r="G129" s="18">
        <v>4</v>
      </c>
      <c r="H129" s="28"/>
      <c r="I129" s="44"/>
      <c r="J129" s="28"/>
      <c r="K129" s="28"/>
      <c r="L129" s="44"/>
      <c r="M129" s="28"/>
      <c r="N129" s="44"/>
      <c r="O129" s="28"/>
      <c r="P129" s="28"/>
      <c r="Q129" s="37" t="s">
        <v>1539</v>
      </c>
    </row>
    <row r="130" spans="1:17" ht="22.5" customHeight="1">
      <c r="A130" s="15" t="s">
        <v>1601</v>
      </c>
      <c r="B130" s="15" t="s">
        <v>215</v>
      </c>
      <c r="C130" s="15" t="s">
        <v>1601</v>
      </c>
      <c r="D130" s="37" t="s">
        <v>672</v>
      </c>
      <c r="E130" s="37" t="s">
        <v>673</v>
      </c>
      <c r="F130" s="21" t="s">
        <v>457</v>
      </c>
      <c r="G130" s="18">
        <v>40</v>
      </c>
      <c r="H130" s="28"/>
      <c r="I130" s="44"/>
      <c r="J130" s="28"/>
      <c r="K130" s="28"/>
      <c r="L130" s="44"/>
      <c r="M130" s="28"/>
      <c r="N130" s="44"/>
      <c r="O130" s="28"/>
      <c r="P130" s="28"/>
      <c r="Q130" s="37" t="s">
        <v>1602</v>
      </c>
    </row>
    <row r="131" spans="1:17" ht="22.5" customHeight="1">
      <c r="A131" s="15" t="s">
        <v>1603</v>
      </c>
      <c r="B131" s="15" t="s">
        <v>215</v>
      </c>
      <c r="C131" s="15" t="s">
        <v>1603</v>
      </c>
      <c r="D131" s="37" t="s">
        <v>672</v>
      </c>
      <c r="E131" s="37" t="s">
        <v>675</v>
      </c>
      <c r="F131" s="21" t="s">
        <v>457</v>
      </c>
      <c r="G131" s="18">
        <v>28</v>
      </c>
      <c r="H131" s="28"/>
      <c r="I131" s="44"/>
      <c r="J131" s="28"/>
      <c r="K131" s="28"/>
      <c r="L131" s="44"/>
      <c r="M131" s="28"/>
      <c r="N131" s="44"/>
      <c r="O131" s="28"/>
      <c r="P131" s="28"/>
      <c r="Q131" s="37" t="s">
        <v>1604</v>
      </c>
    </row>
    <row r="132" spans="1:17" ht="22.5" customHeight="1">
      <c r="A132" s="15" t="s">
        <v>1607</v>
      </c>
      <c r="B132" s="15" t="s">
        <v>215</v>
      </c>
      <c r="C132" s="15" t="s">
        <v>1607</v>
      </c>
      <c r="D132" s="37" t="s">
        <v>672</v>
      </c>
      <c r="E132" s="37" t="s">
        <v>679</v>
      </c>
      <c r="F132" s="21" t="s">
        <v>457</v>
      </c>
      <c r="G132" s="18">
        <v>15</v>
      </c>
      <c r="H132" s="28"/>
      <c r="I132" s="44"/>
      <c r="J132" s="28"/>
      <c r="K132" s="28"/>
      <c r="L132" s="44"/>
      <c r="M132" s="28"/>
      <c r="N132" s="44"/>
      <c r="O132" s="28"/>
      <c r="P132" s="28"/>
      <c r="Q132" s="37" t="s">
        <v>1608</v>
      </c>
    </row>
    <row r="133" spans="1:17" ht="22.5" customHeight="1">
      <c r="A133" s="15" t="s">
        <v>1617</v>
      </c>
      <c r="B133" s="15" t="s">
        <v>215</v>
      </c>
      <c r="C133" s="15" t="s">
        <v>1617</v>
      </c>
      <c r="D133" s="37" t="s">
        <v>687</v>
      </c>
      <c r="E133" s="37" t="s">
        <v>690</v>
      </c>
      <c r="F133" s="21" t="s">
        <v>457</v>
      </c>
      <c r="G133" s="18">
        <v>25</v>
      </c>
      <c r="H133" s="28"/>
      <c r="I133" s="44"/>
      <c r="J133" s="28"/>
      <c r="K133" s="28"/>
      <c r="L133" s="44"/>
      <c r="M133" s="28"/>
      <c r="N133" s="44"/>
      <c r="O133" s="28"/>
      <c r="P133" s="28"/>
      <c r="Q133" s="37" t="s">
        <v>1618</v>
      </c>
    </row>
    <row r="134" spans="1:17" ht="22.5" customHeight="1">
      <c r="A134" s="15" t="s">
        <v>1623</v>
      </c>
      <c r="B134" s="15" t="s">
        <v>215</v>
      </c>
      <c r="C134" s="15" t="s">
        <v>1623</v>
      </c>
      <c r="D134" s="37" t="s">
        <v>687</v>
      </c>
      <c r="E134" s="37" t="s">
        <v>696</v>
      </c>
      <c r="F134" s="21" t="s">
        <v>457</v>
      </c>
      <c r="G134" s="18">
        <v>14</v>
      </c>
      <c r="H134" s="28"/>
      <c r="I134" s="44"/>
      <c r="J134" s="28"/>
      <c r="K134" s="28"/>
      <c r="L134" s="44"/>
      <c r="M134" s="28"/>
      <c r="N134" s="44"/>
      <c r="O134" s="28"/>
      <c r="P134" s="28"/>
      <c r="Q134" s="37" t="s">
        <v>1624</v>
      </c>
    </row>
    <row r="135" spans="1:17" ht="22.5" customHeight="1">
      <c r="A135" s="15" t="s">
        <v>1629</v>
      </c>
      <c r="B135" s="15" t="s">
        <v>215</v>
      </c>
      <c r="C135" s="15" t="s">
        <v>1629</v>
      </c>
      <c r="D135" s="37" t="s">
        <v>702</v>
      </c>
      <c r="E135" s="37" t="s">
        <v>703</v>
      </c>
      <c r="F135" s="21" t="s">
        <v>457</v>
      </c>
      <c r="G135" s="18">
        <v>15</v>
      </c>
      <c r="H135" s="28"/>
      <c r="I135" s="44"/>
      <c r="J135" s="28"/>
      <c r="K135" s="28"/>
      <c r="L135" s="44"/>
      <c r="M135" s="28"/>
      <c r="N135" s="44"/>
      <c r="O135" s="28"/>
      <c r="P135" s="28"/>
      <c r="Q135" s="37" t="s">
        <v>1630</v>
      </c>
    </row>
    <row r="136" spans="1:17" ht="22.5" customHeight="1">
      <c r="A136" s="15" t="s">
        <v>1631</v>
      </c>
      <c r="B136" s="15" t="s">
        <v>215</v>
      </c>
      <c r="C136" s="15" t="s">
        <v>1631</v>
      </c>
      <c r="D136" s="37" t="s">
        <v>702</v>
      </c>
      <c r="E136" s="37" t="s">
        <v>705</v>
      </c>
      <c r="F136" s="21" t="s">
        <v>457</v>
      </c>
      <c r="G136" s="18">
        <v>14</v>
      </c>
      <c r="H136" s="28"/>
      <c r="I136" s="44"/>
      <c r="J136" s="28"/>
      <c r="K136" s="28"/>
      <c r="L136" s="44"/>
      <c r="M136" s="28"/>
      <c r="N136" s="44"/>
      <c r="O136" s="28"/>
      <c r="P136" s="28"/>
      <c r="Q136" s="37" t="s">
        <v>1632</v>
      </c>
    </row>
    <row r="137" spans="1:17" ht="22.5" customHeight="1">
      <c r="A137" s="15" t="s">
        <v>1633</v>
      </c>
      <c r="B137" s="15" t="s">
        <v>215</v>
      </c>
      <c r="C137" s="15" t="s">
        <v>1633</v>
      </c>
      <c r="D137" s="37" t="s">
        <v>702</v>
      </c>
      <c r="E137" s="37" t="s">
        <v>707</v>
      </c>
      <c r="F137" s="21" t="s">
        <v>457</v>
      </c>
      <c r="G137" s="18">
        <v>15</v>
      </c>
      <c r="H137" s="28"/>
      <c r="I137" s="44"/>
      <c r="J137" s="28"/>
      <c r="K137" s="28"/>
      <c r="L137" s="44"/>
      <c r="M137" s="28"/>
      <c r="N137" s="44"/>
      <c r="O137" s="28"/>
      <c r="P137" s="28"/>
      <c r="Q137" s="37" t="s">
        <v>1634</v>
      </c>
    </row>
    <row r="138" spans="1:17" ht="22.5" customHeight="1">
      <c r="A138" s="15" t="s">
        <v>1657</v>
      </c>
      <c r="B138" s="15" t="s">
        <v>215</v>
      </c>
      <c r="C138" s="15" t="s">
        <v>1657</v>
      </c>
      <c r="D138" s="37" t="s">
        <v>722</v>
      </c>
      <c r="E138" s="37" t="s">
        <v>723</v>
      </c>
      <c r="F138" s="21" t="s">
        <v>501</v>
      </c>
      <c r="G138" s="18">
        <v>1</v>
      </c>
      <c r="H138" s="28"/>
      <c r="I138" s="44"/>
      <c r="J138" s="28"/>
      <c r="K138" s="28"/>
      <c r="L138" s="44"/>
      <c r="M138" s="28"/>
      <c r="N138" s="44"/>
      <c r="O138" s="28"/>
      <c r="P138" s="28"/>
      <c r="Q138" s="37" t="s">
        <v>1658</v>
      </c>
    </row>
    <row r="139" spans="1:17" ht="22.5" customHeight="1">
      <c r="A139" s="15" t="s">
        <v>1659</v>
      </c>
      <c r="B139" s="15" t="s">
        <v>215</v>
      </c>
      <c r="C139" s="15" t="s">
        <v>1659</v>
      </c>
      <c r="D139" s="37" t="s">
        <v>722</v>
      </c>
      <c r="E139" s="37" t="s">
        <v>728</v>
      </c>
      <c r="F139" s="21" t="s">
        <v>501</v>
      </c>
      <c r="G139" s="18">
        <v>1</v>
      </c>
      <c r="H139" s="28"/>
      <c r="I139" s="44"/>
      <c r="J139" s="28"/>
      <c r="K139" s="28"/>
      <c r="L139" s="44"/>
      <c r="M139" s="28"/>
      <c r="N139" s="44"/>
      <c r="O139" s="28"/>
      <c r="P139" s="28"/>
      <c r="Q139" s="37" t="s">
        <v>1660</v>
      </c>
    </row>
    <row r="140" spans="4:31" ht="22.5" customHeight="1">
      <c r="D140" s="37"/>
      <c r="E140" s="37"/>
      <c r="F140" s="21"/>
      <c r="G140" s="18"/>
      <c r="H140" s="28"/>
      <c r="I140" s="44"/>
      <c r="J140" s="28"/>
      <c r="K140" s="28"/>
      <c r="L140" s="44"/>
      <c r="M140" s="28"/>
      <c r="N140" s="44"/>
      <c r="O140" s="28"/>
      <c r="P140" s="28"/>
      <c r="Q140" s="37"/>
      <c r="AE140" s="27">
        <f>TRUNC(SUM(AE108:AE139))</f>
        <v>0</v>
      </c>
    </row>
    <row r="141" spans="4:17" ht="22.5" customHeight="1">
      <c r="D141" s="37"/>
      <c r="E141" s="37"/>
      <c r="F141" s="21"/>
      <c r="G141" s="18"/>
      <c r="H141" s="28"/>
      <c r="I141" s="44"/>
      <c r="J141" s="28"/>
      <c r="K141" s="28"/>
      <c r="L141" s="44"/>
      <c r="M141" s="28"/>
      <c r="N141" s="44"/>
      <c r="O141" s="28"/>
      <c r="P141" s="28"/>
      <c r="Q141" s="37"/>
    </row>
    <row r="142" spans="4:17" ht="22.5" customHeight="1">
      <c r="D142" s="37"/>
      <c r="E142" s="37"/>
      <c r="F142" s="21"/>
      <c r="G142" s="18"/>
      <c r="H142" s="28"/>
      <c r="I142" s="44"/>
      <c r="J142" s="28"/>
      <c r="K142" s="28"/>
      <c r="L142" s="44"/>
      <c r="M142" s="28"/>
      <c r="N142" s="44"/>
      <c r="O142" s="28"/>
      <c r="P142" s="28"/>
      <c r="Q142" s="37"/>
    </row>
    <row r="143" spans="4:17" ht="22.5" customHeight="1">
      <c r="D143" s="37"/>
      <c r="E143" s="37"/>
      <c r="F143" s="21"/>
      <c r="G143" s="18"/>
      <c r="H143" s="28"/>
      <c r="I143" s="44"/>
      <c r="J143" s="28"/>
      <c r="K143" s="28"/>
      <c r="L143" s="44"/>
      <c r="M143" s="28"/>
      <c r="N143" s="44"/>
      <c r="O143" s="28"/>
      <c r="P143" s="28"/>
      <c r="Q143" s="37"/>
    </row>
    <row r="144" spans="4:17" ht="22.5" customHeight="1">
      <c r="D144" s="37"/>
      <c r="E144" s="37"/>
      <c r="F144" s="21"/>
      <c r="G144" s="18"/>
      <c r="H144" s="28"/>
      <c r="I144" s="44"/>
      <c r="J144" s="28"/>
      <c r="K144" s="28"/>
      <c r="L144" s="44"/>
      <c r="M144" s="28"/>
      <c r="N144" s="44"/>
      <c r="O144" s="28"/>
      <c r="P144" s="28"/>
      <c r="Q144" s="37"/>
    </row>
    <row r="145" spans="4:17" ht="22.5" customHeight="1">
      <c r="D145" s="37"/>
      <c r="E145" s="37"/>
      <c r="F145" s="21"/>
      <c r="G145" s="18"/>
      <c r="H145" s="28"/>
      <c r="I145" s="44"/>
      <c r="J145" s="28"/>
      <c r="K145" s="28"/>
      <c r="L145" s="44"/>
      <c r="M145" s="28"/>
      <c r="N145" s="44"/>
      <c r="O145" s="28"/>
      <c r="P145" s="28"/>
      <c r="Q145" s="37"/>
    </row>
    <row r="146" spans="4:17" ht="22.5" customHeight="1">
      <c r="D146" s="37"/>
      <c r="E146" s="37"/>
      <c r="F146" s="21"/>
      <c r="G146" s="18"/>
      <c r="H146" s="28"/>
      <c r="I146" s="44"/>
      <c r="J146" s="28"/>
      <c r="K146" s="28"/>
      <c r="L146" s="44"/>
      <c r="M146" s="28"/>
      <c r="N146" s="44"/>
      <c r="O146" s="28"/>
      <c r="P146" s="28"/>
      <c r="Q146" s="37"/>
    </row>
    <row r="147" spans="4:17" ht="22.5" customHeight="1">
      <c r="D147" s="37"/>
      <c r="E147" s="37"/>
      <c r="F147" s="21"/>
      <c r="G147" s="18"/>
      <c r="H147" s="28"/>
      <c r="I147" s="44"/>
      <c r="J147" s="28"/>
      <c r="K147" s="28"/>
      <c r="L147" s="44"/>
      <c r="M147" s="28"/>
      <c r="N147" s="44"/>
      <c r="O147" s="28"/>
      <c r="P147" s="28"/>
      <c r="Q147" s="37"/>
    </row>
    <row r="148" spans="4:17" ht="22.5" customHeight="1">
      <c r="D148" s="37"/>
      <c r="E148" s="37"/>
      <c r="F148" s="21"/>
      <c r="G148" s="18"/>
      <c r="H148" s="28"/>
      <c r="I148" s="44"/>
      <c r="J148" s="28"/>
      <c r="K148" s="28"/>
      <c r="L148" s="44"/>
      <c r="M148" s="28"/>
      <c r="N148" s="44"/>
      <c r="O148" s="28"/>
      <c r="P148" s="28"/>
      <c r="Q148" s="37"/>
    </row>
    <row r="149" spans="4:17" ht="22.5" customHeight="1">
      <c r="D149" s="37"/>
      <c r="E149" s="37"/>
      <c r="F149" s="21"/>
      <c r="G149" s="18"/>
      <c r="H149" s="28"/>
      <c r="I149" s="44"/>
      <c r="J149" s="28"/>
      <c r="K149" s="28"/>
      <c r="L149" s="44"/>
      <c r="M149" s="28"/>
      <c r="N149" s="44"/>
      <c r="O149" s="28"/>
      <c r="P149" s="28"/>
      <c r="Q149" s="37"/>
    </row>
    <row r="150" spans="4:17" ht="22.5" customHeight="1">
      <c r="D150" s="37"/>
      <c r="E150" s="37"/>
      <c r="F150" s="21"/>
      <c r="G150" s="18"/>
      <c r="H150" s="28"/>
      <c r="I150" s="44"/>
      <c r="J150" s="28"/>
      <c r="K150" s="28"/>
      <c r="L150" s="44"/>
      <c r="M150" s="28"/>
      <c r="N150" s="44"/>
      <c r="O150" s="28"/>
      <c r="P150" s="28"/>
      <c r="Q150" s="37"/>
    </row>
    <row r="151" spans="4:17" ht="22.5" customHeight="1">
      <c r="D151" s="37"/>
      <c r="E151" s="37"/>
      <c r="F151" s="21"/>
      <c r="G151" s="18"/>
      <c r="H151" s="28"/>
      <c r="I151" s="44"/>
      <c r="J151" s="28"/>
      <c r="K151" s="28"/>
      <c r="L151" s="44"/>
      <c r="M151" s="28"/>
      <c r="N151" s="44"/>
      <c r="O151" s="28"/>
      <c r="P151" s="28"/>
      <c r="Q151" s="37"/>
    </row>
    <row r="152" spans="4:17" ht="22.5" customHeight="1">
      <c r="D152" s="37"/>
      <c r="E152" s="37"/>
      <c r="F152" s="21"/>
      <c r="G152" s="18"/>
      <c r="H152" s="28"/>
      <c r="I152" s="44"/>
      <c r="J152" s="28"/>
      <c r="K152" s="28"/>
      <c r="L152" s="44"/>
      <c r="M152" s="28"/>
      <c r="N152" s="44"/>
      <c r="O152" s="28"/>
      <c r="P152" s="28"/>
      <c r="Q152" s="37"/>
    </row>
    <row r="153" spans="4:17" ht="22.5" customHeight="1">
      <c r="D153" s="37"/>
      <c r="E153" s="37"/>
      <c r="F153" s="21"/>
      <c r="G153" s="18"/>
      <c r="H153" s="28"/>
      <c r="I153" s="44"/>
      <c r="J153" s="28"/>
      <c r="K153" s="28"/>
      <c r="L153" s="44"/>
      <c r="M153" s="28"/>
      <c r="N153" s="44"/>
      <c r="O153" s="28"/>
      <c r="P153" s="28"/>
      <c r="Q153" s="37"/>
    </row>
    <row r="154" spans="4:17" ht="22.5" customHeight="1">
      <c r="D154" s="37"/>
      <c r="E154" s="37"/>
      <c r="F154" s="21"/>
      <c r="G154" s="18"/>
      <c r="H154" s="28"/>
      <c r="I154" s="44"/>
      <c r="J154" s="28"/>
      <c r="K154" s="28"/>
      <c r="L154" s="44"/>
      <c r="M154" s="28"/>
      <c r="N154" s="44"/>
      <c r="O154" s="28"/>
      <c r="P154" s="28"/>
      <c r="Q154" s="37"/>
    </row>
    <row r="155" spans="4:17" ht="22.5" customHeight="1">
      <c r="D155" s="37"/>
      <c r="E155" s="37"/>
      <c r="F155" s="21"/>
      <c r="G155" s="18"/>
      <c r="H155" s="28"/>
      <c r="I155" s="44"/>
      <c r="J155" s="28"/>
      <c r="K155" s="28"/>
      <c r="L155" s="44"/>
      <c r="M155" s="28"/>
      <c r="N155" s="44"/>
      <c r="O155" s="28"/>
      <c r="P155" s="28"/>
      <c r="Q155" s="37"/>
    </row>
    <row r="156" spans="4:17" ht="22.5" customHeight="1">
      <c r="D156" s="37"/>
      <c r="E156" s="37"/>
      <c r="F156" s="21"/>
      <c r="G156" s="18"/>
      <c r="H156" s="28"/>
      <c r="I156" s="44"/>
      <c r="J156" s="28"/>
      <c r="K156" s="28"/>
      <c r="L156" s="44"/>
      <c r="M156" s="28"/>
      <c r="N156" s="44"/>
      <c r="O156" s="28"/>
      <c r="P156" s="28"/>
      <c r="Q156" s="37"/>
    </row>
    <row r="157" spans="4:17" ht="22.5" customHeight="1">
      <c r="D157" s="37"/>
      <c r="E157" s="37"/>
      <c r="F157" s="21"/>
      <c r="G157" s="18"/>
      <c r="H157" s="28"/>
      <c r="I157" s="44"/>
      <c r="J157" s="28"/>
      <c r="K157" s="28"/>
      <c r="L157" s="44"/>
      <c r="M157" s="28"/>
      <c r="N157" s="44"/>
      <c r="O157" s="28"/>
      <c r="P157" s="28"/>
      <c r="Q157" s="37"/>
    </row>
    <row r="158" spans="4:17" ht="22.5" customHeight="1">
      <c r="D158" s="37"/>
      <c r="E158" s="37"/>
      <c r="F158" s="21"/>
      <c r="G158" s="18"/>
      <c r="H158" s="28"/>
      <c r="I158" s="44"/>
      <c r="J158" s="28"/>
      <c r="K158" s="28"/>
      <c r="L158" s="44"/>
      <c r="M158" s="28"/>
      <c r="N158" s="44"/>
      <c r="O158" s="28"/>
      <c r="P158" s="28"/>
      <c r="Q158" s="37"/>
    </row>
    <row r="159" spans="2:17" ht="22.5" customHeight="1">
      <c r="B159" s="15" t="s">
        <v>1721</v>
      </c>
      <c r="D159" s="37" t="s">
        <v>1722</v>
      </c>
      <c r="E159" s="37"/>
      <c r="F159" s="21"/>
      <c r="G159" s="18"/>
      <c r="H159" s="28"/>
      <c r="I159" s="44">
        <f>TRUNC(SUM(I108:I158))</f>
        <v>0</v>
      </c>
      <c r="J159" s="28"/>
      <c r="K159" s="28"/>
      <c r="L159" s="44">
        <f>TRUNC(SUM(L108:L158))</f>
        <v>0</v>
      </c>
      <c r="M159" s="28"/>
      <c r="N159" s="44">
        <f>TRUNC(SUM(N108:N158))</f>
        <v>0</v>
      </c>
      <c r="O159" s="28">
        <f>IF((H159+K159+M159)=0,"",(H159+K159+M159))</f>
      </c>
      <c r="P159" s="28">
        <f>TRUNC(SUM(P108:P158))</f>
        <v>0</v>
      </c>
      <c r="Q159" s="37"/>
    </row>
    <row r="160" spans="2:17" ht="22.5" customHeight="1">
      <c r="B160" s="15" t="s">
        <v>1214</v>
      </c>
      <c r="D160" s="220" t="s">
        <v>229</v>
      </c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2"/>
    </row>
    <row r="161" spans="1:28" ht="22.5" customHeight="1">
      <c r="A161" s="15" t="s">
        <v>1425</v>
      </c>
      <c r="B161" s="15" t="s">
        <v>216</v>
      </c>
      <c r="C161" s="15" t="s">
        <v>1425</v>
      </c>
      <c r="D161" s="37" t="s">
        <v>467</v>
      </c>
      <c r="E161" s="37" t="s">
        <v>468</v>
      </c>
      <c r="F161" s="21" t="s">
        <v>457</v>
      </c>
      <c r="G161" s="18">
        <v>459</v>
      </c>
      <c r="H161" s="28"/>
      <c r="I161" s="44"/>
      <c r="J161" s="28"/>
      <c r="K161" s="28"/>
      <c r="L161" s="44"/>
      <c r="M161" s="28"/>
      <c r="N161" s="44"/>
      <c r="O161" s="28"/>
      <c r="P161" s="28"/>
      <c r="Q161" s="37" t="s">
        <v>1426</v>
      </c>
      <c r="AB161" s="27">
        <f>I161</f>
        <v>0</v>
      </c>
    </row>
    <row r="162" spans="1:28" ht="22.5" customHeight="1">
      <c r="A162" s="15" t="s">
        <v>1427</v>
      </c>
      <c r="B162" s="15" t="s">
        <v>216</v>
      </c>
      <c r="C162" s="15" t="s">
        <v>1427</v>
      </c>
      <c r="D162" s="37" t="s">
        <v>467</v>
      </c>
      <c r="E162" s="37" t="s">
        <v>470</v>
      </c>
      <c r="F162" s="21" t="s">
        <v>457</v>
      </c>
      <c r="G162" s="18">
        <v>175</v>
      </c>
      <c r="H162" s="28"/>
      <c r="I162" s="44"/>
      <c r="J162" s="28"/>
      <c r="K162" s="28"/>
      <c r="L162" s="44"/>
      <c r="M162" s="28"/>
      <c r="N162" s="44"/>
      <c r="O162" s="28"/>
      <c r="P162" s="28"/>
      <c r="Q162" s="37" t="s">
        <v>1428</v>
      </c>
      <c r="AB162" s="27">
        <f>I162</f>
        <v>0</v>
      </c>
    </row>
    <row r="163" spans="1:28" ht="22.5" customHeight="1">
      <c r="A163" s="15" t="s">
        <v>1429</v>
      </c>
      <c r="B163" s="15" t="s">
        <v>216</v>
      </c>
      <c r="C163" s="15" t="s">
        <v>1429</v>
      </c>
      <c r="D163" s="37" t="s">
        <v>467</v>
      </c>
      <c r="E163" s="37" t="s">
        <v>472</v>
      </c>
      <c r="F163" s="21" t="s">
        <v>457</v>
      </c>
      <c r="G163" s="18">
        <v>4</v>
      </c>
      <c r="H163" s="28"/>
      <c r="I163" s="44"/>
      <c r="J163" s="28"/>
      <c r="K163" s="28"/>
      <c r="L163" s="44"/>
      <c r="M163" s="28"/>
      <c r="N163" s="44"/>
      <c r="O163" s="28"/>
      <c r="P163" s="28"/>
      <c r="Q163" s="37" t="s">
        <v>1430</v>
      </c>
      <c r="AB163" s="27">
        <f>I163</f>
        <v>0</v>
      </c>
    </row>
    <row r="164" spans="1:28" ht="22.5" customHeight="1">
      <c r="A164" s="15" t="s">
        <v>1450</v>
      </c>
      <c r="B164" s="15" t="s">
        <v>216</v>
      </c>
      <c r="C164" s="15" t="s">
        <v>1450</v>
      </c>
      <c r="D164" s="37" t="s">
        <v>489</v>
      </c>
      <c r="E164" s="37" t="s">
        <v>490</v>
      </c>
      <c r="F164" s="21" t="s">
        <v>457</v>
      </c>
      <c r="G164" s="18">
        <v>246</v>
      </c>
      <c r="H164" s="28"/>
      <c r="I164" s="44"/>
      <c r="J164" s="28"/>
      <c r="K164" s="28"/>
      <c r="L164" s="44"/>
      <c r="M164" s="28"/>
      <c r="N164" s="44"/>
      <c r="O164" s="28"/>
      <c r="P164" s="28"/>
      <c r="Q164" s="37" t="s">
        <v>1451</v>
      </c>
      <c r="AB164" s="27">
        <f>I164</f>
        <v>0</v>
      </c>
    </row>
    <row r="165" spans="1:17" ht="22.5" customHeight="1">
      <c r="A165" s="15" t="s">
        <v>499</v>
      </c>
      <c r="B165" s="15" t="s">
        <v>216</v>
      </c>
      <c r="C165" s="15" t="s">
        <v>499</v>
      </c>
      <c r="D165" s="37" t="s">
        <v>489</v>
      </c>
      <c r="E165" s="37" t="s">
        <v>500</v>
      </c>
      <c r="F165" s="21" t="s">
        <v>501</v>
      </c>
      <c r="G165" s="18">
        <v>276</v>
      </c>
      <c r="H165" s="28"/>
      <c r="I165" s="44"/>
      <c r="J165" s="28"/>
      <c r="K165" s="28"/>
      <c r="L165" s="44"/>
      <c r="M165" s="28"/>
      <c r="N165" s="44"/>
      <c r="O165" s="28"/>
      <c r="P165" s="28"/>
      <c r="Q165" s="37"/>
    </row>
    <row r="166" spans="1:17" ht="22.5" customHeight="1">
      <c r="A166" s="15" t="s">
        <v>1468</v>
      </c>
      <c r="B166" s="15" t="s">
        <v>216</v>
      </c>
      <c r="C166" s="15" t="s">
        <v>1468</v>
      </c>
      <c r="D166" s="37" t="s">
        <v>1470</v>
      </c>
      <c r="E166" s="37" t="s">
        <v>1471</v>
      </c>
      <c r="F166" s="21" t="s">
        <v>808</v>
      </c>
      <c r="G166" s="18">
        <v>33</v>
      </c>
      <c r="H166" s="28"/>
      <c r="I166" s="44"/>
      <c r="J166" s="28"/>
      <c r="K166" s="28"/>
      <c r="L166" s="44"/>
      <c r="M166" s="28"/>
      <c r="N166" s="44"/>
      <c r="O166" s="28"/>
      <c r="P166" s="28"/>
      <c r="Q166" s="37" t="s">
        <v>1469</v>
      </c>
    </row>
    <row r="167" spans="1:17" ht="22.5" customHeight="1">
      <c r="A167" s="15" t="s">
        <v>1472</v>
      </c>
      <c r="B167" s="15" t="s">
        <v>216</v>
      </c>
      <c r="C167" s="15" t="s">
        <v>1472</v>
      </c>
      <c r="D167" s="37" t="s">
        <v>1470</v>
      </c>
      <c r="E167" s="37" t="s">
        <v>1474</v>
      </c>
      <c r="F167" s="21" t="s">
        <v>808</v>
      </c>
      <c r="G167" s="18">
        <v>31</v>
      </c>
      <c r="H167" s="28"/>
      <c r="I167" s="44"/>
      <c r="J167" s="28"/>
      <c r="K167" s="28"/>
      <c r="L167" s="44"/>
      <c r="M167" s="28"/>
      <c r="N167" s="44"/>
      <c r="O167" s="28"/>
      <c r="P167" s="28"/>
      <c r="Q167" s="37" t="s">
        <v>1473</v>
      </c>
    </row>
    <row r="168" spans="1:17" ht="22.5" customHeight="1">
      <c r="A168" s="15" t="s">
        <v>1490</v>
      </c>
      <c r="B168" s="15" t="s">
        <v>216</v>
      </c>
      <c r="C168" s="15" t="s">
        <v>1490</v>
      </c>
      <c r="D168" s="37" t="s">
        <v>1492</v>
      </c>
      <c r="E168" s="37" t="s">
        <v>1493</v>
      </c>
      <c r="F168" s="21" t="s">
        <v>808</v>
      </c>
      <c r="G168" s="18">
        <v>227</v>
      </c>
      <c r="H168" s="28"/>
      <c r="I168" s="44"/>
      <c r="J168" s="28"/>
      <c r="K168" s="28"/>
      <c r="L168" s="44"/>
      <c r="M168" s="28"/>
      <c r="N168" s="44"/>
      <c r="O168" s="28"/>
      <c r="P168" s="28"/>
      <c r="Q168" s="37" t="s">
        <v>1491</v>
      </c>
    </row>
    <row r="169" spans="1:17" ht="22.5" customHeight="1">
      <c r="A169" s="15" t="s">
        <v>1494</v>
      </c>
      <c r="B169" s="15" t="s">
        <v>216</v>
      </c>
      <c r="C169" s="15" t="s">
        <v>1494</v>
      </c>
      <c r="D169" s="37" t="s">
        <v>1492</v>
      </c>
      <c r="E169" s="37" t="s">
        <v>1496</v>
      </c>
      <c r="F169" s="21" t="s">
        <v>808</v>
      </c>
      <c r="G169" s="18">
        <v>74</v>
      </c>
      <c r="H169" s="28"/>
      <c r="I169" s="44"/>
      <c r="J169" s="28"/>
      <c r="K169" s="28"/>
      <c r="L169" s="44"/>
      <c r="M169" s="28"/>
      <c r="N169" s="44"/>
      <c r="O169" s="28"/>
      <c r="P169" s="28"/>
      <c r="Q169" s="37" t="s">
        <v>1495</v>
      </c>
    </row>
    <row r="170" spans="1:17" ht="22.5" customHeight="1">
      <c r="A170" s="15" t="s">
        <v>1497</v>
      </c>
      <c r="B170" s="15" t="s">
        <v>216</v>
      </c>
      <c r="C170" s="15" t="s">
        <v>1497</v>
      </c>
      <c r="D170" s="37" t="s">
        <v>1492</v>
      </c>
      <c r="E170" s="37" t="s">
        <v>1499</v>
      </c>
      <c r="F170" s="21" t="s">
        <v>808</v>
      </c>
      <c r="G170" s="18">
        <v>2</v>
      </c>
      <c r="H170" s="28"/>
      <c r="I170" s="44"/>
      <c r="J170" s="28"/>
      <c r="K170" s="28"/>
      <c r="L170" s="44"/>
      <c r="M170" s="28"/>
      <c r="N170" s="44"/>
      <c r="O170" s="28"/>
      <c r="P170" s="28"/>
      <c r="Q170" s="37" t="s">
        <v>1498</v>
      </c>
    </row>
    <row r="171" spans="1:17" ht="22.5" customHeight="1">
      <c r="A171" s="15" t="s">
        <v>1516</v>
      </c>
      <c r="B171" s="15" t="s">
        <v>216</v>
      </c>
      <c r="C171" s="15" t="s">
        <v>1516</v>
      </c>
      <c r="D171" s="37" t="s">
        <v>1518</v>
      </c>
      <c r="E171" s="37" t="s">
        <v>1519</v>
      </c>
      <c r="F171" s="21" t="s">
        <v>808</v>
      </c>
      <c r="G171" s="18">
        <v>8</v>
      </c>
      <c r="H171" s="28"/>
      <c r="I171" s="44"/>
      <c r="J171" s="28"/>
      <c r="K171" s="28"/>
      <c r="L171" s="44"/>
      <c r="M171" s="28"/>
      <c r="N171" s="44"/>
      <c r="O171" s="28"/>
      <c r="P171" s="28"/>
      <c r="Q171" s="37" t="s">
        <v>1517</v>
      </c>
    </row>
    <row r="172" spans="1:17" ht="22.5" customHeight="1">
      <c r="A172" s="15" t="s">
        <v>1520</v>
      </c>
      <c r="B172" s="15" t="s">
        <v>216</v>
      </c>
      <c r="C172" s="15" t="s">
        <v>1520</v>
      </c>
      <c r="D172" s="37" t="s">
        <v>1522</v>
      </c>
      <c r="E172" s="37" t="s">
        <v>1523</v>
      </c>
      <c r="F172" s="21" t="s">
        <v>808</v>
      </c>
      <c r="G172" s="18">
        <v>6</v>
      </c>
      <c r="H172" s="28"/>
      <c r="I172" s="44"/>
      <c r="J172" s="28"/>
      <c r="K172" s="28"/>
      <c r="L172" s="44"/>
      <c r="M172" s="28"/>
      <c r="N172" s="44"/>
      <c r="O172" s="28"/>
      <c r="P172" s="28"/>
      <c r="Q172" s="37" t="s">
        <v>1521</v>
      </c>
    </row>
    <row r="173" spans="1:17" ht="22.5" customHeight="1">
      <c r="A173" s="15" t="s">
        <v>1524</v>
      </c>
      <c r="B173" s="15" t="s">
        <v>216</v>
      </c>
      <c r="C173" s="15" t="s">
        <v>1524</v>
      </c>
      <c r="D173" s="37" t="s">
        <v>535</v>
      </c>
      <c r="E173" s="37" t="s">
        <v>536</v>
      </c>
      <c r="F173" s="21" t="s">
        <v>501</v>
      </c>
      <c r="G173" s="18">
        <v>165</v>
      </c>
      <c r="H173" s="28"/>
      <c r="I173" s="44"/>
      <c r="J173" s="28"/>
      <c r="K173" s="28"/>
      <c r="L173" s="44"/>
      <c r="M173" s="28"/>
      <c r="N173" s="44"/>
      <c r="O173" s="28"/>
      <c r="P173" s="28"/>
      <c r="Q173" s="37" t="s">
        <v>1525</v>
      </c>
    </row>
    <row r="174" spans="1:17" ht="22.5" customHeight="1">
      <c r="A174" s="15" t="s">
        <v>1526</v>
      </c>
      <c r="B174" s="15" t="s">
        <v>216</v>
      </c>
      <c r="C174" s="15" t="s">
        <v>1526</v>
      </c>
      <c r="D174" s="37" t="s">
        <v>535</v>
      </c>
      <c r="E174" s="37" t="s">
        <v>538</v>
      </c>
      <c r="F174" s="21" t="s">
        <v>501</v>
      </c>
      <c r="G174" s="18">
        <v>7</v>
      </c>
      <c r="H174" s="28"/>
      <c r="I174" s="44"/>
      <c r="J174" s="28"/>
      <c r="K174" s="28"/>
      <c r="L174" s="44"/>
      <c r="M174" s="28"/>
      <c r="N174" s="44"/>
      <c r="O174" s="28"/>
      <c r="P174" s="28"/>
      <c r="Q174" s="37" t="s">
        <v>1527</v>
      </c>
    </row>
    <row r="175" spans="1:17" ht="22.5" customHeight="1">
      <c r="A175" s="15" t="s">
        <v>1528</v>
      </c>
      <c r="B175" s="15" t="s">
        <v>216</v>
      </c>
      <c r="C175" s="15" t="s">
        <v>1528</v>
      </c>
      <c r="D175" s="37" t="s">
        <v>535</v>
      </c>
      <c r="E175" s="37" t="s">
        <v>845</v>
      </c>
      <c r="F175" s="21" t="s">
        <v>501</v>
      </c>
      <c r="G175" s="18">
        <v>1</v>
      </c>
      <c r="H175" s="28"/>
      <c r="I175" s="44"/>
      <c r="J175" s="28"/>
      <c r="K175" s="28"/>
      <c r="L175" s="44"/>
      <c r="M175" s="28"/>
      <c r="N175" s="44"/>
      <c r="O175" s="28"/>
      <c r="P175" s="28"/>
      <c r="Q175" s="37" t="s">
        <v>1529</v>
      </c>
    </row>
    <row r="176" spans="1:17" ht="22.5" customHeight="1">
      <c r="A176" s="15" t="s">
        <v>1530</v>
      </c>
      <c r="B176" s="15" t="s">
        <v>216</v>
      </c>
      <c r="C176" s="15" t="s">
        <v>1530</v>
      </c>
      <c r="D176" s="37" t="s">
        <v>540</v>
      </c>
      <c r="E176" s="37" t="s">
        <v>541</v>
      </c>
      <c r="F176" s="21" t="s">
        <v>501</v>
      </c>
      <c r="G176" s="18">
        <v>36</v>
      </c>
      <c r="H176" s="28"/>
      <c r="I176" s="44"/>
      <c r="J176" s="28"/>
      <c r="K176" s="28"/>
      <c r="L176" s="44"/>
      <c r="M176" s="28"/>
      <c r="N176" s="44"/>
      <c r="O176" s="28"/>
      <c r="P176" s="28"/>
      <c r="Q176" s="37" t="s">
        <v>1531</v>
      </c>
    </row>
    <row r="177" spans="1:17" ht="22.5" customHeight="1">
      <c r="A177" s="15" t="s">
        <v>1532</v>
      </c>
      <c r="B177" s="15" t="s">
        <v>216</v>
      </c>
      <c r="C177" s="15" t="s">
        <v>1532</v>
      </c>
      <c r="D177" s="37" t="s">
        <v>540</v>
      </c>
      <c r="E177" s="37" t="s">
        <v>543</v>
      </c>
      <c r="F177" s="21" t="s">
        <v>501</v>
      </c>
      <c r="G177" s="18">
        <v>3</v>
      </c>
      <c r="H177" s="28"/>
      <c r="I177" s="44"/>
      <c r="J177" s="28"/>
      <c r="K177" s="28"/>
      <c r="L177" s="44"/>
      <c r="M177" s="28"/>
      <c r="N177" s="44"/>
      <c r="O177" s="28"/>
      <c r="P177" s="28"/>
      <c r="Q177" s="37" t="s">
        <v>1533</v>
      </c>
    </row>
    <row r="178" spans="1:17" ht="22.5" customHeight="1">
      <c r="A178" s="15" t="s">
        <v>544</v>
      </c>
      <c r="B178" s="15" t="s">
        <v>216</v>
      </c>
      <c r="C178" s="15" t="s">
        <v>544</v>
      </c>
      <c r="D178" s="37" t="s">
        <v>545</v>
      </c>
      <c r="E178" s="37" t="s">
        <v>546</v>
      </c>
      <c r="F178" s="21" t="s">
        <v>501</v>
      </c>
      <c r="G178" s="18">
        <v>165</v>
      </c>
      <c r="H178" s="28"/>
      <c r="I178" s="44"/>
      <c r="J178" s="28"/>
      <c r="K178" s="28"/>
      <c r="L178" s="44"/>
      <c r="M178" s="28"/>
      <c r="N178" s="44"/>
      <c r="O178" s="28"/>
      <c r="P178" s="28"/>
      <c r="Q178" s="37"/>
    </row>
    <row r="179" spans="1:17" ht="22.5" customHeight="1">
      <c r="A179" s="15" t="s">
        <v>547</v>
      </c>
      <c r="B179" s="15" t="s">
        <v>216</v>
      </c>
      <c r="C179" s="15" t="s">
        <v>547</v>
      </c>
      <c r="D179" s="37" t="s">
        <v>545</v>
      </c>
      <c r="E179" s="37" t="s">
        <v>548</v>
      </c>
      <c r="F179" s="21" t="s">
        <v>501</v>
      </c>
      <c r="G179" s="18">
        <v>1</v>
      </c>
      <c r="H179" s="28"/>
      <c r="I179" s="44"/>
      <c r="J179" s="28"/>
      <c r="K179" s="28"/>
      <c r="L179" s="44"/>
      <c r="M179" s="28"/>
      <c r="N179" s="44"/>
      <c r="O179" s="28"/>
      <c r="P179" s="28"/>
      <c r="Q179" s="37"/>
    </row>
    <row r="180" spans="1:17" ht="22.5" customHeight="1">
      <c r="A180" s="15" t="s">
        <v>549</v>
      </c>
      <c r="B180" s="15" t="s">
        <v>216</v>
      </c>
      <c r="C180" s="15" t="s">
        <v>549</v>
      </c>
      <c r="D180" s="37" t="s">
        <v>545</v>
      </c>
      <c r="E180" s="37" t="s">
        <v>550</v>
      </c>
      <c r="F180" s="21" t="s">
        <v>501</v>
      </c>
      <c r="G180" s="18">
        <v>7</v>
      </c>
      <c r="H180" s="28"/>
      <c r="I180" s="44"/>
      <c r="J180" s="28"/>
      <c r="K180" s="28"/>
      <c r="L180" s="44"/>
      <c r="M180" s="28"/>
      <c r="N180" s="44"/>
      <c r="O180" s="28"/>
      <c r="P180" s="28"/>
      <c r="Q180" s="37"/>
    </row>
    <row r="181" spans="1:17" ht="22.5" customHeight="1">
      <c r="A181" s="15" t="s">
        <v>1534</v>
      </c>
      <c r="B181" s="15" t="s">
        <v>216</v>
      </c>
      <c r="C181" s="15" t="s">
        <v>1534</v>
      </c>
      <c r="D181" s="37" t="s">
        <v>552</v>
      </c>
      <c r="E181" s="37" t="s">
        <v>553</v>
      </c>
      <c r="F181" s="21" t="s">
        <v>501</v>
      </c>
      <c r="G181" s="18">
        <v>36</v>
      </c>
      <c r="H181" s="28"/>
      <c r="I181" s="44"/>
      <c r="J181" s="28"/>
      <c r="K181" s="28"/>
      <c r="L181" s="44"/>
      <c r="M181" s="28"/>
      <c r="N181" s="44"/>
      <c r="O181" s="28"/>
      <c r="P181" s="28"/>
      <c r="Q181" s="37" t="s">
        <v>1535</v>
      </c>
    </row>
    <row r="182" spans="1:17" ht="22.5" customHeight="1">
      <c r="A182" s="15" t="s">
        <v>1550</v>
      </c>
      <c r="B182" s="15" t="s">
        <v>216</v>
      </c>
      <c r="C182" s="15" t="s">
        <v>1550</v>
      </c>
      <c r="D182" s="37" t="s">
        <v>570</v>
      </c>
      <c r="E182" s="37" t="s">
        <v>571</v>
      </c>
      <c r="F182" s="21" t="s">
        <v>457</v>
      </c>
      <c r="G182" s="18">
        <v>448</v>
      </c>
      <c r="H182" s="28"/>
      <c r="I182" s="44"/>
      <c r="J182" s="28"/>
      <c r="K182" s="28"/>
      <c r="L182" s="44"/>
      <c r="M182" s="28"/>
      <c r="N182" s="44"/>
      <c r="O182" s="28"/>
      <c r="P182" s="28"/>
      <c r="Q182" s="37" t="s">
        <v>1551</v>
      </c>
    </row>
    <row r="183" spans="1:17" ht="22.5" customHeight="1">
      <c r="A183" s="15" t="s">
        <v>572</v>
      </c>
      <c r="B183" s="15" t="s">
        <v>216</v>
      </c>
      <c r="C183" s="15" t="s">
        <v>572</v>
      </c>
      <c r="D183" s="37" t="s">
        <v>570</v>
      </c>
      <c r="E183" s="37" t="s">
        <v>573</v>
      </c>
      <c r="F183" s="21" t="s">
        <v>457</v>
      </c>
      <c r="G183" s="18">
        <v>448</v>
      </c>
      <c r="H183" s="28"/>
      <c r="I183" s="44"/>
      <c r="J183" s="28"/>
      <c r="K183" s="28"/>
      <c r="L183" s="44"/>
      <c r="M183" s="28"/>
      <c r="N183" s="44"/>
      <c r="O183" s="28"/>
      <c r="P183" s="28"/>
      <c r="Q183" s="37"/>
    </row>
    <row r="184" spans="1:17" ht="22.5" customHeight="1">
      <c r="A184" s="15" t="s">
        <v>574</v>
      </c>
      <c r="B184" s="15" t="s">
        <v>216</v>
      </c>
      <c r="C184" s="15" t="s">
        <v>574</v>
      </c>
      <c r="D184" s="37" t="s">
        <v>570</v>
      </c>
      <c r="E184" s="37" t="s">
        <v>575</v>
      </c>
      <c r="F184" s="21" t="s">
        <v>501</v>
      </c>
      <c r="G184" s="18">
        <v>148</v>
      </c>
      <c r="H184" s="28"/>
      <c r="I184" s="44"/>
      <c r="J184" s="28"/>
      <c r="K184" s="28"/>
      <c r="L184" s="44"/>
      <c r="M184" s="28"/>
      <c r="N184" s="44"/>
      <c r="O184" s="28"/>
      <c r="P184" s="28"/>
      <c r="Q184" s="37"/>
    </row>
    <row r="185" spans="1:17" ht="22.5" customHeight="1">
      <c r="A185" s="15" t="s">
        <v>576</v>
      </c>
      <c r="B185" s="15" t="s">
        <v>216</v>
      </c>
      <c r="C185" s="15" t="s">
        <v>576</v>
      </c>
      <c r="D185" s="37" t="s">
        <v>570</v>
      </c>
      <c r="E185" s="37" t="s">
        <v>577</v>
      </c>
      <c r="F185" s="21" t="s">
        <v>501</v>
      </c>
      <c r="G185" s="18">
        <v>72</v>
      </c>
      <c r="H185" s="28"/>
      <c r="I185" s="44"/>
      <c r="J185" s="28"/>
      <c r="K185" s="28"/>
      <c r="L185" s="44"/>
      <c r="M185" s="28"/>
      <c r="N185" s="44"/>
      <c r="O185" s="28"/>
      <c r="P185" s="28"/>
      <c r="Q185" s="37"/>
    </row>
    <row r="186" spans="1:17" ht="22.5" customHeight="1">
      <c r="A186" s="15" t="s">
        <v>1552</v>
      </c>
      <c r="B186" s="15" t="s">
        <v>216</v>
      </c>
      <c r="C186" s="15" t="s">
        <v>1552</v>
      </c>
      <c r="D186" s="37" t="s">
        <v>570</v>
      </c>
      <c r="E186" s="37" t="s">
        <v>581</v>
      </c>
      <c r="F186" s="21" t="s">
        <v>501</v>
      </c>
      <c r="G186" s="18">
        <v>37</v>
      </c>
      <c r="H186" s="28"/>
      <c r="I186" s="44"/>
      <c r="J186" s="28"/>
      <c r="K186" s="28"/>
      <c r="L186" s="44"/>
      <c r="M186" s="28"/>
      <c r="N186" s="44"/>
      <c r="O186" s="28"/>
      <c r="P186" s="28"/>
      <c r="Q186" s="37" t="s">
        <v>1553</v>
      </c>
    </row>
    <row r="187" spans="1:17" ht="22.5" customHeight="1">
      <c r="A187" s="15" t="s">
        <v>582</v>
      </c>
      <c r="B187" s="15" t="s">
        <v>216</v>
      </c>
      <c r="C187" s="15" t="s">
        <v>582</v>
      </c>
      <c r="D187" s="37" t="s">
        <v>570</v>
      </c>
      <c r="E187" s="37" t="s">
        <v>583</v>
      </c>
      <c r="F187" s="21" t="s">
        <v>501</v>
      </c>
      <c r="G187" s="18">
        <v>327</v>
      </c>
      <c r="H187" s="28"/>
      <c r="I187" s="44"/>
      <c r="J187" s="28"/>
      <c r="K187" s="28"/>
      <c r="L187" s="44"/>
      <c r="M187" s="28"/>
      <c r="N187" s="44"/>
      <c r="O187" s="28"/>
      <c r="P187" s="28"/>
      <c r="Q187" s="37"/>
    </row>
    <row r="188" spans="1:17" ht="22.5" customHeight="1">
      <c r="A188" s="15" t="s">
        <v>1554</v>
      </c>
      <c r="B188" s="15" t="s">
        <v>216</v>
      </c>
      <c r="C188" s="15" t="s">
        <v>1554</v>
      </c>
      <c r="D188" s="37" t="s">
        <v>570</v>
      </c>
      <c r="E188" s="37" t="s">
        <v>585</v>
      </c>
      <c r="F188" s="21" t="s">
        <v>501</v>
      </c>
      <c r="G188" s="18">
        <v>29</v>
      </c>
      <c r="H188" s="28"/>
      <c r="I188" s="44"/>
      <c r="J188" s="28"/>
      <c r="K188" s="28"/>
      <c r="L188" s="44"/>
      <c r="M188" s="28"/>
      <c r="N188" s="44"/>
      <c r="O188" s="28"/>
      <c r="P188" s="28"/>
      <c r="Q188" s="37" t="s">
        <v>1555</v>
      </c>
    </row>
    <row r="189" spans="1:17" ht="22.5" customHeight="1">
      <c r="A189" s="15" t="s">
        <v>1556</v>
      </c>
      <c r="B189" s="15" t="s">
        <v>216</v>
      </c>
      <c r="C189" s="15" t="s">
        <v>1556</v>
      </c>
      <c r="D189" s="37" t="s">
        <v>570</v>
      </c>
      <c r="E189" s="37" t="s">
        <v>587</v>
      </c>
      <c r="F189" s="21" t="s">
        <v>501</v>
      </c>
      <c r="G189" s="18">
        <v>21</v>
      </c>
      <c r="H189" s="28"/>
      <c r="I189" s="44"/>
      <c r="J189" s="28"/>
      <c r="K189" s="28"/>
      <c r="L189" s="44"/>
      <c r="M189" s="28"/>
      <c r="N189" s="44"/>
      <c r="O189" s="28"/>
      <c r="P189" s="28"/>
      <c r="Q189" s="37" t="s">
        <v>1557</v>
      </c>
    </row>
    <row r="190" spans="1:17" ht="22.5" customHeight="1">
      <c r="A190" s="15" t="s">
        <v>1558</v>
      </c>
      <c r="B190" s="15" t="s">
        <v>216</v>
      </c>
      <c r="C190" s="15" t="s">
        <v>1558</v>
      </c>
      <c r="D190" s="37" t="s">
        <v>1560</v>
      </c>
      <c r="E190" s="37" t="s">
        <v>1561</v>
      </c>
      <c r="F190" s="21" t="s">
        <v>808</v>
      </c>
      <c r="G190" s="18">
        <v>297</v>
      </c>
      <c r="H190" s="28"/>
      <c r="I190" s="44"/>
      <c r="J190" s="28"/>
      <c r="K190" s="28"/>
      <c r="L190" s="44"/>
      <c r="M190" s="28"/>
      <c r="N190" s="44"/>
      <c r="O190" s="28"/>
      <c r="P190" s="28"/>
      <c r="Q190" s="37" t="s">
        <v>1559</v>
      </c>
    </row>
    <row r="191" spans="1:17" ht="22.5" customHeight="1">
      <c r="A191" s="15" t="s">
        <v>1599</v>
      </c>
      <c r="B191" s="15" t="s">
        <v>216</v>
      </c>
      <c r="C191" s="15" t="s">
        <v>1599</v>
      </c>
      <c r="D191" s="37" t="s">
        <v>669</v>
      </c>
      <c r="E191" s="37" t="s">
        <v>670</v>
      </c>
      <c r="F191" s="21" t="s">
        <v>457</v>
      </c>
      <c r="G191" s="18">
        <v>4756</v>
      </c>
      <c r="H191" s="28"/>
      <c r="I191" s="44"/>
      <c r="J191" s="28"/>
      <c r="K191" s="28"/>
      <c r="L191" s="44"/>
      <c r="M191" s="28"/>
      <c r="N191" s="44"/>
      <c r="O191" s="28"/>
      <c r="P191" s="28"/>
      <c r="Q191" s="37" t="s">
        <v>1600</v>
      </c>
    </row>
    <row r="192" spans="1:17" ht="22.5" customHeight="1">
      <c r="A192" s="15" t="s">
        <v>1645</v>
      </c>
      <c r="B192" s="15" t="s">
        <v>216</v>
      </c>
      <c r="C192" s="15" t="s">
        <v>1645</v>
      </c>
      <c r="D192" s="37" t="s">
        <v>711</v>
      </c>
      <c r="E192" s="37" t="s">
        <v>712</v>
      </c>
      <c r="F192" s="21" t="s">
        <v>501</v>
      </c>
      <c r="G192" s="18">
        <v>11</v>
      </c>
      <c r="H192" s="28"/>
      <c r="I192" s="44"/>
      <c r="J192" s="28"/>
      <c r="K192" s="28"/>
      <c r="L192" s="44"/>
      <c r="M192" s="28"/>
      <c r="N192" s="44"/>
      <c r="O192" s="28"/>
      <c r="P192" s="28"/>
      <c r="Q192" s="37" t="s">
        <v>1646</v>
      </c>
    </row>
    <row r="193" spans="1:17" ht="22.5" customHeight="1">
      <c r="A193" s="15" t="s">
        <v>1647</v>
      </c>
      <c r="B193" s="15" t="s">
        <v>216</v>
      </c>
      <c r="C193" s="15" t="s">
        <v>1647</v>
      </c>
      <c r="D193" s="37" t="s">
        <v>711</v>
      </c>
      <c r="E193" s="37" t="s">
        <v>714</v>
      </c>
      <c r="F193" s="21" t="s">
        <v>501</v>
      </c>
      <c r="G193" s="18">
        <v>8</v>
      </c>
      <c r="H193" s="28"/>
      <c r="I193" s="44"/>
      <c r="J193" s="28"/>
      <c r="K193" s="28"/>
      <c r="L193" s="44"/>
      <c r="M193" s="28"/>
      <c r="N193" s="44"/>
      <c r="O193" s="28"/>
      <c r="P193" s="28"/>
      <c r="Q193" s="37" t="s">
        <v>1648</v>
      </c>
    </row>
    <row r="194" spans="1:17" ht="22.5" customHeight="1">
      <c r="A194" s="15" t="s">
        <v>1649</v>
      </c>
      <c r="B194" s="15" t="s">
        <v>216</v>
      </c>
      <c r="C194" s="15" t="s">
        <v>1649</v>
      </c>
      <c r="D194" s="37" t="s">
        <v>711</v>
      </c>
      <c r="E194" s="37" t="s">
        <v>716</v>
      </c>
      <c r="F194" s="21" t="s">
        <v>501</v>
      </c>
      <c r="G194" s="18">
        <v>15</v>
      </c>
      <c r="H194" s="28"/>
      <c r="I194" s="44"/>
      <c r="J194" s="28"/>
      <c r="K194" s="28"/>
      <c r="L194" s="44"/>
      <c r="M194" s="28"/>
      <c r="N194" s="44"/>
      <c r="O194" s="28"/>
      <c r="P194" s="28"/>
      <c r="Q194" s="37" t="s">
        <v>1650</v>
      </c>
    </row>
    <row r="195" spans="1:17" ht="22.5" customHeight="1">
      <c r="A195" s="15" t="s">
        <v>1651</v>
      </c>
      <c r="B195" s="15" t="s">
        <v>216</v>
      </c>
      <c r="C195" s="15" t="s">
        <v>1651</v>
      </c>
      <c r="D195" s="37" t="s">
        <v>711</v>
      </c>
      <c r="E195" s="37" t="s">
        <v>718</v>
      </c>
      <c r="F195" s="21" t="s">
        <v>501</v>
      </c>
      <c r="G195" s="18">
        <v>3</v>
      </c>
      <c r="H195" s="28"/>
      <c r="I195" s="44"/>
      <c r="J195" s="28"/>
      <c r="K195" s="28"/>
      <c r="L195" s="44"/>
      <c r="M195" s="28"/>
      <c r="N195" s="44"/>
      <c r="O195" s="28"/>
      <c r="P195" s="28"/>
      <c r="Q195" s="37" t="s">
        <v>1652</v>
      </c>
    </row>
    <row r="196" spans="1:17" ht="22.5" customHeight="1">
      <c r="A196" s="15" t="s">
        <v>1653</v>
      </c>
      <c r="B196" s="15" t="s">
        <v>216</v>
      </c>
      <c r="C196" s="15" t="s">
        <v>1653</v>
      </c>
      <c r="D196" s="37" t="s">
        <v>711</v>
      </c>
      <c r="E196" s="37" t="s">
        <v>720</v>
      </c>
      <c r="F196" s="21" t="s">
        <v>501</v>
      </c>
      <c r="G196" s="18">
        <v>2</v>
      </c>
      <c r="H196" s="28"/>
      <c r="I196" s="44"/>
      <c r="J196" s="28"/>
      <c r="K196" s="28"/>
      <c r="L196" s="44"/>
      <c r="M196" s="28"/>
      <c r="N196" s="44"/>
      <c r="O196" s="28"/>
      <c r="P196" s="28"/>
      <c r="Q196" s="37" t="s">
        <v>1654</v>
      </c>
    </row>
    <row r="197" spans="1:17" ht="22.5" customHeight="1">
      <c r="A197" s="15" t="s">
        <v>1657</v>
      </c>
      <c r="B197" s="15" t="s">
        <v>216</v>
      </c>
      <c r="C197" s="15" t="s">
        <v>1657</v>
      </c>
      <c r="D197" s="37" t="s">
        <v>722</v>
      </c>
      <c r="E197" s="37" t="s">
        <v>723</v>
      </c>
      <c r="F197" s="21" t="s">
        <v>501</v>
      </c>
      <c r="G197" s="18">
        <v>8</v>
      </c>
      <c r="H197" s="28"/>
      <c r="I197" s="44"/>
      <c r="J197" s="28"/>
      <c r="K197" s="28"/>
      <c r="L197" s="44"/>
      <c r="M197" s="28"/>
      <c r="N197" s="44"/>
      <c r="O197" s="28"/>
      <c r="P197" s="28"/>
      <c r="Q197" s="37" t="s">
        <v>1658</v>
      </c>
    </row>
    <row r="198" spans="1:17" ht="22.5" customHeight="1">
      <c r="A198" s="15" t="s">
        <v>1665</v>
      </c>
      <c r="B198" s="15" t="s">
        <v>216</v>
      </c>
      <c r="C198" s="15" t="s">
        <v>1665</v>
      </c>
      <c r="D198" s="37" t="s">
        <v>847</v>
      </c>
      <c r="E198" s="37" t="s">
        <v>848</v>
      </c>
      <c r="F198" s="21" t="s">
        <v>638</v>
      </c>
      <c r="G198" s="18">
        <v>165</v>
      </c>
      <c r="H198" s="28"/>
      <c r="I198" s="44"/>
      <c r="J198" s="28"/>
      <c r="K198" s="28"/>
      <c r="L198" s="44"/>
      <c r="M198" s="28"/>
      <c r="N198" s="44"/>
      <c r="O198" s="28"/>
      <c r="P198" s="28"/>
      <c r="Q198" s="37" t="s">
        <v>1666</v>
      </c>
    </row>
    <row r="199" spans="1:17" ht="22.5" customHeight="1">
      <c r="A199" s="15" t="s">
        <v>1667</v>
      </c>
      <c r="B199" s="15" t="s">
        <v>216</v>
      </c>
      <c r="C199" s="15" t="s">
        <v>1667</v>
      </c>
      <c r="D199" s="37" t="s">
        <v>850</v>
      </c>
      <c r="E199" s="37" t="s">
        <v>851</v>
      </c>
      <c r="F199" s="21" t="s">
        <v>638</v>
      </c>
      <c r="G199" s="18">
        <v>1</v>
      </c>
      <c r="H199" s="28"/>
      <c r="I199" s="44"/>
      <c r="J199" s="28"/>
      <c r="K199" s="28"/>
      <c r="L199" s="44"/>
      <c r="M199" s="28"/>
      <c r="N199" s="44"/>
      <c r="O199" s="28"/>
      <c r="P199" s="28"/>
      <c r="Q199" s="37" t="s">
        <v>1668</v>
      </c>
    </row>
    <row r="200" spans="1:17" ht="22.5" customHeight="1">
      <c r="A200" s="15" t="s">
        <v>1669</v>
      </c>
      <c r="B200" s="15" t="s">
        <v>216</v>
      </c>
      <c r="C200" s="15" t="s">
        <v>1669</v>
      </c>
      <c r="D200" s="37" t="s">
        <v>853</v>
      </c>
      <c r="E200" s="37" t="s">
        <v>854</v>
      </c>
      <c r="F200" s="21" t="s">
        <v>638</v>
      </c>
      <c r="G200" s="18">
        <v>29</v>
      </c>
      <c r="H200" s="28"/>
      <c r="I200" s="44"/>
      <c r="J200" s="28"/>
      <c r="K200" s="28"/>
      <c r="L200" s="44"/>
      <c r="M200" s="28"/>
      <c r="N200" s="44"/>
      <c r="O200" s="28"/>
      <c r="P200" s="28"/>
      <c r="Q200" s="37" t="s">
        <v>1670</v>
      </c>
    </row>
    <row r="201" spans="1:17" ht="22.5" customHeight="1">
      <c r="A201" s="15" t="s">
        <v>1671</v>
      </c>
      <c r="B201" s="15" t="s">
        <v>216</v>
      </c>
      <c r="C201" s="15" t="s">
        <v>1671</v>
      </c>
      <c r="D201" s="37" t="s">
        <v>856</v>
      </c>
      <c r="E201" s="37" t="s">
        <v>857</v>
      </c>
      <c r="F201" s="21" t="s">
        <v>638</v>
      </c>
      <c r="G201" s="18">
        <v>23</v>
      </c>
      <c r="H201" s="28"/>
      <c r="I201" s="44"/>
      <c r="J201" s="28"/>
      <c r="K201" s="28"/>
      <c r="L201" s="44"/>
      <c r="M201" s="28"/>
      <c r="N201" s="44"/>
      <c r="O201" s="28"/>
      <c r="P201" s="28"/>
      <c r="Q201" s="37" t="s">
        <v>1672</v>
      </c>
    </row>
    <row r="202" spans="1:17" ht="22.5" customHeight="1">
      <c r="A202" s="15" t="s">
        <v>1673</v>
      </c>
      <c r="B202" s="15" t="s">
        <v>216</v>
      </c>
      <c r="C202" s="15" t="s">
        <v>1673</v>
      </c>
      <c r="D202" s="37" t="s">
        <v>859</v>
      </c>
      <c r="E202" s="37" t="s">
        <v>860</v>
      </c>
      <c r="F202" s="21" t="s">
        <v>638</v>
      </c>
      <c r="G202" s="18">
        <v>1</v>
      </c>
      <c r="H202" s="28"/>
      <c r="I202" s="44"/>
      <c r="J202" s="28"/>
      <c r="K202" s="28"/>
      <c r="L202" s="44"/>
      <c r="M202" s="28"/>
      <c r="N202" s="44"/>
      <c r="O202" s="28"/>
      <c r="P202" s="28"/>
      <c r="Q202" s="37" t="s">
        <v>1674</v>
      </c>
    </row>
    <row r="203" spans="1:17" ht="22.5" customHeight="1">
      <c r="A203" s="15" t="s">
        <v>1675</v>
      </c>
      <c r="B203" s="15" t="s">
        <v>216</v>
      </c>
      <c r="C203" s="15" t="s">
        <v>1675</v>
      </c>
      <c r="D203" s="37" t="s">
        <v>862</v>
      </c>
      <c r="E203" s="37" t="s">
        <v>863</v>
      </c>
      <c r="F203" s="21" t="s">
        <v>638</v>
      </c>
      <c r="G203" s="18">
        <v>3</v>
      </c>
      <c r="H203" s="28"/>
      <c r="I203" s="44"/>
      <c r="J203" s="28"/>
      <c r="K203" s="28"/>
      <c r="L203" s="44"/>
      <c r="M203" s="28"/>
      <c r="N203" s="44"/>
      <c r="O203" s="28"/>
      <c r="P203" s="28"/>
      <c r="Q203" s="37" t="s">
        <v>1676</v>
      </c>
    </row>
    <row r="204" spans="1:17" ht="22.5" customHeight="1">
      <c r="A204" s="15" t="s">
        <v>1677</v>
      </c>
      <c r="B204" s="15" t="s">
        <v>216</v>
      </c>
      <c r="C204" s="15" t="s">
        <v>1677</v>
      </c>
      <c r="D204" s="37" t="s">
        <v>865</v>
      </c>
      <c r="E204" s="37" t="s">
        <v>866</v>
      </c>
      <c r="F204" s="21" t="s">
        <v>638</v>
      </c>
      <c r="G204" s="18">
        <v>8</v>
      </c>
      <c r="H204" s="28"/>
      <c r="I204" s="44"/>
      <c r="J204" s="28"/>
      <c r="K204" s="28"/>
      <c r="L204" s="44"/>
      <c r="M204" s="28"/>
      <c r="N204" s="44"/>
      <c r="O204" s="28"/>
      <c r="P204" s="28"/>
      <c r="Q204" s="37" t="s">
        <v>1678</v>
      </c>
    </row>
    <row r="205" spans="1:17" ht="22.5" customHeight="1">
      <c r="A205" s="15" t="s">
        <v>1679</v>
      </c>
      <c r="B205" s="15" t="s">
        <v>216</v>
      </c>
      <c r="C205" s="15" t="s">
        <v>1679</v>
      </c>
      <c r="D205" s="37" t="s">
        <v>868</v>
      </c>
      <c r="E205" s="37" t="s">
        <v>854</v>
      </c>
      <c r="F205" s="21" t="s">
        <v>638</v>
      </c>
      <c r="G205" s="18">
        <v>72</v>
      </c>
      <c r="H205" s="28"/>
      <c r="I205" s="44"/>
      <c r="J205" s="28"/>
      <c r="K205" s="28"/>
      <c r="L205" s="44"/>
      <c r="M205" s="28"/>
      <c r="N205" s="44"/>
      <c r="O205" s="28"/>
      <c r="P205" s="28"/>
      <c r="Q205" s="37" t="s">
        <v>1680</v>
      </c>
    </row>
    <row r="206" spans="4:31" ht="22.5" customHeight="1">
      <c r="D206" s="37"/>
      <c r="E206" s="37"/>
      <c r="F206" s="21"/>
      <c r="G206" s="18"/>
      <c r="H206" s="28"/>
      <c r="I206" s="44"/>
      <c r="J206" s="28"/>
      <c r="K206" s="28"/>
      <c r="L206" s="44"/>
      <c r="M206" s="28"/>
      <c r="N206" s="44"/>
      <c r="O206" s="28"/>
      <c r="P206" s="28"/>
      <c r="Q206" s="37"/>
      <c r="AE206" s="27">
        <f>TRUNC(SUM(AE160:AE205))</f>
        <v>0</v>
      </c>
    </row>
    <row r="207" spans="4:17" ht="22.5" customHeight="1">
      <c r="D207" s="37"/>
      <c r="E207" s="37"/>
      <c r="F207" s="21"/>
      <c r="G207" s="18"/>
      <c r="H207" s="28"/>
      <c r="I207" s="44"/>
      <c r="J207" s="28"/>
      <c r="K207" s="28"/>
      <c r="L207" s="44"/>
      <c r="M207" s="28"/>
      <c r="N207" s="44"/>
      <c r="O207" s="28"/>
      <c r="P207" s="28"/>
      <c r="Q207" s="37"/>
    </row>
    <row r="208" spans="4:17" ht="22.5" customHeight="1">
      <c r="D208" s="37"/>
      <c r="E208" s="37"/>
      <c r="F208" s="21"/>
      <c r="G208" s="18"/>
      <c r="H208" s="28"/>
      <c r="I208" s="44"/>
      <c r="J208" s="28"/>
      <c r="K208" s="28"/>
      <c r="L208" s="44"/>
      <c r="M208" s="28"/>
      <c r="N208" s="44"/>
      <c r="O208" s="28"/>
      <c r="P208" s="28"/>
      <c r="Q208" s="37"/>
    </row>
    <row r="209" spans="4:17" ht="22.5" customHeight="1">
      <c r="D209" s="37"/>
      <c r="E209" s="37"/>
      <c r="F209" s="21"/>
      <c r="G209" s="18"/>
      <c r="H209" s="28"/>
      <c r="I209" s="44"/>
      <c r="J209" s="28"/>
      <c r="K209" s="28"/>
      <c r="L209" s="44"/>
      <c r="M209" s="28"/>
      <c r="N209" s="44"/>
      <c r="O209" s="28"/>
      <c r="P209" s="28"/>
      <c r="Q209" s="37"/>
    </row>
    <row r="210" spans="4:17" ht="22.5" customHeight="1">
      <c r="D210" s="37"/>
      <c r="E210" s="37"/>
      <c r="F210" s="21"/>
      <c r="G210" s="18"/>
      <c r="H210" s="28"/>
      <c r="I210" s="44"/>
      <c r="J210" s="28"/>
      <c r="K210" s="28"/>
      <c r="L210" s="44"/>
      <c r="M210" s="28"/>
      <c r="N210" s="44"/>
      <c r="O210" s="28"/>
      <c r="P210" s="28"/>
      <c r="Q210" s="37"/>
    </row>
    <row r="211" spans="2:17" ht="22.5" customHeight="1">
      <c r="B211" s="15" t="s">
        <v>1721</v>
      </c>
      <c r="D211" s="37" t="s">
        <v>1722</v>
      </c>
      <c r="E211" s="37"/>
      <c r="F211" s="21"/>
      <c r="G211" s="18"/>
      <c r="H211" s="28"/>
      <c r="I211" s="44">
        <f>TRUNC(SUM(I160:I210))</f>
        <v>0</v>
      </c>
      <c r="J211" s="28"/>
      <c r="K211" s="28"/>
      <c r="L211" s="44">
        <f>TRUNC(SUM(L160:L210))</f>
        <v>0</v>
      </c>
      <c r="M211" s="28"/>
      <c r="N211" s="44">
        <f>TRUNC(SUM(N160:N210))</f>
        <v>0</v>
      </c>
      <c r="O211" s="28">
        <f>IF((H211+K211+M211)=0,"",(H211+K211+M211))</f>
      </c>
      <c r="P211" s="28">
        <f>TRUNC(SUM(P160:P210))</f>
        <v>0</v>
      </c>
      <c r="Q211" s="37"/>
    </row>
    <row r="212" spans="2:17" ht="22.5" customHeight="1">
      <c r="B212" s="15" t="s">
        <v>1214</v>
      </c>
      <c r="D212" s="220" t="s">
        <v>230</v>
      </c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2"/>
    </row>
    <row r="213" spans="1:28" ht="22.5" customHeight="1">
      <c r="A213" s="15" t="s">
        <v>1425</v>
      </c>
      <c r="B213" s="15" t="s">
        <v>217</v>
      </c>
      <c r="C213" s="15" t="s">
        <v>1425</v>
      </c>
      <c r="D213" s="37" t="s">
        <v>467</v>
      </c>
      <c r="E213" s="37" t="s">
        <v>468</v>
      </c>
      <c r="F213" s="21" t="s">
        <v>457</v>
      </c>
      <c r="G213" s="18">
        <v>1417</v>
      </c>
      <c r="H213" s="28"/>
      <c r="I213" s="44"/>
      <c r="J213" s="28"/>
      <c r="K213" s="28"/>
      <c r="L213" s="44"/>
      <c r="M213" s="28"/>
      <c r="N213" s="44"/>
      <c r="O213" s="28"/>
      <c r="P213" s="28"/>
      <c r="Q213" s="37" t="s">
        <v>1426</v>
      </c>
      <c r="AB213" s="27">
        <f>I213</f>
        <v>0</v>
      </c>
    </row>
    <row r="214" spans="1:28" ht="22.5" customHeight="1">
      <c r="A214" s="15" t="s">
        <v>1429</v>
      </c>
      <c r="B214" s="15" t="s">
        <v>217</v>
      </c>
      <c r="C214" s="15" t="s">
        <v>1429</v>
      </c>
      <c r="D214" s="37" t="s">
        <v>467</v>
      </c>
      <c r="E214" s="37" t="s">
        <v>472</v>
      </c>
      <c r="F214" s="21" t="s">
        <v>457</v>
      </c>
      <c r="G214" s="18">
        <v>27</v>
      </c>
      <c r="H214" s="28"/>
      <c r="I214" s="44"/>
      <c r="J214" s="28"/>
      <c r="K214" s="28"/>
      <c r="L214" s="44"/>
      <c r="M214" s="28"/>
      <c r="N214" s="44"/>
      <c r="O214" s="28"/>
      <c r="P214" s="28"/>
      <c r="Q214" s="37" t="s">
        <v>1430</v>
      </c>
      <c r="AB214" s="27">
        <f>I214</f>
        <v>0</v>
      </c>
    </row>
    <row r="215" spans="1:17" ht="22.5" customHeight="1">
      <c r="A215" s="15" t="s">
        <v>1468</v>
      </c>
      <c r="B215" s="15" t="s">
        <v>217</v>
      </c>
      <c r="C215" s="15" t="s">
        <v>1468</v>
      </c>
      <c r="D215" s="37" t="s">
        <v>1470</v>
      </c>
      <c r="E215" s="37" t="s">
        <v>1471</v>
      </c>
      <c r="F215" s="21" t="s">
        <v>808</v>
      </c>
      <c r="G215" s="18">
        <v>243</v>
      </c>
      <c r="H215" s="28"/>
      <c r="I215" s="44"/>
      <c r="J215" s="28"/>
      <c r="K215" s="28"/>
      <c r="L215" s="44"/>
      <c r="M215" s="28"/>
      <c r="N215" s="44"/>
      <c r="O215" s="28"/>
      <c r="P215" s="28"/>
      <c r="Q215" s="37" t="s">
        <v>1469</v>
      </c>
    </row>
    <row r="216" spans="1:17" ht="22.5" customHeight="1">
      <c r="A216" s="15" t="s">
        <v>1475</v>
      </c>
      <c r="B216" s="15" t="s">
        <v>217</v>
      </c>
      <c r="C216" s="15" t="s">
        <v>1475</v>
      </c>
      <c r="D216" s="37" t="s">
        <v>1470</v>
      </c>
      <c r="E216" s="37" t="s">
        <v>1477</v>
      </c>
      <c r="F216" s="21" t="s">
        <v>808</v>
      </c>
      <c r="G216" s="18">
        <v>4</v>
      </c>
      <c r="H216" s="28"/>
      <c r="I216" s="44"/>
      <c r="J216" s="28"/>
      <c r="K216" s="28"/>
      <c r="L216" s="44"/>
      <c r="M216" s="28"/>
      <c r="N216" s="44"/>
      <c r="O216" s="28"/>
      <c r="P216" s="28"/>
      <c r="Q216" s="37" t="s">
        <v>1476</v>
      </c>
    </row>
    <row r="217" spans="1:17" ht="22.5" customHeight="1">
      <c r="A217" s="15" t="s">
        <v>1490</v>
      </c>
      <c r="B217" s="15" t="s">
        <v>217</v>
      </c>
      <c r="C217" s="15" t="s">
        <v>1490</v>
      </c>
      <c r="D217" s="37" t="s">
        <v>1492</v>
      </c>
      <c r="E217" s="37" t="s">
        <v>1493</v>
      </c>
      <c r="F217" s="21" t="s">
        <v>808</v>
      </c>
      <c r="G217" s="18">
        <v>642</v>
      </c>
      <c r="H217" s="28"/>
      <c r="I217" s="44"/>
      <c r="J217" s="28"/>
      <c r="K217" s="28"/>
      <c r="L217" s="44"/>
      <c r="M217" s="28"/>
      <c r="N217" s="44"/>
      <c r="O217" s="28"/>
      <c r="P217" s="28"/>
      <c r="Q217" s="37" t="s">
        <v>1491</v>
      </c>
    </row>
    <row r="218" spans="1:17" ht="22.5" customHeight="1">
      <c r="A218" s="15" t="s">
        <v>1497</v>
      </c>
      <c r="B218" s="15" t="s">
        <v>217</v>
      </c>
      <c r="C218" s="15" t="s">
        <v>1497</v>
      </c>
      <c r="D218" s="37" t="s">
        <v>1492</v>
      </c>
      <c r="E218" s="37" t="s">
        <v>1499</v>
      </c>
      <c r="F218" s="21" t="s">
        <v>808</v>
      </c>
      <c r="G218" s="18">
        <v>11</v>
      </c>
      <c r="H218" s="28"/>
      <c r="I218" s="44"/>
      <c r="J218" s="28"/>
      <c r="K218" s="28"/>
      <c r="L218" s="44"/>
      <c r="M218" s="28"/>
      <c r="N218" s="44"/>
      <c r="O218" s="28"/>
      <c r="P218" s="28"/>
      <c r="Q218" s="37" t="s">
        <v>1498</v>
      </c>
    </row>
    <row r="219" spans="1:17" ht="22.5" customHeight="1">
      <c r="A219" s="15" t="s">
        <v>1516</v>
      </c>
      <c r="B219" s="15" t="s">
        <v>217</v>
      </c>
      <c r="C219" s="15" t="s">
        <v>1516</v>
      </c>
      <c r="D219" s="37" t="s">
        <v>1518</v>
      </c>
      <c r="E219" s="37" t="s">
        <v>1519</v>
      </c>
      <c r="F219" s="21" t="s">
        <v>808</v>
      </c>
      <c r="G219" s="18">
        <v>14</v>
      </c>
      <c r="H219" s="28"/>
      <c r="I219" s="44"/>
      <c r="J219" s="28"/>
      <c r="K219" s="28"/>
      <c r="L219" s="44"/>
      <c r="M219" s="28"/>
      <c r="N219" s="44"/>
      <c r="O219" s="28"/>
      <c r="P219" s="28"/>
      <c r="Q219" s="37" t="s">
        <v>1517</v>
      </c>
    </row>
    <row r="220" spans="1:17" ht="22.5" customHeight="1">
      <c r="A220" s="15" t="s">
        <v>1530</v>
      </c>
      <c r="B220" s="15" t="s">
        <v>217</v>
      </c>
      <c r="C220" s="15" t="s">
        <v>1530</v>
      </c>
      <c r="D220" s="37" t="s">
        <v>540</v>
      </c>
      <c r="E220" s="37" t="s">
        <v>541</v>
      </c>
      <c r="F220" s="21" t="s">
        <v>501</v>
      </c>
      <c r="G220" s="18">
        <v>102</v>
      </c>
      <c r="H220" s="28"/>
      <c r="I220" s="44"/>
      <c r="J220" s="28"/>
      <c r="K220" s="28"/>
      <c r="L220" s="44"/>
      <c r="M220" s="28"/>
      <c r="N220" s="44"/>
      <c r="O220" s="28"/>
      <c r="P220" s="28"/>
      <c r="Q220" s="37" t="s">
        <v>1531</v>
      </c>
    </row>
    <row r="221" spans="1:17" ht="22.5" customHeight="1">
      <c r="A221" s="15" t="s">
        <v>1534</v>
      </c>
      <c r="B221" s="15" t="s">
        <v>217</v>
      </c>
      <c r="C221" s="15" t="s">
        <v>1534</v>
      </c>
      <c r="D221" s="37" t="s">
        <v>552</v>
      </c>
      <c r="E221" s="37" t="s">
        <v>553</v>
      </c>
      <c r="F221" s="21" t="s">
        <v>501</v>
      </c>
      <c r="G221" s="18">
        <v>58</v>
      </c>
      <c r="H221" s="28"/>
      <c r="I221" s="44"/>
      <c r="J221" s="28"/>
      <c r="K221" s="28"/>
      <c r="L221" s="44"/>
      <c r="M221" s="28"/>
      <c r="N221" s="44"/>
      <c r="O221" s="28"/>
      <c r="P221" s="28"/>
      <c r="Q221" s="37" t="s">
        <v>1535</v>
      </c>
    </row>
    <row r="222" spans="1:17" ht="22.5" customHeight="1">
      <c r="A222" s="15" t="s">
        <v>1536</v>
      </c>
      <c r="B222" s="15" t="s">
        <v>217</v>
      </c>
      <c r="C222" s="15" t="s">
        <v>1536</v>
      </c>
      <c r="D222" s="37" t="s">
        <v>555</v>
      </c>
      <c r="E222" s="37" t="s">
        <v>556</v>
      </c>
      <c r="F222" s="21" t="s">
        <v>501</v>
      </c>
      <c r="G222" s="18">
        <v>7</v>
      </c>
      <c r="H222" s="28"/>
      <c r="I222" s="44"/>
      <c r="J222" s="28"/>
      <c r="K222" s="28"/>
      <c r="L222" s="44"/>
      <c r="M222" s="28"/>
      <c r="N222" s="44"/>
      <c r="O222" s="28"/>
      <c r="P222" s="28"/>
      <c r="Q222" s="37" t="s">
        <v>1537</v>
      </c>
    </row>
    <row r="223" spans="1:17" ht="22.5" customHeight="1">
      <c r="A223" s="15" t="s">
        <v>1538</v>
      </c>
      <c r="B223" s="15" t="s">
        <v>217</v>
      </c>
      <c r="C223" s="15" t="s">
        <v>1538</v>
      </c>
      <c r="D223" s="37" t="s">
        <v>555</v>
      </c>
      <c r="E223" s="37" t="s">
        <v>558</v>
      </c>
      <c r="F223" s="21" t="s">
        <v>501</v>
      </c>
      <c r="G223" s="18">
        <v>5</v>
      </c>
      <c r="H223" s="28"/>
      <c r="I223" s="44"/>
      <c r="J223" s="28"/>
      <c r="K223" s="28"/>
      <c r="L223" s="44"/>
      <c r="M223" s="28"/>
      <c r="N223" s="44"/>
      <c r="O223" s="28"/>
      <c r="P223" s="28"/>
      <c r="Q223" s="37" t="s">
        <v>1539</v>
      </c>
    </row>
    <row r="224" spans="1:17" ht="22.5" customHeight="1">
      <c r="A224" s="15" t="s">
        <v>1540</v>
      </c>
      <c r="B224" s="15" t="s">
        <v>217</v>
      </c>
      <c r="C224" s="15" t="s">
        <v>1540</v>
      </c>
      <c r="D224" s="37" t="s">
        <v>555</v>
      </c>
      <c r="E224" s="37" t="s">
        <v>560</v>
      </c>
      <c r="F224" s="21" t="s">
        <v>501</v>
      </c>
      <c r="G224" s="18">
        <v>2</v>
      </c>
      <c r="H224" s="28"/>
      <c r="I224" s="44"/>
      <c r="J224" s="28"/>
      <c r="K224" s="28"/>
      <c r="L224" s="44"/>
      <c r="M224" s="28"/>
      <c r="N224" s="44"/>
      <c r="O224" s="28"/>
      <c r="P224" s="28"/>
      <c r="Q224" s="37" t="s">
        <v>1541</v>
      </c>
    </row>
    <row r="225" spans="1:17" ht="22.5" customHeight="1">
      <c r="A225" s="15" t="s">
        <v>1544</v>
      </c>
      <c r="B225" s="15" t="s">
        <v>217</v>
      </c>
      <c r="C225" s="15" t="s">
        <v>1544</v>
      </c>
      <c r="D225" s="37" t="s">
        <v>555</v>
      </c>
      <c r="E225" s="37" t="s">
        <v>564</v>
      </c>
      <c r="F225" s="21" t="s">
        <v>501</v>
      </c>
      <c r="G225" s="18">
        <v>3</v>
      </c>
      <c r="H225" s="28"/>
      <c r="I225" s="44"/>
      <c r="J225" s="28"/>
      <c r="K225" s="28"/>
      <c r="L225" s="44"/>
      <c r="M225" s="28"/>
      <c r="N225" s="44"/>
      <c r="O225" s="28"/>
      <c r="P225" s="28"/>
      <c r="Q225" s="37" t="s">
        <v>1545</v>
      </c>
    </row>
    <row r="226" spans="1:17" ht="22.5" customHeight="1">
      <c r="A226" s="15" t="s">
        <v>1546</v>
      </c>
      <c r="B226" s="15" t="s">
        <v>217</v>
      </c>
      <c r="C226" s="15" t="s">
        <v>1546</v>
      </c>
      <c r="D226" s="37" t="s">
        <v>555</v>
      </c>
      <c r="E226" s="37" t="s">
        <v>566</v>
      </c>
      <c r="F226" s="21" t="s">
        <v>501</v>
      </c>
      <c r="G226" s="18">
        <v>2</v>
      </c>
      <c r="H226" s="28"/>
      <c r="I226" s="44"/>
      <c r="J226" s="28"/>
      <c r="K226" s="28"/>
      <c r="L226" s="44"/>
      <c r="M226" s="28"/>
      <c r="N226" s="44"/>
      <c r="O226" s="28"/>
      <c r="P226" s="28"/>
      <c r="Q226" s="37" t="s">
        <v>1547</v>
      </c>
    </row>
    <row r="227" spans="1:17" ht="22.5" customHeight="1">
      <c r="A227" s="15" t="s">
        <v>1599</v>
      </c>
      <c r="B227" s="15" t="s">
        <v>217</v>
      </c>
      <c r="C227" s="15" t="s">
        <v>1599</v>
      </c>
      <c r="D227" s="37" t="s">
        <v>669</v>
      </c>
      <c r="E227" s="37" t="s">
        <v>670</v>
      </c>
      <c r="F227" s="21" t="s">
        <v>457</v>
      </c>
      <c r="G227" s="18">
        <v>4628</v>
      </c>
      <c r="H227" s="28"/>
      <c r="I227" s="44"/>
      <c r="J227" s="28"/>
      <c r="K227" s="28"/>
      <c r="L227" s="44"/>
      <c r="M227" s="28"/>
      <c r="N227" s="44"/>
      <c r="O227" s="28"/>
      <c r="P227" s="28"/>
      <c r="Q227" s="37" t="s">
        <v>1600</v>
      </c>
    </row>
    <row r="228" spans="1:17" ht="22.5" customHeight="1">
      <c r="A228" s="15" t="s">
        <v>1603</v>
      </c>
      <c r="B228" s="15" t="s">
        <v>217</v>
      </c>
      <c r="C228" s="15" t="s">
        <v>1603</v>
      </c>
      <c r="D228" s="37" t="s">
        <v>672</v>
      </c>
      <c r="E228" s="37" t="s">
        <v>675</v>
      </c>
      <c r="F228" s="21" t="s">
        <v>457</v>
      </c>
      <c r="G228" s="18">
        <v>27</v>
      </c>
      <c r="H228" s="28"/>
      <c r="I228" s="44"/>
      <c r="J228" s="28"/>
      <c r="K228" s="28"/>
      <c r="L228" s="44"/>
      <c r="M228" s="28"/>
      <c r="N228" s="44"/>
      <c r="O228" s="28"/>
      <c r="P228" s="28"/>
      <c r="Q228" s="37" t="s">
        <v>1604</v>
      </c>
    </row>
    <row r="229" spans="1:17" ht="22.5" customHeight="1">
      <c r="A229" s="15" t="s">
        <v>1623</v>
      </c>
      <c r="B229" s="15" t="s">
        <v>217</v>
      </c>
      <c r="C229" s="15" t="s">
        <v>1623</v>
      </c>
      <c r="D229" s="37" t="s">
        <v>687</v>
      </c>
      <c r="E229" s="37" t="s">
        <v>696</v>
      </c>
      <c r="F229" s="21" t="s">
        <v>457</v>
      </c>
      <c r="G229" s="18">
        <v>27</v>
      </c>
      <c r="H229" s="28"/>
      <c r="I229" s="44"/>
      <c r="J229" s="28"/>
      <c r="K229" s="28"/>
      <c r="L229" s="44"/>
      <c r="M229" s="28"/>
      <c r="N229" s="44"/>
      <c r="O229" s="28"/>
      <c r="P229" s="28"/>
      <c r="Q229" s="37" t="s">
        <v>1624</v>
      </c>
    </row>
    <row r="230" spans="1:17" ht="22.5" customHeight="1">
      <c r="A230" s="15" t="s">
        <v>1655</v>
      </c>
      <c r="B230" s="15" t="s">
        <v>217</v>
      </c>
      <c r="C230" s="15" t="s">
        <v>1655</v>
      </c>
      <c r="D230" s="37" t="s">
        <v>725</v>
      </c>
      <c r="E230" s="37" t="s">
        <v>726</v>
      </c>
      <c r="F230" s="21" t="s">
        <v>501</v>
      </c>
      <c r="G230" s="18">
        <v>21</v>
      </c>
      <c r="H230" s="28"/>
      <c r="I230" s="44"/>
      <c r="J230" s="28"/>
      <c r="K230" s="28"/>
      <c r="L230" s="44"/>
      <c r="M230" s="28"/>
      <c r="N230" s="44"/>
      <c r="O230" s="28"/>
      <c r="P230" s="28"/>
      <c r="Q230" s="37" t="s">
        <v>1656</v>
      </c>
    </row>
    <row r="231" spans="1:17" ht="22.5" customHeight="1">
      <c r="A231" s="15" t="s">
        <v>1659</v>
      </c>
      <c r="B231" s="15" t="s">
        <v>217</v>
      </c>
      <c r="C231" s="15" t="s">
        <v>1659</v>
      </c>
      <c r="D231" s="37" t="s">
        <v>722</v>
      </c>
      <c r="E231" s="37" t="s">
        <v>728</v>
      </c>
      <c r="F231" s="21" t="s">
        <v>501</v>
      </c>
      <c r="G231" s="18">
        <v>1</v>
      </c>
      <c r="H231" s="28"/>
      <c r="I231" s="44"/>
      <c r="J231" s="28"/>
      <c r="K231" s="28"/>
      <c r="L231" s="44"/>
      <c r="M231" s="28"/>
      <c r="N231" s="44"/>
      <c r="O231" s="28"/>
      <c r="P231" s="28"/>
      <c r="Q231" s="37" t="s">
        <v>1660</v>
      </c>
    </row>
    <row r="232" spans="1:17" ht="22.5" customHeight="1">
      <c r="A232" s="15" t="s">
        <v>1661</v>
      </c>
      <c r="B232" s="15" t="s">
        <v>217</v>
      </c>
      <c r="C232" s="15" t="s">
        <v>1661</v>
      </c>
      <c r="D232" s="37" t="s">
        <v>722</v>
      </c>
      <c r="E232" s="37" t="s">
        <v>730</v>
      </c>
      <c r="F232" s="21" t="s">
        <v>501</v>
      </c>
      <c r="G232" s="18">
        <v>55</v>
      </c>
      <c r="H232" s="28"/>
      <c r="I232" s="44"/>
      <c r="J232" s="28"/>
      <c r="K232" s="28"/>
      <c r="L232" s="44"/>
      <c r="M232" s="28"/>
      <c r="N232" s="44"/>
      <c r="O232" s="28"/>
      <c r="P232" s="28"/>
      <c r="Q232" s="37" t="s">
        <v>1662</v>
      </c>
    </row>
    <row r="233" spans="1:17" ht="22.5" customHeight="1">
      <c r="A233" s="15" t="s">
        <v>1663</v>
      </c>
      <c r="B233" s="15" t="s">
        <v>217</v>
      </c>
      <c r="C233" s="15" t="s">
        <v>1663</v>
      </c>
      <c r="D233" s="37" t="s">
        <v>732</v>
      </c>
      <c r="E233" s="37" t="s">
        <v>733</v>
      </c>
      <c r="F233" s="21" t="s">
        <v>501</v>
      </c>
      <c r="G233" s="18">
        <v>25</v>
      </c>
      <c r="H233" s="28"/>
      <c r="I233" s="44"/>
      <c r="J233" s="28"/>
      <c r="K233" s="28"/>
      <c r="L233" s="44"/>
      <c r="M233" s="28"/>
      <c r="N233" s="44"/>
      <c r="O233" s="28"/>
      <c r="P233" s="28"/>
      <c r="Q233" s="37" t="s">
        <v>1664</v>
      </c>
    </row>
    <row r="234" spans="4:31" ht="22.5" customHeight="1">
      <c r="D234" s="37"/>
      <c r="E234" s="37"/>
      <c r="F234" s="21"/>
      <c r="G234" s="18"/>
      <c r="H234" s="28"/>
      <c r="I234" s="44"/>
      <c r="J234" s="28"/>
      <c r="K234" s="28"/>
      <c r="L234" s="44"/>
      <c r="M234" s="28"/>
      <c r="N234" s="44"/>
      <c r="O234" s="28"/>
      <c r="P234" s="28"/>
      <c r="Q234" s="37"/>
      <c r="AE234" s="27">
        <f>TRUNC(SUM(AE212:AE233))</f>
        <v>0</v>
      </c>
    </row>
    <row r="235" spans="4:17" ht="22.5" customHeight="1">
      <c r="D235" s="37"/>
      <c r="E235" s="37"/>
      <c r="F235" s="21"/>
      <c r="G235" s="18"/>
      <c r="H235" s="28"/>
      <c r="I235" s="44"/>
      <c r="J235" s="28"/>
      <c r="K235" s="28"/>
      <c r="L235" s="44"/>
      <c r="M235" s="28"/>
      <c r="N235" s="44"/>
      <c r="O235" s="28"/>
      <c r="P235" s="28"/>
      <c r="Q235" s="37"/>
    </row>
    <row r="236" spans="4:17" ht="22.5" customHeight="1">
      <c r="D236" s="37"/>
      <c r="E236" s="37"/>
      <c r="F236" s="21"/>
      <c r="G236" s="18"/>
      <c r="H236" s="28"/>
      <c r="I236" s="44"/>
      <c r="J236" s="28"/>
      <c r="K236" s="28"/>
      <c r="L236" s="44"/>
      <c r="M236" s="28"/>
      <c r="N236" s="44"/>
      <c r="O236" s="28"/>
      <c r="P236" s="28"/>
      <c r="Q236" s="37"/>
    </row>
    <row r="237" spans="2:17" ht="22.5" customHeight="1">
      <c r="B237" s="15" t="s">
        <v>1721</v>
      </c>
      <c r="D237" s="37" t="s">
        <v>1722</v>
      </c>
      <c r="E237" s="37"/>
      <c r="F237" s="21"/>
      <c r="G237" s="18"/>
      <c r="H237" s="28"/>
      <c r="I237" s="44"/>
      <c r="J237" s="28"/>
      <c r="K237" s="28"/>
      <c r="L237" s="44"/>
      <c r="M237" s="28"/>
      <c r="N237" s="44"/>
      <c r="O237" s="28"/>
      <c r="P237" s="28"/>
      <c r="Q237" s="37"/>
    </row>
    <row r="238" spans="2:17" ht="22.5" customHeight="1">
      <c r="B238" s="15" t="s">
        <v>232</v>
      </c>
      <c r="D238" s="220" t="s">
        <v>231</v>
      </c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2"/>
    </row>
    <row r="239" spans="1:28" ht="22.5" customHeight="1">
      <c r="A239" s="15" t="s">
        <v>1425</v>
      </c>
      <c r="B239" s="15" t="s">
        <v>218</v>
      </c>
      <c r="C239" s="15" t="s">
        <v>1425</v>
      </c>
      <c r="D239" s="37" t="s">
        <v>467</v>
      </c>
      <c r="E239" s="37" t="s">
        <v>468</v>
      </c>
      <c r="F239" s="21" t="s">
        <v>457</v>
      </c>
      <c r="G239" s="18">
        <v>264</v>
      </c>
      <c r="H239" s="28"/>
      <c r="I239" s="44"/>
      <c r="J239" s="28"/>
      <c r="K239" s="28"/>
      <c r="L239" s="44"/>
      <c r="M239" s="28"/>
      <c r="N239" s="44"/>
      <c r="O239" s="28"/>
      <c r="P239" s="28"/>
      <c r="Q239" s="37" t="s">
        <v>1426</v>
      </c>
      <c r="AB239" s="27">
        <f>I239</f>
        <v>0</v>
      </c>
    </row>
    <row r="240" spans="1:28" ht="22.5" customHeight="1">
      <c r="A240" s="15" t="s">
        <v>1427</v>
      </c>
      <c r="B240" s="15" t="s">
        <v>218</v>
      </c>
      <c r="C240" s="15" t="s">
        <v>1427</v>
      </c>
      <c r="D240" s="37" t="s">
        <v>467</v>
      </c>
      <c r="E240" s="37" t="s">
        <v>470</v>
      </c>
      <c r="F240" s="21" t="s">
        <v>457</v>
      </c>
      <c r="G240" s="18">
        <v>28</v>
      </c>
      <c r="H240" s="28"/>
      <c r="I240" s="44"/>
      <c r="J240" s="28"/>
      <c r="K240" s="28"/>
      <c r="L240" s="44"/>
      <c r="M240" s="28"/>
      <c r="N240" s="44"/>
      <c r="O240" s="28"/>
      <c r="P240" s="28"/>
      <c r="Q240" s="37" t="s">
        <v>1428</v>
      </c>
      <c r="AB240" s="27">
        <f>I240</f>
        <v>0</v>
      </c>
    </row>
    <row r="241" spans="1:28" ht="22.5" customHeight="1">
      <c r="A241" s="15" t="s">
        <v>1450</v>
      </c>
      <c r="B241" s="15" t="s">
        <v>218</v>
      </c>
      <c r="C241" s="15" t="s">
        <v>1450</v>
      </c>
      <c r="D241" s="37" t="s">
        <v>489</v>
      </c>
      <c r="E241" s="37" t="s">
        <v>490</v>
      </c>
      <c r="F241" s="21" t="s">
        <v>457</v>
      </c>
      <c r="G241" s="18">
        <v>58</v>
      </c>
      <c r="H241" s="28"/>
      <c r="I241" s="44"/>
      <c r="J241" s="28"/>
      <c r="K241" s="28"/>
      <c r="L241" s="44"/>
      <c r="M241" s="28"/>
      <c r="N241" s="44"/>
      <c r="O241" s="28"/>
      <c r="P241" s="28"/>
      <c r="Q241" s="37" t="s">
        <v>1451</v>
      </c>
      <c r="AB241" s="27">
        <f>I241</f>
        <v>0</v>
      </c>
    </row>
    <row r="242" spans="1:28" ht="22.5" customHeight="1">
      <c r="A242" s="15" t="s">
        <v>1452</v>
      </c>
      <c r="B242" s="15" t="s">
        <v>218</v>
      </c>
      <c r="C242" s="15" t="s">
        <v>1452</v>
      </c>
      <c r="D242" s="37" t="s">
        <v>489</v>
      </c>
      <c r="E242" s="37" t="s">
        <v>492</v>
      </c>
      <c r="F242" s="21" t="s">
        <v>457</v>
      </c>
      <c r="G242" s="18">
        <v>8</v>
      </c>
      <c r="H242" s="28"/>
      <c r="I242" s="44"/>
      <c r="J242" s="28"/>
      <c r="K242" s="28"/>
      <c r="L242" s="44"/>
      <c r="M242" s="28"/>
      <c r="N242" s="44"/>
      <c r="O242" s="28"/>
      <c r="P242" s="28"/>
      <c r="Q242" s="37" t="s">
        <v>1453</v>
      </c>
      <c r="AB242" s="27">
        <f>I242</f>
        <v>0</v>
      </c>
    </row>
    <row r="243" spans="1:17" ht="22.5" customHeight="1">
      <c r="A243" s="15" t="s">
        <v>499</v>
      </c>
      <c r="B243" s="15" t="s">
        <v>218</v>
      </c>
      <c r="C243" s="15" t="s">
        <v>499</v>
      </c>
      <c r="D243" s="37" t="s">
        <v>489</v>
      </c>
      <c r="E243" s="37" t="s">
        <v>500</v>
      </c>
      <c r="F243" s="21" t="s">
        <v>501</v>
      </c>
      <c r="G243" s="18">
        <v>74</v>
      </c>
      <c r="H243" s="28"/>
      <c r="I243" s="44"/>
      <c r="J243" s="28"/>
      <c r="K243" s="28"/>
      <c r="L243" s="44"/>
      <c r="M243" s="28"/>
      <c r="N243" s="44"/>
      <c r="O243" s="28"/>
      <c r="P243" s="28"/>
      <c r="Q243" s="37"/>
    </row>
    <row r="244" spans="1:17" ht="22.5" customHeight="1">
      <c r="A244" s="15" t="s">
        <v>502</v>
      </c>
      <c r="B244" s="15" t="s">
        <v>218</v>
      </c>
      <c r="C244" s="15" t="s">
        <v>502</v>
      </c>
      <c r="D244" s="37" t="s">
        <v>489</v>
      </c>
      <c r="E244" s="37" t="s">
        <v>503</v>
      </c>
      <c r="F244" s="21" t="s">
        <v>501</v>
      </c>
      <c r="G244" s="18">
        <v>8</v>
      </c>
      <c r="H244" s="28"/>
      <c r="I244" s="44"/>
      <c r="J244" s="28"/>
      <c r="K244" s="28"/>
      <c r="L244" s="44"/>
      <c r="M244" s="28"/>
      <c r="N244" s="44"/>
      <c r="O244" s="28"/>
      <c r="P244" s="28"/>
      <c r="Q244" s="37"/>
    </row>
    <row r="245" spans="1:17" ht="22.5" customHeight="1">
      <c r="A245" s="15" t="s">
        <v>1468</v>
      </c>
      <c r="B245" s="15" t="s">
        <v>218</v>
      </c>
      <c r="C245" s="15" t="s">
        <v>1468</v>
      </c>
      <c r="D245" s="37" t="s">
        <v>1470</v>
      </c>
      <c r="E245" s="37" t="s">
        <v>1471</v>
      </c>
      <c r="F245" s="21" t="s">
        <v>808</v>
      </c>
      <c r="G245" s="18">
        <v>10</v>
      </c>
      <c r="H245" s="28"/>
      <c r="I245" s="44"/>
      <c r="J245" s="28"/>
      <c r="K245" s="28"/>
      <c r="L245" s="44"/>
      <c r="M245" s="28"/>
      <c r="N245" s="44"/>
      <c r="O245" s="28"/>
      <c r="P245" s="28"/>
      <c r="Q245" s="37" t="s">
        <v>1469</v>
      </c>
    </row>
    <row r="246" spans="1:17" ht="22.5" customHeight="1">
      <c r="A246" s="15" t="s">
        <v>1472</v>
      </c>
      <c r="B246" s="15" t="s">
        <v>218</v>
      </c>
      <c r="C246" s="15" t="s">
        <v>1472</v>
      </c>
      <c r="D246" s="37" t="s">
        <v>1470</v>
      </c>
      <c r="E246" s="37" t="s">
        <v>1474</v>
      </c>
      <c r="F246" s="21" t="s">
        <v>808</v>
      </c>
      <c r="G246" s="18">
        <v>18</v>
      </c>
      <c r="H246" s="28"/>
      <c r="I246" s="44"/>
      <c r="J246" s="28"/>
      <c r="K246" s="28"/>
      <c r="L246" s="44"/>
      <c r="M246" s="28"/>
      <c r="N246" s="44"/>
      <c r="O246" s="28"/>
      <c r="P246" s="28"/>
      <c r="Q246" s="37" t="s">
        <v>1473</v>
      </c>
    </row>
    <row r="247" spans="1:17" ht="22.5" customHeight="1">
      <c r="A247" s="15" t="s">
        <v>1490</v>
      </c>
      <c r="B247" s="15" t="s">
        <v>218</v>
      </c>
      <c r="C247" s="15" t="s">
        <v>1490</v>
      </c>
      <c r="D247" s="37" t="s">
        <v>1492</v>
      </c>
      <c r="E247" s="37" t="s">
        <v>1493</v>
      </c>
      <c r="F247" s="21" t="s">
        <v>808</v>
      </c>
      <c r="G247" s="18">
        <v>161</v>
      </c>
      <c r="H247" s="28"/>
      <c r="I247" s="44"/>
      <c r="J247" s="28"/>
      <c r="K247" s="28"/>
      <c r="L247" s="44"/>
      <c r="M247" s="28"/>
      <c r="N247" s="44"/>
      <c r="O247" s="28"/>
      <c r="P247" s="28"/>
      <c r="Q247" s="37" t="s">
        <v>1491</v>
      </c>
    </row>
    <row r="248" spans="1:17" ht="22.5" customHeight="1">
      <c r="A248" s="15" t="s">
        <v>1516</v>
      </c>
      <c r="B248" s="15" t="s">
        <v>218</v>
      </c>
      <c r="C248" s="15" t="s">
        <v>1516</v>
      </c>
      <c r="D248" s="37" t="s">
        <v>1518</v>
      </c>
      <c r="E248" s="37" t="s">
        <v>1519</v>
      </c>
      <c r="F248" s="21" t="s">
        <v>808</v>
      </c>
      <c r="G248" s="18">
        <v>5</v>
      </c>
      <c r="H248" s="28"/>
      <c r="I248" s="44"/>
      <c r="J248" s="28"/>
      <c r="K248" s="28"/>
      <c r="L248" s="44"/>
      <c r="M248" s="28"/>
      <c r="N248" s="44"/>
      <c r="O248" s="28"/>
      <c r="P248" s="28"/>
      <c r="Q248" s="37" t="s">
        <v>1517</v>
      </c>
    </row>
    <row r="249" spans="1:17" ht="22.5" customHeight="1">
      <c r="A249" s="15" t="s">
        <v>1520</v>
      </c>
      <c r="B249" s="15" t="s">
        <v>218</v>
      </c>
      <c r="C249" s="15" t="s">
        <v>1520</v>
      </c>
      <c r="D249" s="37" t="s">
        <v>1522</v>
      </c>
      <c r="E249" s="37" t="s">
        <v>1523</v>
      </c>
      <c r="F249" s="21" t="s">
        <v>808</v>
      </c>
      <c r="G249" s="18">
        <v>5</v>
      </c>
      <c r="H249" s="28"/>
      <c r="I249" s="44"/>
      <c r="J249" s="28"/>
      <c r="K249" s="28"/>
      <c r="L249" s="44"/>
      <c r="M249" s="28"/>
      <c r="N249" s="44"/>
      <c r="O249" s="28"/>
      <c r="P249" s="28"/>
      <c r="Q249" s="37" t="s">
        <v>1521</v>
      </c>
    </row>
    <row r="250" spans="1:17" ht="22.5" customHeight="1">
      <c r="A250" s="15" t="s">
        <v>1524</v>
      </c>
      <c r="B250" s="15" t="s">
        <v>218</v>
      </c>
      <c r="C250" s="15" t="s">
        <v>1524</v>
      </c>
      <c r="D250" s="37" t="s">
        <v>535</v>
      </c>
      <c r="E250" s="37" t="s">
        <v>536</v>
      </c>
      <c r="F250" s="21" t="s">
        <v>501</v>
      </c>
      <c r="G250" s="18">
        <v>17</v>
      </c>
      <c r="H250" s="28"/>
      <c r="I250" s="44"/>
      <c r="J250" s="28"/>
      <c r="K250" s="28"/>
      <c r="L250" s="44"/>
      <c r="M250" s="28"/>
      <c r="N250" s="44"/>
      <c r="O250" s="28"/>
      <c r="P250" s="28"/>
      <c r="Q250" s="37" t="s">
        <v>1525</v>
      </c>
    </row>
    <row r="251" spans="1:17" ht="22.5" customHeight="1">
      <c r="A251" s="15" t="s">
        <v>1526</v>
      </c>
      <c r="B251" s="15" t="s">
        <v>218</v>
      </c>
      <c r="C251" s="15" t="s">
        <v>1526</v>
      </c>
      <c r="D251" s="37" t="s">
        <v>535</v>
      </c>
      <c r="E251" s="37" t="s">
        <v>538</v>
      </c>
      <c r="F251" s="21" t="s">
        <v>501</v>
      </c>
      <c r="G251" s="18">
        <v>37</v>
      </c>
      <c r="H251" s="28"/>
      <c r="I251" s="44"/>
      <c r="J251" s="28"/>
      <c r="K251" s="28"/>
      <c r="L251" s="44"/>
      <c r="M251" s="28"/>
      <c r="N251" s="44"/>
      <c r="O251" s="28"/>
      <c r="P251" s="28"/>
      <c r="Q251" s="37" t="s">
        <v>1527</v>
      </c>
    </row>
    <row r="252" spans="1:17" ht="22.5" customHeight="1">
      <c r="A252" s="15" t="s">
        <v>1530</v>
      </c>
      <c r="B252" s="15" t="s">
        <v>218</v>
      </c>
      <c r="C252" s="15" t="s">
        <v>1530</v>
      </c>
      <c r="D252" s="37" t="s">
        <v>540</v>
      </c>
      <c r="E252" s="37" t="s">
        <v>541</v>
      </c>
      <c r="F252" s="21" t="s">
        <v>501</v>
      </c>
      <c r="G252" s="18">
        <v>15</v>
      </c>
      <c r="H252" s="28"/>
      <c r="I252" s="44"/>
      <c r="J252" s="28"/>
      <c r="K252" s="28"/>
      <c r="L252" s="44"/>
      <c r="M252" s="28"/>
      <c r="N252" s="44"/>
      <c r="O252" s="28"/>
      <c r="P252" s="28"/>
      <c r="Q252" s="37" t="s">
        <v>1531</v>
      </c>
    </row>
    <row r="253" spans="1:17" ht="22.5" customHeight="1">
      <c r="A253" s="15" t="s">
        <v>1532</v>
      </c>
      <c r="B253" s="15" t="s">
        <v>218</v>
      </c>
      <c r="C253" s="15" t="s">
        <v>1532</v>
      </c>
      <c r="D253" s="37" t="s">
        <v>540</v>
      </c>
      <c r="E253" s="37" t="s">
        <v>543</v>
      </c>
      <c r="F253" s="21" t="s">
        <v>501</v>
      </c>
      <c r="G253" s="18">
        <v>2</v>
      </c>
      <c r="H253" s="28"/>
      <c r="I253" s="44"/>
      <c r="J253" s="28"/>
      <c r="K253" s="28"/>
      <c r="L253" s="44"/>
      <c r="M253" s="28"/>
      <c r="N253" s="44"/>
      <c r="O253" s="28"/>
      <c r="P253" s="28"/>
      <c r="Q253" s="37" t="s">
        <v>1533</v>
      </c>
    </row>
    <row r="254" spans="1:17" ht="22.5" customHeight="1">
      <c r="A254" s="15" t="s">
        <v>544</v>
      </c>
      <c r="B254" s="15" t="s">
        <v>218</v>
      </c>
      <c r="C254" s="15" t="s">
        <v>544</v>
      </c>
      <c r="D254" s="37" t="s">
        <v>545</v>
      </c>
      <c r="E254" s="37" t="s">
        <v>546</v>
      </c>
      <c r="F254" s="21" t="s">
        <v>501</v>
      </c>
      <c r="G254" s="18">
        <v>17</v>
      </c>
      <c r="H254" s="28"/>
      <c r="I254" s="44"/>
      <c r="J254" s="28"/>
      <c r="K254" s="28"/>
      <c r="L254" s="44"/>
      <c r="M254" s="28"/>
      <c r="N254" s="44"/>
      <c r="O254" s="28"/>
      <c r="P254" s="28"/>
      <c r="Q254" s="37"/>
    </row>
    <row r="255" spans="1:17" ht="22.5" customHeight="1">
      <c r="A255" s="15" t="s">
        <v>549</v>
      </c>
      <c r="B255" s="15" t="s">
        <v>218</v>
      </c>
      <c r="C255" s="15" t="s">
        <v>549</v>
      </c>
      <c r="D255" s="37" t="s">
        <v>545</v>
      </c>
      <c r="E255" s="37" t="s">
        <v>550</v>
      </c>
      <c r="F255" s="21" t="s">
        <v>501</v>
      </c>
      <c r="G255" s="18">
        <v>37</v>
      </c>
      <c r="H255" s="28"/>
      <c r="I255" s="44"/>
      <c r="J255" s="28"/>
      <c r="K255" s="28"/>
      <c r="L255" s="44"/>
      <c r="M255" s="28"/>
      <c r="N255" s="44"/>
      <c r="O255" s="28"/>
      <c r="P255" s="28"/>
      <c r="Q255" s="37"/>
    </row>
    <row r="256" spans="1:17" ht="22.5" customHeight="1">
      <c r="A256" s="15" t="s">
        <v>1599</v>
      </c>
      <c r="B256" s="15" t="s">
        <v>218</v>
      </c>
      <c r="C256" s="15" t="s">
        <v>1599</v>
      </c>
      <c r="D256" s="37" t="s">
        <v>669</v>
      </c>
      <c r="E256" s="37" t="s">
        <v>670</v>
      </c>
      <c r="F256" s="21" t="s">
        <v>457</v>
      </c>
      <c r="G256" s="18">
        <v>957</v>
      </c>
      <c r="H256" s="28"/>
      <c r="I256" s="44"/>
      <c r="J256" s="28"/>
      <c r="K256" s="28"/>
      <c r="L256" s="44"/>
      <c r="M256" s="28"/>
      <c r="N256" s="44"/>
      <c r="O256" s="28"/>
      <c r="P256" s="28"/>
      <c r="Q256" s="37" t="s">
        <v>1600</v>
      </c>
    </row>
    <row r="257" spans="1:17" ht="22.5" customHeight="1">
      <c r="A257" s="15" t="s">
        <v>1603</v>
      </c>
      <c r="B257" s="15" t="s">
        <v>218</v>
      </c>
      <c r="C257" s="15" t="s">
        <v>1603</v>
      </c>
      <c r="D257" s="37" t="s">
        <v>672</v>
      </c>
      <c r="E257" s="37" t="s">
        <v>675</v>
      </c>
      <c r="F257" s="21" t="s">
        <v>457</v>
      </c>
      <c r="G257" s="18">
        <v>14</v>
      </c>
      <c r="H257" s="28"/>
      <c r="I257" s="44"/>
      <c r="J257" s="28"/>
      <c r="K257" s="28"/>
      <c r="L257" s="44"/>
      <c r="M257" s="28"/>
      <c r="N257" s="44"/>
      <c r="O257" s="28"/>
      <c r="P257" s="28"/>
      <c r="Q257" s="37" t="s">
        <v>1604</v>
      </c>
    </row>
    <row r="258" spans="1:17" ht="22.5" customHeight="1">
      <c r="A258" s="15" t="s">
        <v>1619</v>
      </c>
      <c r="B258" s="15" t="s">
        <v>218</v>
      </c>
      <c r="C258" s="15" t="s">
        <v>1619</v>
      </c>
      <c r="D258" s="37" t="s">
        <v>687</v>
      </c>
      <c r="E258" s="37" t="s">
        <v>692</v>
      </c>
      <c r="F258" s="21" t="s">
        <v>457</v>
      </c>
      <c r="G258" s="18">
        <v>38</v>
      </c>
      <c r="H258" s="28"/>
      <c r="I258" s="44"/>
      <c r="J258" s="28"/>
      <c r="K258" s="28"/>
      <c r="L258" s="44"/>
      <c r="M258" s="28"/>
      <c r="N258" s="44"/>
      <c r="O258" s="28"/>
      <c r="P258" s="28"/>
      <c r="Q258" s="37" t="s">
        <v>1620</v>
      </c>
    </row>
    <row r="259" spans="4:31" ht="22.5" customHeight="1">
      <c r="D259" s="37"/>
      <c r="E259" s="37"/>
      <c r="F259" s="21"/>
      <c r="G259" s="18"/>
      <c r="H259" s="28"/>
      <c r="I259" s="44"/>
      <c r="J259" s="28"/>
      <c r="K259" s="28"/>
      <c r="L259" s="44"/>
      <c r="M259" s="28"/>
      <c r="N259" s="44"/>
      <c r="O259" s="28"/>
      <c r="P259" s="28"/>
      <c r="Q259" s="37"/>
      <c r="AE259" s="27">
        <f>TRUNC(SUM(AE238:AE258))</f>
        <v>0</v>
      </c>
    </row>
    <row r="260" spans="4:17" ht="22.5" customHeight="1">
      <c r="D260" s="37"/>
      <c r="E260" s="37"/>
      <c r="F260" s="21"/>
      <c r="G260" s="18"/>
      <c r="H260" s="28"/>
      <c r="I260" s="44"/>
      <c r="J260" s="28"/>
      <c r="K260" s="28"/>
      <c r="L260" s="44"/>
      <c r="M260" s="28"/>
      <c r="N260" s="44"/>
      <c r="O260" s="28"/>
      <c r="P260" s="28"/>
      <c r="Q260" s="37"/>
    </row>
    <row r="261" spans="4:17" ht="22.5" customHeight="1">
      <c r="D261" s="37"/>
      <c r="E261" s="37"/>
      <c r="F261" s="21"/>
      <c r="G261" s="18"/>
      <c r="H261" s="28"/>
      <c r="I261" s="44"/>
      <c r="J261" s="28"/>
      <c r="K261" s="28"/>
      <c r="L261" s="44"/>
      <c r="M261" s="28"/>
      <c r="N261" s="44"/>
      <c r="O261" s="28"/>
      <c r="P261" s="28"/>
      <c r="Q261" s="37"/>
    </row>
    <row r="262" spans="4:17" ht="22.5" customHeight="1">
      <c r="D262" s="37"/>
      <c r="E262" s="37"/>
      <c r="F262" s="21"/>
      <c r="G262" s="18"/>
      <c r="H262" s="28"/>
      <c r="I262" s="44"/>
      <c r="J262" s="28"/>
      <c r="K262" s="28"/>
      <c r="L262" s="44"/>
      <c r="M262" s="28"/>
      <c r="N262" s="44"/>
      <c r="O262" s="28"/>
      <c r="P262" s="28"/>
      <c r="Q262" s="37"/>
    </row>
    <row r="263" spans="2:17" ht="22.5" customHeight="1">
      <c r="B263" s="15" t="s">
        <v>1721</v>
      </c>
      <c r="D263" s="37" t="s">
        <v>1722</v>
      </c>
      <c r="E263" s="37"/>
      <c r="F263" s="21"/>
      <c r="G263" s="18"/>
      <c r="H263" s="28"/>
      <c r="I263" s="44"/>
      <c r="J263" s="28"/>
      <c r="K263" s="28"/>
      <c r="L263" s="44"/>
      <c r="M263" s="28"/>
      <c r="N263" s="44"/>
      <c r="O263" s="28"/>
      <c r="P263" s="28"/>
      <c r="Q263" s="37"/>
    </row>
    <row r="264" spans="2:17" ht="22.5" customHeight="1">
      <c r="B264" s="15" t="s">
        <v>232</v>
      </c>
      <c r="D264" s="220" t="s">
        <v>233</v>
      </c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2"/>
    </row>
    <row r="265" spans="1:17" ht="22.5" customHeight="1">
      <c r="A265" s="15" t="s">
        <v>899</v>
      </c>
      <c r="B265" s="15" t="s">
        <v>219</v>
      </c>
      <c r="C265" s="15" t="s">
        <v>899</v>
      </c>
      <c r="D265" s="37" t="s">
        <v>900</v>
      </c>
      <c r="E265" s="37"/>
      <c r="F265" s="21" t="s">
        <v>901</v>
      </c>
      <c r="G265" s="18">
        <v>1</v>
      </c>
      <c r="H265" s="28"/>
      <c r="I265" s="44">
        <f>TRUNC(G265*H265)</f>
        <v>0</v>
      </c>
      <c r="J265" s="28">
        <v>1</v>
      </c>
      <c r="K265" s="28">
        <f>합산자재!I187</f>
        <v>0</v>
      </c>
      <c r="L265" s="44">
        <f>TRUNC(G265*K265)</f>
        <v>0</v>
      </c>
      <c r="M265" s="28">
        <f>합산자재!J187</f>
        <v>0</v>
      </c>
      <c r="N265" s="44">
        <f>TRUNC(G265*M265)</f>
        <v>0</v>
      </c>
      <c r="O265" s="28">
        <f>IF((H265+K265+M265)=0,"",(H265+K265+M265))</f>
      </c>
      <c r="P265" s="28">
        <f>SUM(I265,L265,N265)</f>
        <v>0</v>
      </c>
      <c r="Q265" s="37" t="s">
        <v>220</v>
      </c>
    </row>
    <row r="266" spans="4:31" ht="22.5" customHeight="1">
      <c r="D266" s="37"/>
      <c r="E266" s="37"/>
      <c r="F266" s="21"/>
      <c r="G266" s="18"/>
      <c r="H266" s="28"/>
      <c r="I266" s="44"/>
      <c r="J266" s="28"/>
      <c r="K266" s="28"/>
      <c r="L266" s="44"/>
      <c r="M266" s="28"/>
      <c r="N266" s="44"/>
      <c r="O266" s="28"/>
      <c r="P266" s="28"/>
      <c r="Q266" s="37"/>
      <c r="AE266" s="27">
        <f>TRUNC(SUM(AE264:AE265))</f>
        <v>0</v>
      </c>
    </row>
    <row r="267" spans="4:17" ht="22.5" customHeight="1">
      <c r="D267" s="37"/>
      <c r="E267" s="37"/>
      <c r="F267" s="21"/>
      <c r="G267" s="18"/>
      <c r="H267" s="28"/>
      <c r="I267" s="44"/>
      <c r="J267" s="28"/>
      <c r="K267" s="28"/>
      <c r="L267" s="44"/>
      <c r="M267" s="28"/>
      <c r="N267" s="44"/>
      <c r="O267" s="28"/>
      <c r="P267" s="28"/>
      <c r="Q267" s="37"/>
    </row>
    <row r="268" spans="4:17" ht="22.5" customHeight="1">
      <c r="D268" s="37"/>
      <c r="E268" s="37"/>
      <c r="F268" s="21"/>
      <c r="G268" s="18"/>
      <c r="H268" s="28"/>
      <c r="I268" s="44"/>
      <c r="J268" s="28"/>
      <c r="K268" s="28"/>
      <c r="L268" s="44"/>
      <c r="M268" s="28"/>
      <c r="N268" s="44"/>
      <c r="O268" s="28"/>
      <c r="P268" s="28"/>
      <c r="Q268" s="37"/>
    </row>
    <row r="269" spans="4:17" ht="22.5" customHeight="1">
      <c r="D269" s="37"/>
      <c r="E269" s="37"/>
      <c r="F269" s="21"/>
      <c r="G269" s="18"/>
      <c r="H269" s="28"/>
      <c r="I269" s="44"/>
      <c r="J269" s="28"/>
      <c r="K269" s="28"/>
      <c r="L269" s="44"/>
      <c r="M269" s="28"/>
      <c r="N269" s="44"/>
      <c r="O269" s="28"/>
      <c r="P269" s="28"/>
      <c r="Q269" s="37"/>
    </row>
    <row r="270" spans="4:17" ht="22.5" customHeight="1">
      <c r="D270" s="37"/>
      <c r="E270" s="37"/>
      <c r="F270" s="21"/>
      <c r="G270" s="18"/>
      <c r="H270" s="28"/>
      <c r="I270" s="44"/>
      <c r="J270" s="28"/>
      <c r="K270" s="28"/>
      <c r="L270" s="44"/>
      <c r="M270" s="28"/>
      <c r="N270" s="44"/>
      <c r="O270" s="28"/>
      <c r="P270" s="28"/>
      <c r="Q270" s="37"/>
    </row>
    <row r="271" spans="4:17" ht="22.5" customHeight="1">
      <c r="D271" s="37"/>
      <c r="E271" s="37"/>
      <c r="F271" s="21"/>
      <c r="G271" s="18"/>
      <c r="H271" s="28"/>
      <c r="I271" s="44"/>
      <c r="J271" s="28"/>
      <c r="K271" s="28"/>
      <c r="L271" s="44"/>
      <c r="M271" s="28"/>
      <c r="N271" s="44"/>
      <c r="O271" s="28"/>
      <c r="P271" s="28"/>
      <c r="Q271" s="37"/>
    </row>
    <row r="272" spans="4:17" ht="22.5" customHeight="1">
      <c r="D272" s="37"/>
      <c r="E272" s="37"/>
      <c r="F272" s="21"/>
      <c r="G272" s="18"/>
      <c r="H272" s="28"/>
      <c r="I272" s="44"/>
      <c r="J272" s="28"/>
      <c r="K272" s="28"/>
      <c r="L272" s="44"/>
      <c r="M272" s="28"/>
      <c r="N272" s="44"/>
      <c r="O272" s="28"/>
      <c r="P272" s="28"/>
      <c r="Q272" s="37"/>
    </row>
    <row r="273" spans="4:17" ht="22.5" customHeight="1">
      <c r="D273" s="37"/>
      <c r="E273" s="37"/>
      <c r="F273" s="21"/>
      <c r="G273" s="18"/>
      <c r="H273" s="28"/>
      <c r="I273" s="44"/>
      <c r="J273" s="28"/>
      <c r="K273" s="28"/>
      <c r="L273" s="44"/>
      <c r="M273" s="28"/>
      <c r="N273" s="44"/>
      <c r="O273" s="28"/>
      <c r="P273" s="28"/>
      <c r="Q273" s="37"/>
    </row>
    <row r="274" spans="4:17" ht="22.5" customHeight="1">
      <c r="D274" s="37"/>
      <c r="E274" s="37"/>
      <c r="F274" s="21"/>
      <c r="G274" s="18"/>
      <c r="H274" s="28"/>
      <c r="I274" s="44"/>
      <c r="J274" s="28"/>
      <c r="K274" s="28"/>
      <c r="L274" s="44"/>
      <c r="M274" s="28"/>
      <c r="N274" s="44"/>
      <c r="O274" s="28"/>
      <c r="P274" s="28"/>
      <c r="Q274" s="37"/>
    </row>
    <row r="275" spans="4:17" ht="22.5" customHeight="1">
      <c r="D275" s="37"/>
      <c r="E275" s="37"/>
      <c r="F275" s="21"/>
      <c r="G275" s="18"/>
      <c r="H275" s="28"/>
      <c r="I275" s="44"/>
      <c r="J275" s="28"/>
      <c r="K275" s="28"/>
      <c r="L275" s="44"/>
      <c r="M275" s="28"/>
      <c r="N275" s="44"/>
      <c r="O275" s="28"/>
      <c r="P275" s="28"/>
      <c r="Q275" s="37"/>
    </row>
    <row r="276" spans="4:17" ht="22.5" customHeight="1">
      <c r="D276" s="37"/>
      <c r="E276" s="37"/>
      <c r="F276" s="21"/>
      <c r="G276" s="18"/>
      <c r="H276" s="28"/>
      <c r="I276" s="44"/>
      <c r="J276" s="28"/>
      <c r="K276" s="28"/>
      <c r="L276" s="44"/>
      <c r="M276" s="28"/>
      <c r="N276" s="44"/>
      <c r="O276" s="28"/>
      <c r="P276" s="28"/>
      <c r="Q276" s="37"/>
    </row>
    <row r="277" spans="4:17" ht="22.5" customHeight="1">
      <c r="D277" s="37"/>
      <c r="E277" s="37"/>
      <c r="F277" s="21"/>
      <c r="G277" s="18"/>
      <c r="H277" s="28"/>
      <c r="I277" s="44"/>
      <c r="J277" s="28"/>
      <c r="K277" s="28"/>
      <c r="L277" s="44"/>
      <c r="M277" s="28"/>
      <c r="N277" s="44"/>
      <c r="O277" s="28"/>
      <c r="P277" s="28"/>
      <c r="Q277" s="37"/>
    </row>
    <row r="278" spans="4:17" ht="22.5" customHeight="1">
      <c r="D278" s="37"/>
      <c r="E278" s="37"/>
      <c r="F278" s="21"/>
      <c r="G278" s="18"/>
      <c r="H278" s="28"/>
      <c r="I278" s="44"/>
      <c r="J278" s="28"/>
      <c r="K278" s="28"/>
      <c r="L278" s="44"/>
      <c r="M278" s="28"/>
      <c r="N278" s="44"/>
      <c r="O278" s="28"/>
      <c r="P278" s="28"/>
      <c r="Q278" s="37"/>
    </row>
    <row r="279" spans="4:17" ht="22.5" customHeight="1">
      <c r="D279" s="37"/>
      <c r="E279" s="37"/>
      <c r="F279" s="21"/>
      <c r="G279" s="18"/>
      <c r="H279" s="28"/>
      <c r="I279" s="44"/>
      <c r="J279" s="28"/>
      <c r="K279" s="28"/>
      <c r="L279" s="44"/>
      <c r="M279" s="28"/>
      <c r="N279" s="44"/>
      <c r="O279" s="28"/>
      <c r="P279" s="28"/>
      <c r="Q279" s="37"/>
    </row>
    <row r="280" spans="4:17" ht="22.5" customHeight="1">
      <c r="D280" s="37"/>
      <c r="E280" s="37"/>
      <c r="F280" s="21"/>
      <c r="G280" s="18"/>
      <c r="H280" s="28"/>
      <c r="I280" s="44"/>
      <c r="J280" s="28"/>
      <c r="K280" s="28"/>
      <c r="L280" s="44"/>
      <c r="M280" s="28"/>
      <c r="N280" s="44"/>
      <c r="O280" s="28"/>
      <c r="P280" s="28"/>
      <c r="Q280" s="37"/>
    </row>
    <row r="281" spans="4:17" ht="22.5" customHeight="1">
      <c r="D281" s="37"/>
      <c r="E281" s="37"/>
      <c r="F281" s="21"/>
      <c r="G281" s="18"/>
      <c r="H281" s="28"/>
      <c r="I281" s="44"/>
      <c r="J281" s="28"/>
      <c r="K281" s="28"/>
      <c r="L281" s="44"/>
      <c r="M281" s="28"/>
      <c r="N281" s="44"/>
      <c r="O281" s="28"/>
      <c r="P281" s="28"/>
      <c r="Q281" s="37"/>
    </row>
    <row r="282" spans="4:17" ht="22.5" customHeight="1">
      <c r="D282" s="37"/>
      <c r="E282" s="37"/>
      <c r="F282" s="21"/>
      <c r="G282" s="18"/>
      <c r="H282" s="28"/>
      <c r="I282" s="44"/>
      <c r="J282" s="28"/>
      <c r="K282" s="28"/>
      <c r="L282" s="44"/>
      <c r="M282" s="28"/>
      <c r="N282" s="44"/>
      <c r="O282" s="28"/>
      <c r="P282" s="28"/>
      <c r="Q282" s="37"/>
    </row>
    <row r="283" spans="4:17" ht="22.5" customHeight="1">
      <c r="D283" s="37"/>
      <c r="E283" s="37"/>
      <c r="F283" s="21"/>
      <c r="G283" s="18"/>
      <c r="H283" s="28"/>
      <c r="I283" s="44"/>
      <c r="J283" s="28"/>
      <c r="K283" s="28"/>
      <c r="L283" s="44"/>
      <c r="M283" s="28"/>
      <c r="N283" s="44"/>
      <c r="O283" s="28"/>
      <c r="P283" s="28"/>
      <c r="Q283" s="37"/>
    </row>
    <row r="284" spans="4:17" ht="22.5" customHeight="1">
      <c r="D284" s="37"/>
      <c r="E284" s="37"/>
      <c r="F284" s="21"/>
      <c r="G284" s="18"/>
      <c r="H284" s="28"/>
      <c r="I284" s="44"/>
      <c r="J284" s="28"/>
      <c r="K284" s="28"/>
      <c r="L284" s="44"/>
      <c r="M284" s="28"/>
      <c r="N284" s="44"/>
      <c r="O284" s="28"/>
      <c r="P284" s="28"/>
      <c r="Q284" s="37"/>
    </row>
    <row r="285" spans="4:17" ht="22.5" customHeight="1">
      <c r="D285" s="37"/>
      <c r="E285" s="37"/>
      <c r="F285" s="21"/>
      <c r="G285" s="18"/>
      <c r="H285" s="28"/>
      <c r="I285" s="44"/>
      <c r="J285" s="28"/>
      <c r="K285" s="28"/>
      <c r="L285" s="44"/>
      <c r="M285" s="28"/>
      <c r="N285" s="44"/>
      <c r="O285" s="28"/>
      <c r="P285" s="28"/>
      <c r="Q285" s="37"/>
    </row>
    <row r="286" spans="4:17" ht="22.5" customHeight="1">
      <c r="D286" s="37"/>
      <c r="E286" s="37"/>
      <c r="F286" s="21"/>
      <c r="G286" s="18"/>
      <c r="H286" s="28"/>
      <c r="I286" s="44"/>
      <c r="J286" s="28"/>
      <c r="K286" s="28"/>
      <c r="L286" s="44"/>
      <c r="M286" s="28"/>
      <c r="N286" s="44"/>
      <c r="O286" s="28"/>
      <c r="P286" s="28"/>
      <c r="Q286" s="37"/>
    </row>
    <row r="287" spans="4:17" ht="22.5" customHeight="1">
      <c r="D287" s="37"/>
      <c r="E287" s="37"/>
      <c r="F287" s="21"/>
      <c r="G287" s="18"/>
      <c r="H287" s="28"/>
      <c r="I287" s="44"/>
      <c r="J287" s="28"/>
      <c r="K287" s="28"/>
      <c r="L287" s="44"/>
      <c r="M287" s="28"/>
      <c r="N287" s="44"/>
      <c r="O287" s="28"/>
      <c r="P287" s="28"/>
      <c r="Q287" s="37"/>
    </row>
    <row r="288" spans="4:17" ht="22.5" customHeight="1">
      <c r="D288" s="37"/>
      <c r="E288" s="37"/>
      <c r="F288" s="21"/>
      <c r="G288" s="18"/>
      <c r="H288" s="28"/>
      <c r="I288" s="44"/>
      <c r="J288" s="28"/>
      <c r="K288" s="28"/>
      <c r="L288" s="44"/>
      <c r="M288" s="28"/>
      <c r="N288" s="44"/>
      <c r="O288" s="28"/>
      <c r="P288" s="28"/>
      <c r="Q288" s="37"/>
    </row>
    <row r="289" spans="2:17" ht="22.5" customHeight="1">
      <c r="B289" s="15" t="s">
        <v>1721</v>
      </c>
      <c r="D289" s="37" t="s">
        <v>1722</v>
      </c>
      <c r="E289" s="37"/>
      <c r="F289" s="21"/>
      <c r="G289" s="18"/>
      <c r="H289" s="28"/>
      <c r="I289" s="44">
        <f>TRUNC(SUM(I264:I288))</f>
        <v>0</v>
      </c>
      <c r="J289" s="28"/>
      <c r="K289" s="28"/>
      <c r="L289" s="44">
        <f>TRUNC(SUM(L264:L288))</f>
        <v>0</v>
      </c>
      <c r="M289" s="28"/>
      <c r="N289" s="44">
        <f>TRUNC(SUM(N264:N288))</f>
        <v>0</v>
      </c>
      <c r="O289" s="28">
        <f>IF((H289+K289+M289)=0,"",(H289+K289+M289))</f>
      </c>
      <c r="P289" s="28">
        <f>TRUNC(SUM(P264:P288))</f>
        <v>0</v>
      </c>
      <c r="Q289" s="37"/>
    </row>
    <row r="290" spans="2:17" ht="22.5" customHeight="1">
      <c r="B290" s="15" t="s">
        <v>1214</v>
      </c>
      <c r="D290" s="220" t="s">
        <v>234</v>
      </c>
      <c r="E290" s="221"/>
      <c r="F290" s="221"/>
      <c r="G290" s="221"/>
      <c r="H290" s="221"/>
      <c r="I290" s="221"/>
      <c r="J290" s="221"/>
      <c r="K290" s="221"/>
      <c r="L290" s="221"/>
      <c r="M290" s="221"/>
      <c r="N290" s="221"/>
      <c r="O290" s="221"/>
      <c r="P290" s="221"/>
      <c r="Q290" s="222"/>
    </row>
    <row r="291" spans="1:17" ht="22.5" customHeight="1">
      <c r="A291" s="15" t="s">
        <v>1562</v>
      </c>
      <c r="B291" s="15" t="s">
        <v>221</v>
      </c>
      <c r="C291" s="15" t="s">
        <v>1562</v>
      </c>
      <c r="D291" s="37" t="s">
        <v>589</v>
      </c>
      <c r="E291" s="37" t="s">
        <v>590</v>
      </c>
      <c r="F291" s="21" t="s">
        <v>457</v>
      </c>
      <c r="G291" s="18">
        <v>10</v>
      </c>
      <c r="H291" s="28"/>
      <c r="I291" s="44"/>
      <c r="J291" s="28"/>
      <c r="K291" s="28"/>
      <c r="L291" s="44"/>
      <c r="M291" s="28"/>
      <c r="N291" s="44"/>
      <c r="O291" s="28"/>
      <c r="P291" s="28"/>
      <c r="Q291" s="37" t="s">
        <v>1563</v>
      </c>
    </row>
    <row r="292" spans="1:17" ht="22.5" customHeight="1">
      <c r="A292" s="15" t="s">
        <v>1564</v>
      </c>
      <c r="B292" s="15" t="s">
        <v>221</v>
      </c>
      <c r="C292" s="15" t="s">
        <v>1564</v>
      </c>
      <c r="D292" s="37" t="s">
        <v>589</v>
      </c>
      <c r="E292" s="37" t="s">
        <v>592</v>
      </c>
      <c r="F292" s="21" t="s">
        <v>457</v>
      </c>
      <c r="G292" s="18">
        <v>47</v>
      </c>
      <c r="H292" s="28"/>
      <c r="I292" s="44"/>
      <c r="J292" s="28"/>
      <c r="K292" s="28"/>
      <c r="L292" s="44"/>
      <c r="M292" s="28"/>
      <c r="N292" s="44"/>
      <c r="O292" s="28"/>
      <c r="P292" s="28"/>
      <c r="Q292" s="37" t="s">
        <v>1565</v>
      </c>
    </row>
    <row r="293" spans="1:17" ht="22.5" customHeight="1">
      <c r="A293" s="15" t="s">
        <v>1566</v>
      </c>
      <c r="B293" s="15" t="s">
        <v>221</v>
      </c>
      <c r="C293" s="15" t="s">
        <v>1566</v>
      </c>
      <c r="D293" s="37" t="s">
        <v>589</v>
      </c>
      <c r="E293" s="37" t="s">
        <v>594</v>
      </c>
      <c r="F293" s="21" t="s">
        <v>457</v>
      </c>
      <c r="G293" s="18">
        <v>10</v>
      </c>
      <c r="H293" s="28"/>
      <c r="I293" s="44"/>
      <c r="J293" s="28"/>
      <c r="K293" s="28"/>
      <c r="L293" s="44"/>
      <c r="M293" s="28"/>
      <c r="N293" s="44"/>
      <c r="O293" s="28"/>
      <c r="P293" s="28"/>
      <c r="Q293" s="37" t="s">
        <v>1567</v>
      </c>
    </row>
    <row r="294" spans="1:17" ht="22.5" customHeight="1">
      <c r="A294" s="15" t="s">
        <v>1568</v>
      </c>
      <c r="B294" s="15" t="s">
        <v>221</v>
      </c>
      <c r="C294" s="15" t="s">
        <v>1568</v>
      </c>
      <c r="D294" s="37" t="s">
        <v>589</v>
      </c>
      <c r="E294" s="37" t="s">
        <v>596</v>
      </c>
      <c r="F294" s="21" t="s">
        <v>457</v>
      </c>
      <c r="G294" s="18">
        <v>5</v>
      </c>
      <c r="H294" s="28"/>
      <c r="I294" s="44"/>
      <c r="J294" s="28"/>
      <c r="K294" s="28"/>
      <c r="L294" s="44"/>
      <c r="M294" s="28"/>
      <c r="N294" s="44"/>
      <c r="O294" s="28"/>
      <c r="P294" s="28"/>
      <c r="Q294" s="37" t="s">
        <v>1569</v>
      </c>
    </row>
    <row r="295" spans="1:17" ht="22.5" customHeight="1">
      <c r="A295" s="15" t="s">
        <v>1570</v>
      </c>
      <c r="B295" s="15" t="s">
        <v>221</v>
      </c>
      <c r="C295" s="15" t="s">
        <v>1570</v>
      </c>
      <c r="D295" s="37" t="s">
        <v>598</v>
      </c>
      <c r="E295" s="37" t="s">
        <v>599</v>
      </c>
      <c r="F295" s="21" t="s">
        <v>501</v>
      </c>
      <c r="G295" s="18">
        <v>1</v>
      </c>
      <c r="H295" s="28"/>
      <c r="I295" s="44"/>
      <c r="J295" s="28"/>
      <c r="K295" s="28"/>
      <c r="L295" s="44"/>
      <c r="M295" s="28"/>
      <c r="N295" s="44"/>
      <c r="O295" s="28"/>
      <c r="P295" s="28"/>
      <c r="Q295" s="37" t="s">
        <v>1571</v>
      </c>
    </row>
    <row r="296" spans="1:17" ht="22.5" customHeight="1">
      <c r="A296" s="15" t="s">
        <v>1572</v>
      </c>
      <c r="B296" s="15" t="s">
        <v>221</v>
      </c>
      <c r="C296" s="15" t="s">
        <v>1572</v>
      </c>
      <c r="D296" s="37" t="s">
        <v>598</v>
      </c>
      <c r="E296" s="37" t="s">
        <v>601</v>
      </c>
      <c r="F296" s="21" t="s">
        <v>501</v>
      </c>
      <c r="G296" s="18">
        <v>1</v>
      </c>
      <c r="H296" s="28"/>
      <c r="I296" s="44"/>
      <c r="J296" s="28"/>
      <c r="K296" s="28"/>
      <c r="L296" s="44"/>
      <c r="M296" s="28"/>
      <c r="N296" s="44"/>
      <c r="O296" s="28"/>
      <c r="P296" s="28"/>
      <c r="Q296" s="37" t="s">
        <v>1573</v>
      </c>
    </row>
    <row r="297" spans="1:17" ht="22.5" customHeight="1">
      <c r="A297" s="15" t="s">
        <v>1574</v>
      </c>
      <c r="B297" s="15" t="s">
        <v>221</v>
      </c>
      <c r="C297" s="15" t="s">
        <v>1574</v>
      </c>
      <c r="D297" s="37" t="s">
        <v>598</v>
      </c>
      <c r="E297" s="37" t="s">
        <v>603</v>
      </c>
      <c r="F297" s="21" t="s">
        <v>501</v>
      </c>
      <c r="G297" s="18">
        <v>1</v>
      </c>
      <c r="H297" s="28"/>
      <c r="I297" s="44"/>
      <c r="J297" s="28"/>
      <c r="K297" s="28"/>
      <c r="L297" s="44"/>
      <c r="M297" s="28"/>
      <c r="N297" s="44"/>
      <c r="O297" s="28"/>
      <c r="P297" s="28"/>
      <c r="Q297" s="37" t="s">
        <v>1575</v>
      </c>
    </row>
    <row r="298" spans="1:17" ht="22.5" customHeight="1">
      <c r="A298" s="15" t="s">
        <v>1576</v>
      </c>
      <c r="B298" s="15" t="s">
        <v>221</v>
      </c>
      <c r="C298" s="15" t="s">
        <v>1576</v>
      </c>
      <c r="D298" s="37" t="s">
        <v>598</v>
      </c>
      <c r="E298" s="37" t="s">
        <v>605</v>
      </c>
      <c r="F298" s="21" t="s">
        <v>501</v>
      </c>
      <c r="G298" s="18">
        <v>1</v>
      </c>
      <c r="H298" s="28"/>
      <c r="I298" s="44"/>
      <c r="J298" s="28"/>
      <c r="K298" s="28"/>
      <c r="L298" s="44"/>
      <c r="M298" s="28"/>
      <c r="N298" s="44"/>
      <c r="O298" s="28"/>
      <c r="P298" s="28"/>
      <c r="Q298" s="37" t="s">
        <v>1577</v>
      </c>
    </row>
    <row r="299" spans="1:17" ht="22.5" customHeight="1">
      <c r="A299" s="15" t="s">
        <v>606</v>
      </c>
      <c r="B299" s="15" t="s">
        <v>221</v>
      </c>
      <c r="C299" s="15" t="s">
        <v>606</v>
      </c>
      <c r="D299" s="37" t="s">
        <v>598</v>
      </c>
      <c r="E299" s="37" t="s">
        <v>607</v>
      </c>
      <c r="F299" s="21" t="s">
        <v>501</v>
      </c>
      <c r="G299" s="18">
        <v>47</v>
      </c>
      <c r="H299" s="28"/>
      <c r="I299" s="44"/>
      <c r="J299" s="28"/>
      <c r="K299" s="28"/>
      <c r="L299" s="44"/>
      <c r="M299" s="28"/>
      <c r="N299" s="44"/>
      <c r="O299" s="28"/>
      <c r="P299" s="28"/>
      <c r="Q299" s="37"/>
    </row>
    <row r="300" spans="1:17" ht="22.5" customHeight="1">
      <c r="A300" s="15" t="s">
        <v>608</v>
      </c>
      <c r="B300" s="15" t="s">
        <v>221</v>
      </c>
      <c r="C300" s="15" t="s">
        <v>608</v>
      </c>
      <c r="D300" s="37" t="s">
        <v>598</v>
      </c>
      <c r="E300" s="37" t="s">
        <v>609</v>
      </c>
      <c r="F300" s="21" t="s">
        <v>501</v>
      </c>
      <c r="G300" s="18">
        <v>470</v>
      </c>
      <c r="H300" s="28"/>
      <c r="I300" s="44"/>
      <c r="J300" s="28"/>
      <c r="K300" s="28"/>
      <c r="L300" s="44"/>
      <c r="M300" s="28"/>
      <c r="N300" s="44"/>
      <c r="O300" s="28"/>
      <c r="P300" s="28"/>
      <c r="Q300" s="37"/>
    </row>
    <row r="301" spans="1:17" ht="22.5" customHeight="1">
      <c r="A301" s="15" t="s">
        <v>610</v>
      </c>
      <c r="B301" s="15" t="s">
        <v>221</v>
      </c>
      <c r="C301" s="15" t="s">
        <v>610</v>
      </c>
      <c r="D301" s="37" t="s">
        <v>598</v>
      </c>
      <c r="E301" s="37" t="s">
        <v>611</v>
      </c>
      <c r="F301" s="21" t="s">
        <v>501</v>
      </c>
      <c r="G301" s="18">
        <v>23</v>
      </c>
      <c r="H301" s="28"/>
      <c r="I301" s="44"/>
      <c r="J301" s="28"/>
      <c r="K301" s="28"/>
      <c r="L301" s="44"/>
      <c r="M301" s="28"/>
      <c r="N301" s="44"/>
      <c r="O301" s="28"/>
      <c r="P301" s="28"/>
      <c r="Q301" s="37"/>
    </row>
    <row r="302" spans="1:17" ht="22.5" customHeight="1">
      <c r="A302" s="15" t="s">
        <v>614</v>
      </c>
      <c r="B302" s="15" t="s">
        <v>221</v>
      </c>
      <c r="C302" s="15" t="s">
        <v>614</v>
      </c>
      <c r="D302" s="37" t="s">
        <v>598</v>
      </c>
      <c r="E302" s="37" t="s">
        <v>615</v>
      </c>
      <c r="F302" s="21" t="s">
        <v>501</v>
      </c>
      <c r="G302" s="18">
        <v>74</v>
      </c>
      <c r="H302" s="28"/>
      <c r="I302" s="44"/>
      <c r="J302" s="28"/>
      <c r="K302" s="28"/>
      <c r="L302" s="44"/>
      <c r="M302" s="28"/>
      <c r="N302" s="44"/>
      <c r="O302" s="28"/>
      <c r="P302" s="28"/>
      <c r="Q302" s="37"/>
    </row>
    <row r="303" spans="1:17" ht="22.5" customHeight="1">
      <c r="A303" s="15" t="s">
        <v>1611</v>
      </c>
      <c r="B303" s="15" t="s">
        <v>221</v>
      </c>
      <c r="C303" s="15" t="s">
        <v>1611</v>
      </c>
      <c r="D303" s="37" t="s">
        <v>672</v>
      </c>
      <c r="E303" s="37" t="s">
        <v>685</v>
      </c>
      <c r="F303" s="21" t="s">
        <v>457</v>
      </c>
      <c r="G303" s="18">
        <v>57</v>
      </c>
      <c r="H303" s="28"/>
      <c r="I303" s="44"/>
      <c r="J303" s="28"/>
      <c r="K303" s="28"/>
      <c r="L303" s="44"/>
      <c r="M303" s="28"/>
      <c r="N303" s="44"/>
      <c r="O303" s="28"/>
      <c r="P303" s="28"/>
      <c r="Q303" s="37" t="s">
        <v>1612</v>
      </c>
    </row>
    <row r="304" spans="1:17" ht="22.5" customHeight="1">
      <c r="A304" s="15" t="s">
        <v>1578</v>
      </c>
      <c r="B304" s="15" t="s">
        <v>221</v>
      </c>
      <c r="C304" s="15" t="s">
        <v>1578</v>
      </c>
      <c r="D304" s="37" t="s">
        <v>1580</v>
      </c>
      <c r="E304" s="37" t="s">
        <v>1581</v>
      </c>
      <c r="F304" s="21" t="s">
        <v>808</v>
      </c>
      <c r="G304" s="18">
        <v>28</v>
      </c>
      <c r="H304" s="28"/>
      <c r="I304" s="44"/>
      <c r="J304" s="28"/>
      <c r="K304" s="28"/>
      <c r="L304" s="44"/>
      <c r="M304" s="28"/>
      <c r="N304" s="44"/>
      <c r="O304" s="28"/>
      <c r="P304" s="28"/>
      <c r="Q304" s="37" t="s">
        <v>1579</v>
      </c>
    </row>
    <row r="305" spans="1:17" ht="22.5" customHeight="1">
      <c r="A305" s="15" t="s">
        <v>1582</v>
      </c>
      <c r="B305" s="15" t="s">
        <v>221</v>
      </c>
      <c r="C305" s="15" t="s">
        <v>1582</v>
      </c>
      <c r="D305" s="37" t="s">
        <v>1584</v>
      </c>
      <c r="E305" s="37" t="s">
        <v>1585</v>
      </c>
      <c r="F305" s="21" t="s">
        <v>808</v>
      </c>
      <c r="G305" s="18">
        <v>1</v>
      </c>
      <c r="H305" s="28"/>
      <c r="I305" s="44"/>
      <c r="J305" s="28"/>
      <c r="K305" s="28"/>
      <c r="L305" s="44"/>
      <c r="M305" s="28"/>
      <c r="N305" s="44"/>
      <c r="O305" s="28"/>
      <c r="P305" s="28"/>
      <c r="Q305" s="37" t="s">
        <v>1583</v>
      </c>
    </row>
    <row r="306" spans="1:17" ht="22.5" customHeight="1">
      <c r="A306" s="15" t="s">
        <v>1586</v>
      </c>
      <c r="B306" s="15" t="s">
        <v>221</v>
      </c>
      <c r="C306" s="15" t="s">
        <v>1586</v>
      </c>
      <c r="D306" s="37" t="s">
        <v>1584</v>
      </c>
      <c r="E306" s="37" t="s">
        <v>1581</v>
      </c>
      <c r="F306" s="21" t="s">
        <v>808</v>
      </c>
      <c r="G306" s="18">
        <v>3</v>
      </c>
      <c r="H306" s="28"/>
      <c r="I306" s="44"/>
      <c r="J306" s="28"/>
      <c r="K306" s="28"/>
      <c r="L306" s="44"/>
      <c r="M306" s="28"/>
      <c r="N306" s="44"/>
      <c r="O306" s="28"/>
      <c r="P306" s="28"/>
      <c r="Q306" s="37" t="s">
        <v>1587</v>
      </c>
    </row>
    <row r="307" spans="1:17" ht="22.5" customHeight="1">
      <c r="A307" s="15" t="s">
        <v>1588</v>
      </c>
      <c r="B307" s="15" t="s">
        <v>221</v>
      </c>
      <c r="C307" s="15" t="s">
        <v>1588</v>
      </c>
      <c r="D307" s="37" t="s">
        <v>1590</v>
      </c>
      <c r="E307" s="37" t="s">
        <v>1591</v>
      </c>
      <c r="F307" s="21" t="s">
        <v>808</v>
      </c>
      <c r="G307" s="18">
        <v>5</v>
      </c>
      <c r="H307" s="28"/>
      <c r="I307" s="44"/>
      <c r="J307" s="28"/>
      <c r="K307" s="28"/>
      <c r="L307" s="44"/>
      <c r="M307" s="28"/>
      <c r="N307" s="44"/>
      <c r="O307" s="28"/>
      <c r="P307" s="28"/>
      <c r="Q307" s="37" t="s">
        <v>1589</v>
      </c>
    </row>
    <row r="308" spans="1:17" ht="22.5" customHeight="1">
      <c r="A308" s="15" t="s">
        <v>1592</v>
      </c>
      <c r="B308" s="15" t="s">
        <v>221</v>
      </c>
      <c r="C308" s="15" t="s">
        <v>1592</v>
      </c>
      <c r="D308" s="37" t="s">
        <v>1594</v>
      </c>
      <c r="E308" s="37" t="s">
        <v>1195</v>
      </c>
      <c r="F308" s="21" t="s">
        <v>808</v>
      </c>
      <c r="G308" s="18">
        <v>3</v>
      </c>
      <c r="H308" s="28"/>
      <c r="I308" s="44"/>
      <c r="J308" s="28"/>
      <c r="K308" s="28"/>
      <c r="L308" s="44"/>
      <c r="M308" s="28"/>
      <c r="N308" s="44"/>
      <c r="O308" s="28"/>
      <c r="P308" s="28"/>
      <c r="Q308" s="37" t="s">
        <v>1593</v>
      </c>
    </row>
    <row r="309" spans="1:17" ht="22.5" customHeight="1">
      <c r="A309" s="15" t="s">
        <v>1595</v>
      </c>
      <c r="B309" s="15" t="s">
        <v>221</v>
      </c>
      <c r="C309" s="15" t="s">
        <v>1595</v>
      </c>
      <c r="D309" s="37" t="s">
        <v>1597</v>
      </c>
      <c r="E309" s="37" t="s">
        <v>1598</v>
      </c>
      <c r="F309" s="21" t="s">
        <v>808</v>
      </c>
      <c r="G309" s="18">
        <v>4</v>
      </c>
      <c r="H309" s="28"/>
      <c r="I309" s="44"/>
      <c r="J309" s="28"/>
      <c r="K309" s="28"/>
      <c r="L309" s="44"/>
      <c r="M309" s="28"/>
      <c r="N309" s="44"/>
      <c r="O309" s="28"/>
      <c r="P309" s="28"/>
      <c r="Q309" s="37" t="s">
        <v>1596</v>
      </c>
    </row>
    <row r="310" spans="4:31" ht="22.5" customHeight="1">
      <c r="D310" s="37"/>
      <c r="E310" s="37"/>
      <c r="F310" s="21"/>
      <c r="G310" s="18"/>
      <c r="H310" s="28"/>
      <c r="I310" s="44"/>
      <c r="J310" s="28"/>
      <c r="K310" s="28"/>
      <c r="L310" s="44"/>
      <c r="M310" s="28"/>
      <c r="N310" s="44"/>
      <c r="O310" s="28"/>
      <c r="P310" s="28"/>
      <c r="Q310" s="37"/>
      <c r="AE310" s="27">
        <f>TRUNC(SUM(AE290:AE309))</f>
        <v>0</v>
      </c>
    </row>
    <row r="311" spans="4:17" ht="22.5" customHeight="1">
      <c r="D311" s="37"/>
      <c r="E311" s="37"/>
      <c r="F311" s="21"/>
      <c r="G311" s="18"/>
      <c r="H311" s="28"/>
      <c r="I311" s="44"/>
      <c r="J311" s="28"/>
      <c r="K311" s="28"/>
      <c r="L311" s="44"/>
      <c r="M311" s="28"/>
      <c r="N311" s="44"/>
      <c r="O311" s="28"/>
      <c r="P311" s="28"/>
      <c r="Q311" s="37"/>
    </row>
    <row r="312" spans="4:17" ht="22.5" customHeight="1">
      <c r="D312" s="37"/>
      <c r="E312" s="37"/>
      <c r="F312" s="21"/>
      <c r="G312" s="18"/>
      <c r="H312" s="28"/>
      <c r="I312" s="44"/>
      <c r="J312" s="28"/>
      <c r="K312" s="28"/>
      <c r="L312" s="44"/>
      <c r="M312" s="28"/>
      <c r="N312" s="44"/>
      <c r="O312" s="28"/>
      <c r="P312" s="28"/>
      <c r="Q312" s="37"/>
    </row>
    <row r="313" spans="4:17" ht="22.5" customHeight="1">
      <c r="D313" s="37"/>
      <c r="E313" s="37"/>
      <c r="F313" s="21"/>
      <c r="G313" s="18"/>
      <c r="H313" s="28"/>
      <c r="I313" s="44"/>
      <c r="J313" s="28"/>
      <c r="K313" s="28"/>
      <c r="L313" s="44"/>
      <c r="M313" s="28"/>
      <c r="N313" s="44"/>
      <c r="O313" s="28"/>
      <c r="P313" s="28"/>
      <c r="Q313" s="37"/>
    </row>
    <row r="314" spans="4:17" ht="22.5" customHeight="1">
      <c r="D314" s="37"/>
      <c r="E314" s="37"/>
      <c r="F314" s="21"/>
      <c r="G314" s="18"/>
      <c r="H314" s="28"/>
      <c r="I314" s="44"/>
      <c r="J314" s="28"/>
      <c r="K314" s="28"/>
      <c r="L314" s="44"/>
      <c r="M314" s="28"/>
      <c r="N314" s="44"/>
      <c r="O314" s="28"/>
      <c r="P314" s="28"/>
      <c r="Q314" s="37"/>
    </row>
    <row r="315" spans="2:17" ht="22.5" customHeight="1">
      <c r="B315" s="15" t="s">
        <v>1721</v>
      </c>
      <c r="D315" s="37" t="s">
        <v>1722</v>
      </c>
      <c r="E315" s="37"/>
      <c r="F315" s="21"/>
      <c r="G315" s="18"/>
      <c r="H315" s="28"/>
      <c r="I315" s="44">
        <f>TRUNC(SUM(I290:I314))</f>
        <v>0</v>
      </c>
      <c r="J315" s="28"/>
      <c r="K315" s="28"/>
      <c r="L315" s="44">
        <f>TRUNC(SUM(L290:L314))</f>
        <v>0</v>
      </c>
      <c r="M315" s="28"/>
      <c r="N315" s="44">
        <f>TRUNC(SUM(N290:N314))</f>
        <v>0</v>
      </c>
      <c r="O315" s="28">
        <f>IF((H315+K315+M315)=0,"",(H315+K315+M315))</f>
      </c>
      <c r="P315" s="28">
        <f>TRUNC(SUM(P290:P314))</f>
        <v>0</v>
      </c>
      <c r="Q315" s="37"/>
    </row>
    <row r="316" spans="2:17" ht="22.5" customHeight="1">
      <c r="B316" s="15" t="s">
        <v>1214</v>
      </c>
      <c r="D316" s="220" t="s">
        <v>235</v>
      </c>
      <c r="E316" s="221"/>
      <c r="F316" s="221"/>
      <c r="G316" s="221"/>
      <c r="H316" s="221"/>
      <c r="I316" s="221"/>
      <c r="J316" s="221"/>
      <c r="K316" s="221"/>
      <c r="L316" s="221"/>
      <c r="M316" s="221"/>
      <c r="N316" s="221"/>
      <c r="O316" s="221"/>
      <c r="P316" s="221"/>
      <c r="Q316" s="222"/>
    </row>
    <row r="317" spans="1:18" ht="22.5" customHeight="1">
      <c r="A317" s="15" t="s">
        <v>899</v>
      </c>
      <c r="B317" s="15" t="s">
        <v>222</v>
      </c>
      <c r="C317" s="15" t="s">
        <v>899</v>
      </c>
      <c r="D317" s="37" t="s">
        <v>900</v>
      </c>
      <c r="E317" s="37"/>
      <c r="F317" s="21" t="s">
        <v>901</v>
      </c>
      <c r="G317" s="18">
        <v>1</v>
      </c>
      <c r="H317" s="28"/>
      <c r="I317" s="44"/>
      <c r="J317" s="28"/>
      <c r="K317" s="28"/>
      <c r="L317" s="44"/>
      <c r="M317" s="28"/>
      <c r="N317" s="44"/>
      <c r="O317" s="28"/>
      <c r="P317" s="28"/>
      <c r="Q317" s="37" t="s">
        <v>220</v>
      </c>
      <c r="R317" s="48"/>
    </row>
    <row r="318" spans="1:17" ht="22.5" customHeight="1">
      <c r="A318" s="15" t="s">
        <v>902</v>
      </c>
      <c r="B318" s="15" t="s">
        <v>223</v>
      </c>
      <c r="C318" s="15" t="s">
        <v>902</v>
      </c>
      <c r="D318" s="37" t="s">
        <v>1973</v>
      </c>
      <c r="E318" s="37" t="s">
        <v>1974</v>
      </c>
      <c r="F318" s="21" t="s">
        <v>901</v>
      </c>
      <c r="G318" s="18">
        <v>1</v>
      </c>
      <c r="H318" s="28"/>
      <c r="I318" s="44"/>
      <c r="J318" s="28"/>
      <c r="K318" s="28"/>
      <c r="L318" s="44"/>
      <c r="M318" s="28"/>
      <c r="N318" s="44"/>
      <c r="O318" s="28"/>
      <c r="P318" s="28"/>
      <c r="Q318" s="37"/>
    </row>
    <row r="319" spans="4:17" ht="22.5" customHeight="1">
      <c r="D319" s="37"/>
      <c r="E319" s="37"/>
      <c r="F319" s="21"/>
      <c r="G319" s="18"/>
      <c r="H319" s="28"/>
      <c r="I319" s="44"/>
      <c r="J319" s="28"/>
      <c r="K319" s="28"/>
      <c r="L319" s="44"/>
      <c r="M319" s="28"/>
      <c r="N319" s="44"/>
      <c r="O319" s="28"/>
      <c r="P319" s="28"/>
      <c r="Q319" s="37"/>
    </row>
    <row r="320" spans="4:17" ht="22.5" customHeight="1">
      <c r="D320" s="37"/>
      <c r="E320" s="37"/>
      <c r="F320" s="21"/>
      <c r="G320" s="18"/>
      <c r="H320" s="28"/>
      <c r="I320" s="44"/>
      <c r="J320" s="28"/>
      <c r="K320" s="28"/>
      <c r="L320" s="44"/>
      <c r="M320" s="28"/>
      <c r="N320" s="44"/>
      <c r="O320" s="28"/>
      <c r="P320" s="28"/>
      <c r="Q320" s="37"/>
    </row>
    <row r="321" spans="4:17" ht="22.5" customHeight="1">
      <c r="D321" s="37"/>
      <c r="E321" s="37"/>
      <c r="F321" s="21"/>
      <c r="G321" s="18"/>
      <c r="H321" s="28"/>
      <c r="I321" s="44"/>
      <c r="J321" s="28"/>
      <c r="K321" s="28"/>
      <c r="L321" s="44"/>
      <c r="M321" s="28"/>
      <c r="N321" s="44"/>
      <c r="O321" s="28"/>
      <c r="P321" s="28"/>
      <c r="Q321" s="37"/>
    </row>
    <row r="322" spans="4:17" ht="22.5" customHeight="1">
      <c r="D322" s="37"/>
      <c r="E322" s="37"/>
      <c r="F322" s="21"/>
      <c r="G322" s="18"/>
      <c r="H322" s="28"/>
      <c r="I322" s="44"/>
      <c r="J322" s="28"/>
      <c r="K322" s="28"/>
      <c r="L322" s="44"/>
      <c r="M322" s="28"/>
      <c r="N322" s="44"/>
      <c r="O322" s="28"/>
      <c r="P322" s="28"/>
      <c r="Q322" s="37"/>
    </row>
    <row r="323" spans="4:17" ht="22.5" customHeight="1">
      <c r="D323" s="37"/>
      <c r="E323" s="37"/>
      <c r="F323" s="21"/>
      <c r="G323" s="18"/>
      <c r="H323" s="28"/>
      <c r="I323" s="44"/>
      <c r="J323" s="28"/>
      <c r="K323" s="28"/>
      <c r="L323" s="44"/>
      <c r="M323" s="28"/>
      <c r="N323" s="44"/>
      <c r="O323" s="28"/>
      <c r="P323" s="28"/>
      <c r="Q323" s="37"/>
    </row>
    <row r="324" spans="4:17" ht="22.5" customHeight="1">
      <c r="D324" s="37"/>
      <c r="E324" s="37"/>
      <c r="F324" s="21"/>
      <c r="G324" s="18"/>
      <c r="H324" s="28"/>
      <c r="I324" s="44"/>
      <c r="J324" s="28"/>
      <c r="K324" s="28"/>
      <c r="L324" s="44"/>
      <c r="M324" s="28"/>
      <c r="N324" s="44"/>
      <c r="O324" s="28"/>
      <c r="P324" s="28"/>
      <c r="Q324" s="37"/>
    </row>
    <row r="325" spans="4:17" ht="22.5" customHeight="1">
      <c r="D325" s="37"/>
      <c r="E325" s="37"/>
      <c r="F325" s="21"/>
      <c r="G325" s="18"/>
      <c r="H325" s="28"/>
      <c r="I325" s="44"/>
      <c r="J325" s="28"/>
      <c r="K325" s="28"/>
      <c r="L325" s="44"/>
      <c r="M325" s="28"/>
      <c r="N325" s="44"/>
      <c r="O325" s="28"/>
      <c r="P325" s="28"/>
      <c r="Q325" s="37"/>
    </row>
    <row r="326" spans="4:17" ht="22.5" customHeight="1">
      <c r="D326" s="37"/>
      <c r="E326" s="37"/>
      <c r="F326" s="21"/>
      <c r="G326" s="18"/>
      <c r="H326" s="28"/>
      <c r="I326" s="44"/>
      <c r="J326" s="28"/>
      <c r="K326" s="28"/>
      <c r="L326" s="44"/>
      <c r="M326" s="28"/>
      <c r="N326" s="44"/>
      <c r="O326" s="28"/>
      <c r="P326" s="28"/>
      <c r="Q326" s="37"/>
    </row>
    <row r="327" spans="4:17" ht="22.5" customHeight="1">
      <c r="D327" s="37"/>
      <c r="E327" s="37"/>
      <c r="F327" s="21"/>
      <c r="G327" s="18"/>
      <c r="H327" s="28"/>
      <c r="I327" s="44"/>
      <c r="J327" s="28"/>
      <c r="K327" s="28"/>
      <c r="L327" s="44"/>
      <c r="M327" s="28"/>
      <c r="N327" s="44"/>
      <c r="O327" s="28"/>
      <c r="P327" s="28"/>
      <c r="Q327" s="37"/>
    </row>
    <row r="328" spans="4:17" ht="22.5" customHeight="1">
      <c r="D328" s="37"/>
      <c r="E328" s="37"/>
      <c r="F328" s="21"/>
      <c r="G328" s="18"/>
      <c r="H328" s="28"/>
      <c r="I328" s="44"/>
      <c r="J328" s="28"/>
      <c r="K328" s="28"/>
      <c r="L328" s="44"/>
      <c r="M328" s="28"/>
      <c r="N328" s="44"/>
      <c r="O328" s="28"/>
      <c r="P328" s="28"/>
      <c r="Q328" s="37"/>
    </row>
    <row r="329" spans="4:17" ht="22.5" customHeight="1">
      <c r="D329" s="37"/>
      <c r="E329" s="37"/>
      <c r="F329" s="21"/>
      <c r="G329" s="18"/>
      <c r="H329" s="28"/>
      <c r="I329" s="44"/>
      <c r="J329" s="28"/>
      <c r="K329" s="28"/>
      <c r="L329" s="44"/>
      <c r="M329" s="28"/>
      <c r="N329" s="44"/>
      <c r="O329" s="28"/>
      <c r="P329" s="28"/>
      <c r="Q329" s="37"/>
    </row>
    <row r="330" spans="4:17" ht="22.5" customHeight="1">
      <c r="D330" s="37"/>
      <c r="E330" s="37"/>
      <c r="F330" s="21"/>
      <c r="G330" s="18"/>
      <c r="H330" s="28"/>
      <c r="I330" s="44"/>
      <c r="J330" s="28"/>
      <c r="K330" s="28"/>
      <c r="L330" s="44"/>
      <c r="M330" s="28"/>
      <c r="N330" s="44"/>
      <c r="O330" s="28"/>
      <c r="P330" s="28"/>
      <c r="Q330" s="37"/>
    </row>
    <row r="331" spans="4:17" ht="22.5" customHeight="1">
      <c r="D331" s="37"/>
      <c r="E331" s="37"/>
      <c r="F331" s="21"/>
      <c r="G331" s="18"/>
      <c r="H331" s="28"/>
      <c r="I331" s="44"/>
      <c r="J331" s="28"/>
      <c r="K331" s="28"/>
      <c r="L331" s="44"/>
      <c r="M331" s="28"/>
      <c r="N331" s="44"/>
      <c r="O331" s="28"/>
      <c r="P331" s="28"/>
      <c r="Q331" s="37"/>
    </row>
    <row r="332" spans="4:17" ht="22.5" customHeight="1">
      <c r="D332" s="37"/>
      <c r="E332" s="37"/>
      <c r="F332" s="21"/>
      <c r="G332" s="18"/>
      <c r="H332" s="28"/>
      <c r="I332" s="44"/>
      <c r="J332" s="28"/>
      <c r="K332" s="28"/>
      <c r="L332" s="44"/>
      <c r="M332" s="28"/>
      <c r="N332" s="44"/>
      <c r="O332" s="28"/>
      <c r="P332" s="28"/>
      <c r="Q332" s="37"/>
    </row>
    <row r="333" spans="4:17" ht="22.5" customHeight="1">
      <c r="D333" s="37"/>
      <c r="E333" s="37"/>
      <c r="F333" s="21"/>
      <c r="G333" s="18"/>
      <c r="H333" s="28"/>
      <c r="I333" s="44"/>
      <c r="J333" s="28"/>
      <c r="K333" s="28"/>
      <c r="L333" s="44"/>
      <c r="M333" s="28"/>
      <c r="N333" s="44"/>
      <c r="O333" s="28"/>
      <c r="P333" s="28"/>
      <c r="Q333" s="37"/>
    </row>
    <row r="334" spans="4:17" ht="22.5" customHeight="1">
      <c r="D334" s="37"/>
      <c r="E334" s="37"/>
      <c r="F334" s="21"/>
      <c r="G334" s="18"/>
      <c r="H334" s="28"/>
      <c r="I334" s="44"/>
      <c r="J334" s="28"/>
      <c r="K334" s="28"/>
      <c r="L334" s="44"/>
      <c r="M334" s="28"/>
      <c r="N334" s="44"/>
      <c r="O334" s="28"/>
      <c r="P334" s="28"/>
      <c r="Q334" s="37"/>
    </row>
    <row r="335" spans="4:17" ht="22.5" customHeight="1">
      <c r="D335" s="37"/>
      <c r="E335" s="37"/>
      <c r="F335" s="21"/>
      <c r="G335" s="18"/>
      <c r="H335" s="28"/>
      <c r="I335" s="44"/>
      <c r="J335" s="28"/>
      <c r="K335" s="28"/>
      <c r="L335" s="44"/>
      <c r="M335" s="28"/>
      <c r="N335" s="44"/>
      <c r="O335" s="28"/>
      <c r="P335" s="28"/>
      <c r="Q335" s="37"/>
    </row>
    <row r="336" spans="4:17" ht="22.5" customHeight="1">
      <c r="D336" s="37"/>
      <c r="E336" s="37"/>
      <c r="F336" s="21"/>
      <c r="G336" s="18"/>
      <c r="H336" s="28"/>
      <c r="I336" s="44"/>
      <c r="J336" s="28"/>
      <c r="K336" s="28"/>
      <c r="L336" s="44"/>
      <c r="M336" s="28"/>
      <c r="N336" s="44"/>
      <c r="O336" s="28"/>
      <c r="P336" s="28"/>
      <c r="Q336" s="37"/>
    </row>
    <row r="337" spans="4:17" ht="22.5" customHeight="1">
      <c r="D337" s="37"/>
      <c r="E337" s="37"/>
      <c r="F337" s="21"/>
      <c r="G337" s="18"/>
      <c r="H337" s="28"/>
      <c r="I337" s="44"/>
      <c r="J337" s="28"/>
      <c r="K337" s="28"/>
      <c r="L337" s="44"/>
      <c r="M337" s="28"/>
      <c r="N337" s="44"/>
      <c r="O337" s="28"/>
      <c r="P337" s="28"/>
      <c r="Q337" s="37"/>
    </row>
    <row r="338" spans="4:17" ht="22.5" customHeight="1">
      <c r="D338" s="37"/>
      <c r="E338" s="37"/>
      <c r="F338" s="21"/>
      <c r="G338" s="18"/>
      <c r="H338" s="28"/>
      <c r="I338" s="44"/>
      <c r="J338" s="28"/>
      <c r="K338" s="28"/>
      <c r="L338" s="44"/>
      <c r="M338" s="28"/>
      <c r="N338" s="44"/>
      <c r="O338" s="28"/>
      <c r="P338" s="28"/>
      <c r="Q338" s="37"/>
    </row>
    <row r="339" spans="4:17" ht="22.5" customHeight="1">
      <c r="D339" s="37"/>
      <c r="E339" s="37"/>
      <c r="F339" s="21"/>
      <c r="G339" s="18"/>
      <c r="H339" s="28"/>
      <c r="I339" s="44"/>
      <c r="J339" s="28"/>
      <c r="K339" s="28"/>
      <c r="L339" s="44"/>
      <c r="M339" s="28"/>
      <c r="N339" s="44"/>
      <c r="O339" s="28"/>
      <c r="P339" s="28"/>
      <c r="Q339" s="37"/>
    </row>
    <row r="340" spans="4:17" ht="22.5" customHeight="1">
      <c r="D340" s="37"/>
      <c r="E340" s="37"/>
      <c r="F340" s="21"/>
      <c r="G340" s="18"/>
      <c r="H340" s="28"/>
      <c r="I340" s="44"/>
      <c r="J340" s="28"/>
      <c r="K340" s="28"/>
      <c r="L340" s="44"/>
      <c r="M340" s="28"/>
      <c r="N340" s="44"/>
      <c r="O340" s="28"/>
      <c r="P340" s="28"/>
      <c r="Q340" s="37"/>
    </row>
    <row r="341" spans="2:17" ht="22.5" customHeight="1">
      <c r="B341" s="15" t="s">
        <v>1721</v>
      </c>
      <c r="D341" s="37" t="s">
        <v>1722</v>
      </c>
      <c r="E341" s="37"/>
      <c r="F341" s="21"/>
      <c r="G341" s="18"/>
      <c r="H341" s="28"/>
      <c r="I341" s="44">
        <f>TRUNC(SUM(I316:I340))</f>
        <v>0</v>
      </c>
      <c r="J341" s="28"/>
      <c r="K341" s="28"/>
      <c r="L341" s="44">
        <f>TRUNC(SUM(L316:L340))</f>
        <v>0</v>
      </c>
      <c r="M341" s="28"/>
      <c r="N341" s="44">
        <f>TRUNC(SUM(N316:N340))</f>
        <v>0</v>
      </c>
      <c r="O341" s="28">
        <f>IF((H341+K341+M341)=0,"",(H341+K341+M341))</f>
      </c>
      <c r="P341" s="28">
        <f>TRUNC(SUM(P316:P340))</f>
        <v>0</v>
      </c>
      <c r="Q341" s="37"/>
    </row>
    <row r="342" spans="2:17" ht="22.5" customHeight="1">
      <c r="B342" s="15" t="s">
        <v>232</v>
      </c>
      <c r="D342" s="220" t="s">
        <v>1972</v>
      </c>
      <c r="E342" s="221"/>
      <c r="F342" s="221"/>
      <c r="G342" s="221"/>
      <c r="H342" s="221"/>
      <c r="I342" s="221"/>
      <c r="J342" s="221"/>
      <c r="K342" s="221"/>
      <c r="L342" s="221"/>
      <c r="M342" s="221"/>
      <c r="N342" s="221"/>
      <c r="O342" s="221"/>
      <c r="P342" s="221"/>
      <c r="Q342" s="222"/>
    </row>
    <row r="343" spans="1:17" ht="22.5" customHeight="1">
      <c r="A343" s="15" t="s">
        <v>896</v>
      </c>
      <c r="B343" s="15" t="s">
        <v>224</v>
      </c>
      <c r="C343" s="15" t="s">
        <v>896</v>
      </c>
      <c r="D343" s="37" t="s">
        <v>897</v>
      </c>
      <c r="E343" s="37" t="s">
        <v>898</v>
      </c>
      <c r="F343" s="21" t="s">
        <v>638</v>
      </c>
      <c r="G343" s="18">
        <v>23</v>
      </c>
      <c r="H343" s="28"/>
      <c r="I343" s="44"/>
      <c r="J343" s="28"/>
      <c r="K343" s="28"/>
      <c r="L343" s="44"/>
      <c r="M343" s="28"/>
      <c r="N343" s="44"/>
      <c r="O343" s="28"/>
      <c r="P343" s="28"/>
      <c r="Q343" s="37" t="s">
        <v>326</v>
      </c>
    </row>
    <row r="344" spans="1:17" ht="22.5" customHeight="1">
      <c r="A344" s="15" t="s">
        <v>902</v>
      </c>
      <c r="B344" s="15" t="s">
        <v>223</v>
      </c>
      <c r="C344" s="15" t="s">
        <v>902</v>
      </c>
      <c r="D344" s="37" t="s">
        <v>1973</v>
      </c>
      <c r="E344" s="37" t="s">
        <v>904</v>
      </c>
      <c r="F344" s="21" t="s">
        <v>901</v>
      </c>
      <c r="G344" s="18">
        <v>1</v>
      </c>
      <c r="H344" s="28"/>
      <c r="I344" s="44"/>
      <c r="J344" s="28"/>
      <c r="K344" s="28"/>
      <c r="L344" s="44"/>
      <c r="M344" s="28"/>
      <c r="N344" s="44"/>
      <c r="O344" s="28"/>
      <c r="P344" s="28"/>
      <c r="Q344" s="37"/>
    </row>
    <row r="345" spans="4:17" ht="22.5" customHeight="1">
      <c r="D345" s="37"/>
      <c r="E345" s="37"/>
      <c r="F345" s="21"/>
      <c r="G345" s="18"/>
      <c r="H345" s="28"/>
      <c r="I345" s="44"/>
      <c r="J345" s="28"/>
      <c r="K345" s="28"/>
      <c r="L345" s="44"/>
      <c r="M345" s="28"/>
      <c r="N345" s="44"/>
      <c r="O345" s="28"/>
      <c r="P345" s="28"/>
      <c r="Q345" s="37"/>
    </row>
    <row r="346" spans="4:17" ht="22.5" customHeight="1">
      <c r="D346" s="37"/>
      <c r="E346" s="37"/>
      <c r="F346" s="21"/>
      <c r="G346" s="18"/>
      <c r="H346" s="28"/>
      <c r="I346" s="44"/>
      <c r="J346" s="28"/>
      <c r="K346" s="28"/>
      <c r="L346" s="44"/>
      <c r="M346" s="28"/>
      <c r="N346" s="44"/>
      <c r="O346" s="28"/>
      <c r="P346" s="28"/>
      <c r="Q346" s="37"/>
    </row>
    <row r="347" spans="4:17" ht="22.5" customHeight="1">
      <c r="D347" s="37"/>
      <c r="E347" s="37"/>
      <c r="F347" s="21"/>
      <c r="G347" s="18"/>
      <c r="H347" s="28"/>
      <c r="I347" s="44"/>
      <c r="J347" s="28"/>
      <c r="K347" s="28"/>
      <c r="L347" s="44"/>
      <c r="M347" s="28"/>
      <c r="N347" s="44"/>
      <c r="O347" s="28"/>
      <c r="P347" s="28"/>
      <c r="Q347" s="37"/>
    </row>
    <row r="348" spans="4:17" ht="22.5" customHeight="1">
      <c r="D348" s="37"/>
      <c r="E348" s="37"/>
      <c r="F348" s="21"/>
      <c r="G348" s="18"/>
      <c r="H348" s="28"/>
      <c r="I348" s="44"/>
      <c r="J348" s="28"/>
      <c r="K348" s="28"/>
      <c r="L348" s="44"/>
      <c r="M348" s="28"/>
      <c r="N348" s="44"/>
      <c r="O348" s="28"/>
      <c r="P348" s="28"/>
      <c r="Q348" s="37"/>
    </row>
    <row r="349" spans="4:17" ht="22.5" customHeight="1">
      <c r="D349" s="37"/>
      <c r="E349" s="37"/>
      <c r="F349" s="21"/>
      <c r="G349" s="18"/>
      <c r="H349" s="28"/>
      <c r="I349" s="44"/>
      <c r="J349" s="28"/>
      <c r="K349" s="28"/>
      <c r="L349" s="44"/>
      <c r="M349" s="28"/>
      <c r="N349" s="44"/>
      <c r="O349" s="28"/>
      <c r="P349" s="28"/>
      <c r="Q349" s="37"/>
    </row>
    <row r="350" spans="4:17" ht="22.5" customHeight="1">
      <c r="D350" s="37"/>
      <c r="E350" s="37"/>
      <c r="F350" s="21"/>
      <c r="G350" s="18"/>
      <c r="H350" s="28"/>
      <c r="I350" s="44"/>
      <c r="J350" s="28"/>
      <c r="K350" s="28"/>
      <c r="L350" s="44"/>
      <c r="M350" s="28"/>
      <c r="N350" s="44"/>
      <c r="O350" s="28"/>
      <c r="P350" s="28"/>
      <c r="Q350" s="37"/>
    </row>
    <row r="351" spans="4:17" ht="22.5" customHeight="1">
      <c r="D351" s="37"/>
      <c r="E351" s="37"/>
      <c r="F351" s="21"/>
      <c r="G351" s="18"/>
      <c r="H351" s="28"/>
      <c r="I351" s="44"/>
      <c r="J351" s="28"/>
      <c r="K351" s="28"/>
      <c r="L351" s="44"/>
      <c r="M351" s="28"/>
      <c r="N351" s="44"/>
      <c r="O351" s="28"/>
      <c r="P351" s="28"/>
      <c r="Q351" s="37"/>
    </row>
    <row r="352" spans="4:17" ht="22.5" customHeight="1">
      <c r="D352" s="37"/>
      <c r="E352" s="37"/>
      <c r="F352" s="21"/>
      <c r="G352" s="18"/>
      <c r="H352" s="28"/>
      <c r="I352" s="44"/>
      <c r="J352" s="28"/>
      <c r="K352" s="28"/>
      <c r="L352" s="44"/>
      <c r="M352" s="28"/>
      <c r="N352" s="44"/>
      <c r="O352" s="28"/>
      <c r="P352" s="28"/>
      <c r="Q352" s="37"/>
    </row>
    <row r="353" spans="4:17" ht="22.5" customHeight="1">
      <c r="D353" s="37"/>
      <c r="E353" s="37"/>
      <c r="F353" s="21"/>
      <c r="G353" s="18"/>
      <c r="H353" s="28"/>
      <c r="I353" s="44"/>
      <c r="J353" s="28"/>
      <c r="K353" s="28"/>
      <c r="L353" s="44"/>
      <c r="M353" s="28"/>
      <c r="N353" s="44"/>
      <c r="O353" s="28"/>
      <c r="P353" s="28"/>
      <c r="Q353" s="37"/>
    </row>
    <row r="354" spans="4:17" ht="22.5" customHeight="1">
      <c r="D354" s="37"/>
      <c r="E354" s="37"/>
      <c r="F354" s="21"/>
      <c r="G354" s="18"/>
      <c r="H354" s="28"/>
      <c r="I354" s="44"/>
      <c r="J354" s="28"/>
      <c r="K354" s="28"/>
      <c r="L354" s="44"/>
      <c r="M354" s="28"/>
      <c r="N354" s="44"/>
      <c r="O354" s="28"/>
      <c r="P354" s="28"/>
      <c r="Q354" s="37"/>
    </row>
    <row r="355" spans="4:17" ht="22.5" customHeight="1">
      <c r="D355" s="37"/>
      <c r="E355" s="37"/>
      <c r="F355" s="21"/>
      <c r="G355" s="18"/>
      <c r="H355" s="28"/>
      <c r="I355" s="44"/>
      <c r="J355" s="28"/>
      <c r="K355" s="28"/>
      <c r="L355" s="44"/>
      <c r="M355" s="28"/>
      <c r="N355" s="44"/>
      <c r="O355" s="28"/>
      <c r="P355" s="28"/>
      <c r="Q355" s="37"/>
    </row>
    <row r="356" spans="4:17" ht="22.5" customHeight="1">
      <c r="D356" s="37"/>
      <c r="E356" s="37"/>
      <c r="F356" s="21"/>
      <c r="G356" s="18"/>
      <c r="H356" s="28"/>
      <c r="I356" s="44"/>
      <c r="J356" s="28"/>
      <c r="K356" s="28"/>
      <c r="L356" s="44"/>
      <c r="M356" s="28"/>
      <c r="N356" s="44"/>
      <c r="O356" s="28"/>
      <c r="P356" s="28"/>
      <c r="Q356" s="37"/>
    </row>
    <row r="357" spans="4:17" ht="22.5" customHeight="1">
      <c r="D357" s="37"/>
      <c r="E357" s="37"/>
      <c r="F357" s="21"/>
      <c r="G357" s="18"/>
      <c r="H357" s="28"/>
      <c r="I357" s="44"/>
      <c r="J357" s="28"/>
      <c r="K357" s="28"/>
      <c r="L357" s="44"/>
      <c r="M357" s="28"/>
      <c r="N357" s="44"/>
      <c r="O357" s="28"/>
      <c r="P357" s="28"/>
      <c r="Q357" s="37"/>
    </row>
    <row r="358" spans="4:17" ht="22.5" customHeight="1">
      <c r="D358" s="37"/>
      <c r="E358" s="37"/>
      <c r="F358" s="21"/>
      <c r="G358" s="18"/>
      <c r="H358" s="28"/>
      <c r="I358" s="44"/>
      <c r="J358" s="28"/>
      <c r="K358" s="28"/>
      <c r="L358" s="44"/>
      <c r="M358" s="28"/>
      <c r="N358" s="44"/>
      <c r="O358" s="28"/>
      <c r="P358" s="28"/>
      <c r="Q358" s="37"/>
    </row>
    <row r="359" spans="4:17" ht="22.5" customHeight="1">
      <c r="D359" s="37"/>
      <c r="E359" s="37"/>
      <c r="F359" s="21"/>
      <c r="G359" s="18"/>
      <c r="H359" s="28"/>
      <c r="I359" s="44"/>
      <c r="J359" s="28"/>
      <c r="K359" s="28"/>
      <c r="L359" s="44"/>
      <c r="M359" s="28"/>
      <c r="N359" s="44"/>
      <c r="O359" s="28"/>
      <c r="P359" s="28"/>
      <c r="Q359" s="37"/>
    </row>
    <row r="360" spans="4:17" ht="22.5" customHeight="1">
      <c r="D360" s="37"/>
      <c r="E360" s="37"/>
      <c r="F360" s="21"/>
      <c r="G360" s="18"/>
      <c r="H360" s="28"/>
      <c r="I360" s="44"/>
      <c r="J360" s="28"/>
      <c r="K360" s="28"/>
      <c r="L360" s="44"/>
      <c r="M360" s="28"/>
      <c r="N360" s="44"/>
      <c r="O360" s="28"/>
      <c r="P360" s="28"/>
      <c r="Q360" s="37"/>
    </row>
    <row r="361" spans="4:17" ht="22.5" customHeight="1">
      <c r="D361" s="37"/>
      <c r="E361" s="37"/>
      <c r="F361" s="21"/>
      <c r="G361" s="18"/>
      <c r="H361" s="28"/>
      <c r="I361" s="44"/>
      <c r="J361" s="28"/>
      <c r="K361" s="28"/>
      <c r="L361" s="44"/>
      <c r="M361" s="28"/>
      <c r="N361" s="44"/>
      <c r="O361" s="28"/>
      <c r="P361" s="28"/>
      <c r="Q361" s="37"/>
    </row>
    <row r="362" spans="4:17" ht="22.5" customHeight="1">
      <c r="D362" s="37"/>
      <c r="E362" s="37"/>
      <c r="F362" s="21"/>
      <c r="G362" s="18"/>
      <c r="H362" s="28"/>
      <c r="I362" s="44"/>
      <c r="J362" s="28"/>
      <c r="K362" s="28"/>
      <c r="L362" s="44"/>
      <c r="M362" s="28"/>
      <c r="N362" s="44"/>
      <c r="O362" s="28"/>
      <c r="P362" s="28"/>
      <c r="Q362" s="37"/>
    </row>
    <row r="363" spans="4:17" ht="22.5" customHeight="1">
      <c r="D363" s="37"/>
      <c r="E363" s="37"/>
      <c r="F363" s="21"/>
      <c r="G363" s="18"/>
      <c r="H363" s="28"/>
      <c r="I363" s="44"/>
      <c r="J363" s="28"/>
      <c r="K363" s="28"/>
      <c r="L363" s="44"/>
      <c r="M363" s="28"/>
      <c r="N363" s="44"/>
      <c r="O363" s="28"/>
      <c r="P363" s="28"/>
      <c r="Q363" s="37"/>
    </row>
    <row r="364" spans="4:17" ht="22.5" customHeight="1">
      <c r="D364" s="37"/>
      <c r="E364" s="37"/>
      <c r="F364" s="21"/>
      <c r="G364" s="18"/>
      <c r="H364" s="28"/>
      <c r="I364" s="44"/>
      <c r="J364" s="28"/>
      <c r="K364" s="28"/>
      <c r="L364" s="44"/>
      <c r="M364" s="28"/>
      <c r="N364" s="44"/>
      <c r="O364" s="28"/>
      <c r="P364" s="28"/>
      <c r="Q364" s="37"/>
    </row>
    <row r="365" spans="4:17" ht="22.5" customHeight="1">
      <c r="D365" s="37"/>
      <c r="E365" s="37"/>
      <c r="F365" s="21"/>
      <c r="G365" s="18"/>
      <c r="H365" s="28"/>
      <c r="I365" s="44"/>
      <c r="J365" s="28"/>
      <c r="K365" s="28"/>
      <c r="L365" s="44"/>
      <c r="M365" s="28"/>
      <c r="N365" s="44"/>
      <c r="O365" s="28"/>
      <c r="P365" s="28"/>
      <c r="Q365" s="37"/>
    </row>
    <row r="366" spans="4:17" ht="22.5" customHeight="1">
      <c r="D366" s="37"/>
      <c r="E366" s="37"/>
      <c r="F366" s="21"/>
      <c r="G366" s="18"/>
      <c r="H366" s="28"/>
      <c r="I366" s="44"/>
      <c r="J366" s="28"/>
      <c r="K366" s="28"/>
      <c r="L366" s="44"/>
      <c r="M366" s="28"/>
      <c r="N366" s="44"/>
      <c r="O366" s="28"/>
      <c r="P366" s="28"/>
      <c r="Q366" s="37"/>
    </row>
    <row r="367" spans="2:17" ht="22.5" customHeight="1">
      <c r="B367" s="15" t="s">
        <v>1721</v>
      </c>
      <c r="D367" s="37" t="s">
        <v>1722</v>
      </c>
      <c r="E367" s="37"/>
      <c r="F367" s="21"/>
      <c r="G367" s="18"/>
      <c r="H367" s="28"/>
      <c r="I367" s="44">
        <f>TRUNC(SUM(I342:I366))</f>
        <v>0</v>
      </c>
      <c r="J367" s="28"/>
      <c r="K367" s="28"/>
      <c r="L367" s="44">
        <f>TRUNC(SUM(L342:L366))</f>
        <v>0</v>
      </c>
      <c r="M367" s="28"/>
      <c r="N367" s="44">
        <f>TRUNC(SUM(N342:N366))</f>
        <v>0</v>
      </c>
      <c r="O367" s="28">
        <f>IF((H367+K367+M367)=0,"",(H367+K367+M367))</f>
      </c>
      <c r="P367" s="28">
        <f>TRUNC(SUM(P342:P366))</f>
        <v>0</v>
      </c>
      <c r="Q367" s="37"/>
    </row>
    <row r="368" spans="2:17" ht="22.5" customHeight="1">
      <c r="B368" s="15" t="s">
        <v>1214</v>
      </c>
      <c r="D368" s="220" t="s">
        <v>236</v>
      </c>
      <c r="E368" s="221"/>
      <c r="F368" s="221"/>
      <c r="G368" s="221"/>
      <c r="H368" s="221"/>
      <c r="I368" s="221"/>
      <c r="J368" s="221"/>
      <c r="K368" s="221"/>
      <c r="L368" s="221"/>
      <c r="M368" s="221"/>
      <c r="N368" s="221"/>
      <c r="O368" s="221"/>
      <c r="P368" s="221"/>
      <c r="Q368" s="222"/>
    </row>
    <row r="369" spans="1:17" ht="22.5" customHeight="1">
      <c r="A369" s="15" t="s">
        <v>872</v>
      </c>
      <c r="B369" s="15" t="s">
        <v>223</v>
      </c>
      <c r="C369" s="15" t="s">
        <v>872</v>
      </c>
      <c r="D369" s="37" t="s">
        <v>873</v>
      </c>
      <c r="E369" s="37" t="s">
        <v>874</v>
      </c>
      <c r="F369" s="21" t="s">
        <v>840</v>
      </c>
      <c r="G369" s="18">
        <v>1</v>
      </c>
      <c r="H369" s="28"/>
      <c r="I369" s="44"/>
      <c r="J369" s="28"/>
      <c r="K369" s="28"/>
      <c r="L369" s="44"/>
      <c r="M369" s="28"/>
      <c r="N369" s="44"/>
      <c r="O369" s="28"/>
      <c r="P369" s="28"/>
      <c r="Q369" s="41" t="s">
        <v>310</v>
      </c>
    </row>
    <row r="370" spans="1:17" ht="22.5" customHeight="1">
      <c r="A370" s="15" t="s">
        <v>875</v>
      </c>
      <c r="B370" s="15" t="s">
        <v>223</v>
      </c>
      <c r="C370" s="15" t="s">
        <v>875</v>
      </c>
      <c r="D370" s="37" t="s">
        <v>873</v>
      </c>
      <c r="E370" s="37" t="s">
        <v>876</v>
      </c>
      <c r="F370" s="21" t="s">
        <v>840</v>
      </c>
      <c r="G370" s="18">
        <v>1</v>
      </c>
      <c r="H370" s="28"/>
      <c r="I370" s="44"/>
      <c r="J370" s="28"/>
      <c r="K370" s="28"/>
      <c r="L370" s="44"/>
      <c r="M370" s="28"/>
      <c r="N370" s="44"/>
      <c r="O370" s="28"/>
      <c r="P370" s="28"/>
      <c r="Q370" s="41" t="s">
        <v>311</v>
      </c>
    </row>
    <row r="371" spans="1:17" ht="22.5" customHeight="1">
      <c r="A371" s="15" t="s">
        <v>877</v>
      </c>
      <c r="B371" s="15" t="s">
        <v>223</v>
      </c>
      <c r="C371" s="15" t="s">
        <v>877</v>
      </c>
      <c r="D371" s="37" t="s">
        <v>878</v>
      </c>
      <c r="E371" s="37" t="s">
        <v>879</v>
      </c>
      <c r="F371" s="21" t="s">
        <v>840</v>
      </c>
      <c r="G371" s="18">
        <v>1</v>
      </c>
      <c r="H371" s="28"/>
      <c r="I371" s="44"/>
      <c r="J371" s="28"/>
      <c r="K371" s="28"/>
      <c r="L371" s="44"/>
      <c r="M371" s="28"/>
      <c r="N371" s="44"/>
      <c r="O371" s="28"/>
      <c r="P371" s="28"/>
      <c r="Q371" s="41" t="s">
        <v>312</v>
      </c>
    </row>
    <row r="372" spans="1:17" ht="22.5" customHeight="1">
      <c r="A372" s="15" t="s">
        <v>880</v>
      </c>
      <c r="B372" s="15" t="s">
        <v>223</v>
      </c>
      <c r="C372" s="15" t="s">
        <v>880</v>
      </c>
      <c r="D372" s="37" t="s">
        <v>878</v>
      </c>
      <c r="E372" s="37" t="s">
        <v>881</v>
      </c>
      <c r="F372" s="21" t="s">
        <v>840</v>
      </c>
      <c r="G372" s="18">
        <v>1</v>
      </c>
      <c r="H372" s="28"/>
      <c r="I372" s="44"/>
      <c r="J372" s="28"/>
      <c r="K372" s="28"/>
      <c r="L372" s="44"/>
      <c r="M372" s="28"/>
      <c r="N372" s="44"/>
      <c r="O372" s="28"/>
      <c r="P372" s="28"/>
      <c r="Q372" s="41" t="s">
        <v>313</v>
      </c>
    </row>
    <row r="373" spans="1:17" ht="22.5" customHeight="1">
      <c r="A373" s="15" t="s">
        <v>882</v>
      </c>
      <c r="B373" s="15" t="s">
        <v>223</v>
      </c>
      <c r="C373" s="15" t="s">
        <v>882</v>
      </c>
      <c r="D373" s="37" t="s">
        <v>878</v>
      </c>
      <c r="E373" s="37" t="s">
        <v>883</v>
      </c>
      <c r="F373" s="21" t="s">
        <v>840</v>
      </c>
      <c r="G373" s="18">
        <v>1</v>
      </c>
      <c r="H373" s="28"/>
      <c r="I373" s="44"/>
      <c r="J373" s="28"/>
      <c r="K373" s="28"/>
      <c r="L373" s="44"/>
      <c r="M373" s="28"/>
      <c r="N373" s="44"/>
      <c r="O373" s="28"/>
      <c r="P373" s="28"/>
      <c r="Q373" s="41" t="s">
        <v>314</v>
      </c>
    </row>
    <row r="374" spans="1:17" ht="22.5" customHeight="1">
      <c r="A374" s="15" t="s">
        <v>884</v>
      </c>
      <c r="B374" s="15" t="s">
        <v>223</v>
      </c>
      <c r="C374" s="15" t="s">
        <v>884</v>
      </c>
      <c r="D374" s="37" t="s">
        <v>878</v>
      </c>
      <c r="E374" s="37" t="s">
        <v>885</v>
      </c>
      <c r="F374" s="21" t="s">
        <v>840</v>
      </c>
      <c r="G374" s="18">
        <v>1</v>
      </c>
      <c r="H374" s="28"/>
      <c r="I374" s="44"/>
      <c r="J374" s="28"/>
      <c r="K374" s="28"/>
      <c r="L374" s="44"/>
      <c r="M374" s="28"/>
      <c r="N374" s="44"/>
      <c r="O374" s="28"/>
      <c r="P374" s="28"/>
      <c r="Q374" s="41" t="s">
        <v>313</v>
      </c>
    </row>
    <row r="375" spans="1:17" ht="22.5" customHeight="1">
      <c r="A375" s="15" t="s">
        <v>886</v>
      </c>
      <c r="B375" s="15" t="s">
        <v>223</v>
      </c>
      <c r="C375" s="15" t="s">
        <v>886</v>
      </c>
      <c r="D375" s="37" t="s">
        <v>878</v>
      </c>
      <c r="E375" s="37" t="s">
        <v>887</v>
      </c>
      <c r="F375" s="21" t="s">
        <v>840</v>
      </c>
      <c r="G375" s="18">
        <v>1</v>
      </c>
      <c r="H375" s="28"/>
      <c r="I375" s="44"/>
      <c r="J375" s="28"/>
      <c r="K375" s="28"/>
      <c r="L375" s="44"/>
      <c r="M375" s="28"/>
      <c r="N375" s="44"/>
      <c r="O375" s="28"/>
      <c r="P375" s="28"/>
      <c r="Q375" s="41" t="s">
        <v>315</v>
      </c>
    </row>
    <row r="376" spans="1:17" ht="22.5" customHeight="1">
      <c r="A376" s="15" t="s">
        <v>888</v>
      </c>
      <c r="B376" s="15" t="s">
        <v>223</v>
      </c>
      <c r="C376" s="15" t="s">
        <v>888</v>
      </c>
      <c r="D376" s="37" t="s">
        <v>878</v>
      </c>
      <c r="E376" s="37" t="s">
        <v>889</v>
      </c>
      <c r="F376" s="21" t="s">
        <v>840</v>
      </c>
      <c r="G376" s="18">
        <v>1</v>
      </c>
      <c r="H376" s="28"/>
      <c r="I376" s="44"/>
      <c r="J376" s="28"/>
      <c r="K376" s="28"/>
      <c r="L376" s="44"/>
      <c r="M376" s="28"/>
      <c r="N376" s="44"/>
      <c r="O376" s="28"/>
      <c r="P376" s="28"/>
      <c r="Q376" s="41" t="s">
        <v>316</v>
      </c>
    </row>
    <row r="377" spans="1:17" ht="22.5" customHeight="1">
      <c r="A377" s="15" t="s">
        <v>890</v>
      </c>
      <c r="B377" s="15" t="s">
        <v>223</v>
      </c>
      <c r="C377" s="15" t="s">
        <v>890</v>
      </c>
      <c r="D377" s="37" t="s">
        <v>878</v>
      </c>
      <c r="E377" s="37" t="s">
        <v>891</v>
      </c>
      <c r="F377" s="21" t="s">
        <v>840</v>
      </c>
      <c r="G377" s="18">
        <v>1</v>
      </c>
      <c r="H377" s="28"/>
      <c r="I377" s="44"/>
      <c r="J377" s="28"/>
      <c r="K377" s="28"/>
      <c r="L377" s="44"/>
      <c r="M377" s="28"/>
      <c r="N377" s="44"/>
      <c r="O377" s="28"/>
      <c r="P377" s="28"/>
      <c r="Q377" s="41" t="s">
        <v>313</v>
      </c>
    </row>
    <row r="378" spans="1:17" ht="22.5" customHeight="1">
      <c r="A378" s="15" t="s">
        <v>892</v>
      </c>
      <c r="B378" s="15" t="s">
        <v>223</v>
      </c>
      <c r="C378" s="15" t="s">
        <v>892</v>
      </c>
      <c r="D378" s="37" t="s">
        <v>878</v>
      </c>
      <c r="E378" s="37" t="s">
        <v>893</v>
      </c>
      <c r="F378" s="21" t="s">
        <v>840</v>
      </c>
      <c r="G378" s="18">
        <v>1</v>
      </c>
      <c r="H378" s="28"/>
      <c r="I378" s="44"/>
      <c r="J378" s="28"/>
      <c r="K378" s="28"/>
      <c r="L378" s="44"/>
      <c r="M378" s="28"/>
      <c r="N378" s="44"/>
      <c r="O378" s="28"/>
      <c r="P378" s="28"/>
      <c r="Q378" s="41" t="s">
        <v>317</v>
      </c>
    </row>
    <row r="379" spans="1:17" ht="22.5" customHeight="1">
      <c r="A379" s="15" t="s">
        <v>894</v>
      </c>
      <c r="B379" s="15" t="s">
        <v>223</v>
      </c>
      <c r="C379" s="15" t="s">
        <v>894</v>
      </c>
      <c r="D379" s="37" t="s">
        <v>878</v>
      </c>
      <c r="E379" s="37" t="s">
        <v>895</v>
      </c>
      <c r="F379" s="21" t="s">
        <v>840</v>
      </c>
      <c r="G379" s="18">
        <v>1</v>
      </c>
      <c r="H379" s="28"/>
      <c r="I379" s="44"/>
      <c r="J379" s="28"/>
      <c r="K379" s="28"/>
      <c r="L379" s="44"/>
      <c r="M379" s="28"/>
      <c r="N379" s="44"/>
      <c r="O379" s="28"/>
      <c r="P379" s="28"/>
      <c r="Q379" s="41" t="s">
        <v>317</v>
      </c>
    </row>
    <row r="380" spans="1:17" ht="22.5" customHeight="1">
      <c r="A380" s="15" t="s">
        <v>902</v>
      </c>
      <c r="B380" s="15" t="s">
        <v>223</v>
      </c>
      <c r="C380" s="15" t="s">
        <v>902</v>
      </c>
      <c r="D380" s="37" t="s">
        <v>903</v>
      </c>
      <c r="E380" s="37" t="s">
        <v>904</v>
      </c>
      <c r="F380" s="21" t="s">
        <v>901</v>
      </c>
      <c r="G380" s="18">
        <v>1</v>
      </c>
      <c r="H380" s="28"/>
      <c r="I380" s="44"/>
      <c r="J380" s="28"/>
      <c r="K380" s="28"/>
      <c r="L380" s="44"/>
      <c r="M380" s="28"/>
      <c r="N380" s="44"/>
      <c r="O380" s="28"/>
      <c r="P380" s="28"/>
      <c r="Q380" s="37"/>
    </row>
    <row r="381" spans="4:31" ht="22.5" customHeight="1">
      <c r="D381" s="37"/>
      <c r="E381" s="37"/>
      <c r="F381" s="21"/>
      <c r="G381" s="18"/>
      <c r="H381" s="28"/>
      <c r="I381" s="44"/>
      <c r="J381" s="28"/>
      <c r="K381" s="28"/>
      <c r="L381" s="44"/>
      <c r="M381" s="28"/>
      <c r="N381" s="44"/>
      <c r="O381" s="28"/>
      <c r="P381" s="28"/>
      <c r="Q381" s="37"/>
      <c r="AE381" s="27">
        <f>TRUNC(SUM(AE368:AE380))</f>
        <v>0</v>
      </c>
    </row>
    <row r="382" spans="4:17" ht="22.5" customHeight="1">
      <c r="D382" s="37"/>
      <c r="E382" s="37"/>
      <c r="F382" s="21"/>
      <c r="G382" s="18"/>
      <c r="H382" s="28"/>
      <c r="I382" s="44"/>
      <c r="J382" s="28"/>
      <c r="K382" s="28"/>
      <c r="L382" s="44"/>
      <c r="M382" s="28"/>
      <c r="N382" s="44"/>
      <c r="O382" s="28"/>
      <c r="P382" s="28"/>
      <c r="Q382" s="37"/>
    </row>
    <row r="383" spans="4:17" ht="22.5" customHeight="1">
      <c r="D383" s="37"/>
      <c r="E383" s="37"/>
      <c r="F383" s="21"/>
      <c r="G383" s="18"/>
      <c r="H383" s="28"/>
      <c r="I383" s="44"/>
      <c r="J383" s="28"/>
      <c r="K383" s="28"/>
      <c r="L383" s="44"/>
      <c r="M383" s="28"/>
      <c r="N383" s="44"/>
      <c r="O383" s="28"/>
      <c r="P383" s="28"/>
      <c r="Q383" s="37"/>
    </row>
    <row r="384" spans="4:17" ht="22.5" customHeight="1">
      <c r="D384" s="37"/>
      <c r="E384" s="37"/>
      <c r="F384" s="21"/>
      <c r="G384" s="18"/>
      <c r="H384" s="28"/>
      <c r="I384" s="44"/>
      <c r="J384" s="28"/>
      <c r="K384" s="28"/>
      <c r="L384" s="44"/>
      <c r="M384" s="28"/>
      <c r="N384" s="44"/>
      <c r="O384" s="28"/>
      <c r="P384" s="28"/>
      <c r="Q384" s="37"/>
    </row>
    <row r="385" spans="4:17" ht="22.5" customHeight="1">
      <c r="D385" s="37"/>
      <c r="E385" s="37"/>
      <c r="F385" s="21"/>
      <c r="G385" s="18"/>
      <c r="H385" s="28"/>
      <c r="I385" s="44"/>
      <c r="J385" s="28"/>
      <c r="K385" s="28"/>
      <c r="L385" s="44"/>
      <c r="M385" s="28"/>
      <c r="N385" s="44"/>
      <c r="O385" s="28"/>
      <c r="P385" s="28"/>
      <c r="Q385" s="37"/>
    </row>
    <row r="386" spans="4:17" ht="22.5" customHeight="1">
      <c r="D386" s="37"/>
      <c r="E386" s="37"/>
      <c r="F386" s="21"/>
      <c r="G386" s="18"/>
      <c r="H386" s="28"/>
      <c r="I386" s="44"/>
      <c r="J386" s="28"/>
      <c r="K386" s="28"/>
      <c r="L386" s="44"/>
      <c r="M386" s="28"/>
      <c r="N386" s="44"/>
      <c r="O386" s="28"/>
      <c r="P386" s="28"/>
      <c r="Q386" s="37"/>
    </row>
    <row r="387" spans="4:17" ht="22.5" customHeight="1">
      <c r="D387" s="37"/>
      <c r="E387" s="37"/>
      <c r="F387" s="21"/>
      <c r="G387" s="18"/>
      <c r="H387" s="28"/>
      <c r="I387" s="44"/>
      <c r="J387" s="28"/>
      <c r="K387" s="28"/>
      <c r="L387" s="44"/>
      <c r="M387" s="28"/>
      <c r="N387" s="44"/>
      <c r="O387" s="28"/>
      <c r="P387" s="28"/>
      <c r="Q387" s="37"/>
    </row>
    <row r="388" spans="4:17" ht="22.5" customHeight="1">
      <c r="D388" s="37"/>
      <c r="E388" s="37"/>
      <c r="F388" s="21"/>
      <c r="G388" s="18"/>
      <c r="H388" s="28"/>
      <c r="I388" s="44"/>
      <c r="J388" s="28"/>
      <c r="K388" s="28"/>
      <c r="L388" s="44"/>
      <c r="M388" s="28"/>
      <c r="N388" s="44"/>
      <c r="O388" s="28"/>
      <c r="P388" s="28"/>
      <c r="Q388" s="37"/>
    </row>
    <row r="389" spans="4:17" ht="22.5" customHeight="1">
      <c r="D389" s="37"/>
      <c r="E389" s="37"/>
      <c r="F389" s="21"/>
      <c r="G389" s="18"/>
      <c r="H389" s="28"/>
      <c r="I389" s="44"/>
      <c r="J389" s="28"/>
      <c r="K389" s="28"/>
      <c r="L389" s="44"/>
      <c r="M389" s="28"/>
      <c r="N389" s="44"/>
      <c r="O389" s="28"/>
      <c r="P389" s="28"/>
      <c r="Q389" s="37"/>
    </row>
    <row r="390" spans="4:17" ht="22.5" customHeight="1">
      <c r="D390" s="37"/>
      <c r="E390" s="37"/>
      <c r="F390" s="21"/>
      <c r="G390" s="18"/>
      <c r="H390" s="28"/>
      <c r="I390" s="44"/>
      <c r="J390" s="28"/>
      <c r="K390" s="28"/>
      <c r="L390" s="44"/>
      <c r="M390" s="28"/>
      <c r="N390" s="44"/>
      <c r="O390" s="28"/>
      <c r="P390" s="28"/>
      <c r="Q390" s="37"/>
    </row>
    <row r="391" spans="4:17" ht="22.5" customHeight="1">
      <c r="D391" s="37"/>
      <c r="E391" s="37"/>
      <c r="F391" s="21"/>
      <c r="G391" s="18"/>
      <c r="H391" s="28"/>
      <c r="I391" s="44"/>
      <c r="J391" s="28"/>
      <c r="K391" s="28"/>
      <c r="L391" s="44"/>
      <c r="M391" s="28"/>
      <c r="N391" s="44"/>
      <c r="O391" s="28"/>
      <c r="P391" s="28"/>
      <c r="Q391" s="37"/>
    </row>
    <row r="392" spans="4:17" ht="22.5" customHeight="1">
      <c r="D392" s="37"/>
      <c r="E392" s="37"/>
      <c r="F392" s="21"/>
      <c r="G392" s="18"/>
      <c r="H392" s="28"/>
      <c r="I392" s="44"/>
      <c r="J392" s="28"/>
      <c r="K392" s="28"/>
      <c r="L392" s="44"/>
      <c r="M392" s="28"/>
      <c r="N392" s="44"/>
      <c r="O392" s="28"/>
      <c r="P392" s="28"/>
      <c r="Q392" s="37"/>
    </row>
    <row r="393" spans="2:17" ht="22.5" customHeight="1">
      <c r="B393" s="15" t="s">
        <v>1721</v>
      </c>
      <c r="D393" s="37" t="s">
        <v>1722</v>
      </c>
      <c r="E393" s="37"/>
      <c r="F393" s="21"/>
      <c r="G393" s="18"/>
      <c r="H393" s="28"/>
      <c r="I393" s="44">
        <f>TRUNC(SUM(I368:I392))</f>
        <v>0</v>
      </c>
      <c r="J393" s="28"/>
      <c r="K393" s="28"/>
      <c r="L393" s="44">
        <f>TRUNC(SUM(L368:L392))</f>
        <v>0</v>
      </c>
      <c r="M393" s="28"/>
      <c r="N393" s="44">
        <f>TRUNC(SUM(N368:N392))</f>
        <v>0</v>
      </c>
      <c r="O393" s="28">
        <f>IF((H393+K393+M393)=0,"",(H393+K393+M393))</f>
      </c>
      <c r="P393" s="28">
        <f>TRUNC(SUM(P368:P392))</f>
        <v>0</v>
      </c>
      <c r="Q393" s="37"/>
    </row>
    <row r="394" spans="2:17" ht="22.5" customHeight="1">
      <c r="B394" s="15" t="s">
        <v>1214</v>
      </c>
      <c r="D394" s="220" t="s">
        <v>237</v>
      </c>
      <c r="E394" s="221"/>
      <c r="F394" s="221"/>
      <c r="G394" s="221"/>
      <c r="H394" s="221"/>
      <c r="I394" s="221"/>
      <c r="J394" s="221"/>
      <c r="K394" s="221"/>
      <c r="L394" s="221"/>
      <c r="M394" s="221"/>
      <c r="N394" s="221"/>
      <c r="O394" s="221"/>
      <c r="P394" s="221"/>
      <c r="Q394" s="222"/>
    </row>
    <row r="395" spans="1:17" ht="22.5" customHeight="1">
      <c r="A395" s="15" t="s">
        <v>869</v>
      </c>
      <c r="B395" s="15" t="s">
        <v>224</v>
      </c>
      <c r="C395" s="15" t="s">
        <v>869</v>
      </c>
      <c r="D395" s="37" t="s">
        <v>870</v>
      </c>
      <c r="E395" s="37" t="s">
        <v>871</v>
      </c>
      <c r="F395" s="21" t="s">
        <v>638</v>
      </c>
      <c r="G395" s="18">
        <v>8</v>
      </c>
      <c r="H395" s="28"/>
      <c r="I395" s="44"/>
      <c r="J395" s="28"/>
      <c r="K395" s="28"/>
      <c r="L395" s="44"/>
      <c r="M395" s="28"/>
      <c r="N395" s="44"/>
      <c r="O395" s="28"/>
      <c r="P395" s="28"/>
      <c r="Q395" s="37" t="s">
        <v>318</v>
      </c>
    </row>
    <row r="396" spans="1:18" ht="22.5" customHeight="1">
      <c r="A396" s="15" t="s">
        <v>905</v>
      </c>
      <c r="B396" s="15" t="s">
        <v>224</v>
      </c>
      <c r="C396" s="15" t="s">
        <v>905</v>
      </c>
      <c r="D396" s="37" t="s">
        <v>906</v>
      </c>
      <c r="E396" s="37" t="s">
        <v>904</v>
      </c>
      <c r="F396" s="21" t="s">
        <v>901</v>
      </c>
      <c r="G396" s="18">
        <v>1</v>
      </c>
      <c r="H396" s="28"/>
      <c r="I396" s="44"/>
      <c r="J396" s="28"/>
      <c r="K396" s="28"/>
      <c r="L396" s="44"/>
      <c r="M396" s="28"/>
      <c r="N396" s="44"/>
      <c r="O396" s="28"/>
      <c r="P396" s="28"/>
      <c r="Q396" s="37"/>
      <c r="R396" s="48"/>
    </row>
    <row r="397" spans="4:17" ht="22.5" customHeight="1">
      <c r="D397" s="37"/>
      <c r="E397" s="37"/>
      <c r="F397" s="21"/>
      <c r="G397" s="18"/>
      <c r="H397" s="28"/>
      <c r="I397" s="44"/>
      <c r="J397" s="28"/>
      <c r="K397" s="28"/>
      <c r="L397" s="44"/>
      <c r="M397" s="28"/>
      <c r="N397" s="44"/>
      <c r="O397" s="28"/>
      <c r="P397" s="28"/>
      <c r="Q397" s="37"/>
    </row>
    <row r="398" spans="4:31" ht="22.5" customHeight="1">
      <c r="D398" s="37"/>
      <c r="E398" s="37"/>
      <c r="F398" s="21"/>
      <c r="G398" s="18"/>
      <c r="H398" s="28"/>
      <c r="I398" s="44"/>
      <c r="J398" s="28"/>
      <c r="K398" s="28"/>
      <c r="L398" s="44"/>
      <c r="M398" s="28"/>
      <c r="N398" s="44"/>
      <c r="O398" s="28"/>
      <c r="P398" s="28"/>
      <c r="Q398" s="37"/>
      <c r="AE398" s="27">
        <f>TRUNC(SUM(AE394:AE396))</f>
        <v>0</v>
      </c>
    </row>
    <row r="399" spans="4:17" ht="22.5" customHeight="1">
      <c r="D399" s="37"/>
      <c r="E399" s="37"/>
      <c r="F399" s="21"/>
      <c r="G399" s="18"/>
      <c r="H399" s="28"/>
      <c r="I399" s="44"/>
      <c r="J399" s="28"/>
      <c r="K399" s="28"/>
      <c r="L399" s="44"/>
      <c r="M399" s="28"/>
      <c r="N399" s="44"/>
      <c r="O399" s="28"/>
      <c r="P399" s="28"/>
      <c r="Q399" s="37"/>
    </row>
    <row r="400" spans="4:17" ht="22.5" customHeight="1">
      <c r="D400" s="37"/>
      <c r="E400" s="37"/>
      <c r="F400" s="21"/>
      <c r="G400" s="18"/>
      <c r="H400" s="28"/>
      <c r="I400" s="44"/>
      <c r="J400" s="28"/>
      <c r="K400" s="28"/>
      <c r="L400" s="44"/>
      <c r="M400" s="28"/>
      <c r="N400" s="44"/>
      <c r="O400" s="28"/>
      <c r="P400" s="28"/>
      <c r="Q400" s="37"/>
    </row>
    <row r="401" spans="4:17" ht="22.5" customHeight="1">
      <c r="D401" s="37"/>
      <c r="E401" s="37"/>
      <c r="F401" s="21"/>
      <c r="G401" s="18"/>
      <c r="H401" s="28"/>
      <c r="I401" s="44"/>
      <c r="J401" s="28"/>
      <c r="K401" s="28"/>
      <c r="L401" s="44"/>
      <c r="M401" s="28"/>
      <c r="N401" s="44"/>
      <c r="O401" s="28"/>
      <c r="P401" s="28"/>
      <c r="Q401" s="37"/>
    </row>
    <row r="402" spans="4:17" ht="22.5" customHeight="1">
      <c r="D402" s="37"/>
      <c r="E402" s="37"/>
      <c r="F402" s="21"/>
      <c r="G402" s="18"/>
      <c r="H402" s="28"/>
      <c r="I402" s="44"/>
      <c r="J402" s="28"/>
      <c r="K402" s="28"/>
      <c r="L402" s="44"/>
      <c r="M402" s="28"/>
      <c r="N402" s="44"/>
      <c r="O402" s="28"/>
      <c r="P402" s="28"/>
      <c r="Q402" s="37"/>
    </row>
    <row r="403" spans="4:17" ht="22.5" customHeight="1">
      <c r="D403" s="37"/>
      <c r="E403" s="37"/>
      <c r="F403" s="21"/>
      <c r="G403" s="18"/>
      <c r="H403" s="28"/>
      <c r="I403" s="44"/>
      <c r="J403" s="28"/>
      <c r="K403" s="28"/>
      <c r="L403" s="44"/>
      <c r="M403" s="28"/>
      <c r="N403" s="44"/>
      <c r="O403" s="28"/>
      <c r="P403" s="28"/>
      <c r="Q403" s="37"/>
    </row>
    <row r="404" spans="4:17" ht="22.5" customHeight="1">
      <c r="D404" s="37"/>
      <c r="E404" s="37"/>
      <c r="F404" s="21"/>
      <c r="G404" s="18"/>
      <c r="H404" s="28"/>
      <c r="I404" s="44"/>
      <c r="J404" s="28"/>
      <c r="K404" s="28"/>
      <c r="L404" s="44"/>
      <c r="M404" s="28"/>
      <c r="N404" s="44"/>
      <c r="O404" s="28"/>
      <c r="P404" s="28"/>
      <c r="Q404" s="37"/>
    </row>
    <row r="405" spans="4:17" ht="22.5" customHeight="1">
      <c r="D405" s="37"/>
      <c r="E405" s="37"/>
      <c r="F405" s="21"/>
      <c r="G405" s="18"/>
      <c r="H405" s="28"/>
      <c r="I405" s="44"/>
      <c r="J405" s="28"/>
      <c r="K405" s="28"/>
      <c r="L405" s="44"/>
      <c r="M405" s="28"/>
      <c r="N405" s="44"/>
      <c r="O405" s="28"/>
      <c r="P405" s="28"/>
      <c r="Q405" s="37"/>
    </row>
    <row r="406" spans="4:17" ht="22.5" customHeight="1">
      <c r="D406" s="37"/>
      <c r="E406" s="37"/>
      <c r="F406" s="21"/>
      <c r="G406" s="18"/>
      <c r="H406" s="28"/>
      <c r="I406" s="44"/>
      <c r="J406" s="28"/>
      <c r="K406" s="28"/>
      <c r="L406" s="44"/>
      <c r="M406" s="28"/>
      <c r="N406" s="44"/>
      <c r="O406" s="28"/>
      <c r="P406" s="28"/>
      <c r="Q406" s="37"/>
    </row>
    <row r="407" spans="4:17" ht="22.5" customHeight="1">
      <c r="D407" s="37"/>
      <c r="E407" s="37"/>
      <c r="F407" s="21"/>
      <c r="G407" s="18"/>
      <c r="H407" s="28"/>
      <c r="I407" s="44"/>
      <c r="J407" s="28"/>
      <c r="K407" s="28"/>
      <c r="L407" s="44"/>
      <c r="M407" s="28"/>
      <c r="N407" s="44"/>
      <c r="O407" s="28"/>
      <c r="P407" s="28"/>
      <c r="Q407" s="37"/>
    </row>
    <row r="408" spans="4:17" ht="22.5" customHeight="1">
      <c r="D408" s="37"/>
      <c r="E408" s="37"/>
      <c r="F408" s="21"/>
      <c r="G408" s="18"/>
      <c r="H408" s="28"/>
      <c r="I408" s="44"/>
      <c r="J408" s="28"/>
      <c r="K408" s="28"/>
      <c r="L408" s="44"/>
      <c r="M408" s="28"/>
      <c r="N408" s="44"/>
      <c r="O408" s="28"/>
      <c r="P408" s="28"/>
      <c r="Q408" s="37"/>
    </row>
    <row r="409" spans="4:17" ht="22.5" customHeight="1">
      <c r="D409" s="37"/>
      <c r="E409" s="37"/>
      <c r="F409" s="21"/>
      <c r="G409" s="18"/>
      <c r="H409" s="28"/>
      <c r="I409" s="44"/>
      <c r="J409" s="28"/>
      <c r="K409" s="28"/>
      <c r="L409" s="44"/>
      <c r="M409" s="28"/>
      <c r="N409" s="44"/>
      <c r="O409" s="28"/>
      <c r="P409" s="28"/>
      <c r="Q409" s="37"/>
    </row>
    <row r="410" spans="4:17" ht="22.5" customHeight="1">
      <c r="D410" s="37"/>
      <c r="E410" s="37"/>
      <c r="F410" s="21"/>
      <c r="G410" s="18"/>
      <c r="H410" s="28"/>
      <c r="I410" s="44"/>
      <c r="J410" s="28"/>
      <c r="K410" s="28"/>
      <c r="L410" s="44"/>
      <c r="M410" s="28"/>
      <c r="N410" s="44"/>
      <c r="O410" s="28"/>
      <c r="P410" s="28"/>
      <c r="Q410" s="37"/>
    </row>
    <row r="411" spans="4:17" ht="22.5" customHeight="1">
      <c r="D411" s="37"/>
      <c r="E411" s="37"/>
      <c r="F411" s="21"/>
      <c r="G411" s="18"/>
      <c r="H411" s="28"/>
      <c r="I411" s="44"/>
      <c r="J411" s="28"/>
      <c r="K411" s="28"/>
      <c r="L411" s="44"/>
      <c r="M411" s="28"/>
      <c r="N411" s="44"/>
      <c r="O411" s="28"/>
      <c r="P411" s="28"/>
      <c r="Q411" s="37"/>
    </row>
    <row r="412" spans="4:17" ht="22.5" customHeight="1">
      <c r="D412" s="37"/>
      <c r="E412" s="37"/>
      <c r="F412" s="21"/>
      <c r="G412" s="18"/>
      <c r="H412" s="28"/>
      <c r="I412" s="44"/>
      <c r="J412" s="28"/>
      <c r="K412" s="28"/>
      <c r="L412" s="44"/>
      <c r="M412" s="28"/>
      <c r="N412" s="44"/>
      <c r="O412" s="28"/>
      <c r="P412" s="28"/>
      <c r="Q412" s="37"/>
    </row>
    <row r="413" spans="4:17" ht="22.5" customHeight="1">
      <c r="D413" s="37"/>
      <c r="E413" s="37"/>
      <c r="F413" s="21"/>
      <c r="G413" s="18"/>
      <c r="H413" s="28"/>
      <c r="I413" s="44"/>
      <c r="J413" s="28"/>
      <c r="K413" s="28"/>
      <c r="L413" s="44"/>
      <c r="M413" s="28"/>
      <c r="N413" s="44"/>
      <c r="O413" s="28"/>
      <c r="P413" s="28"/>
      <c r="Q413" s="37"/>
    </row>
    <row r="414" spans="4:17" ht="22.5" customHeight="1">
      <c r="D414" s="37"/>
      <c r="E414" s="37"/>
      <c r="F414" s="21"/>
      <c r="G414" s="18"/>
      <c r="H414" s="28"/>
      <c r="I414" s="44"/>
      <c r="J414" s="28"/>
      <c r="K414" s="28"/>
      <c r="L414" s="44"/>
      <c r="M414" s="28"/>
      <c r="N414" s="44"/>
      <c r="O414" s="28"/>
      <c r="P414" s="28"/>
      <c r="Q414" s="37"/>
    </row>
    <row r="415" spans="4:17" ht="22.5" customHeight="1">
      <c r="D415" s="37"/>
      <c r="E415" s="37"/>
      <c r="F415" s="21"/>
      <c r="G415" s="18"/>
      <c r="H415" s="28"/>
      <c r="I415" s="44"/>
      <c r="J415" s="28"/>
      <c r="K415" s="28"/>
      <c r="L415" s="44"/>
      <c r="M415" s="28"/>
      <c r="N415" s="44"/>
      <c r="O415" s="28"/>
      <c r="P415" s="28"/>
      <c r="Q415" s="37"/>
    </row>
    <row r="416" spans="4:17" ht="22.5" customHeight="1">
      <c r="D416" s="37"/>
      <c r="E416" s="37"/>
      <c r="F416" s="21"/>
      <c r="G416" s="18"/>
      <c r="H416" s="28"/>
      <c r="I416" s="44"/>
      <c r="J416" s="28"/>
      <c r="K416" s="28"/>
      <c r="L416" s="44"/>
      <c r="M416" s="28"/>
      <c r="N416" s="44"/>
      <c r="O416" s="28"/>
      <c r="P416" s="28"/>
      <c r="Q416" s="37"/>
    </row>
    <row r="417" spans="4:17" ht="22.5" customHeight="1">
      <c r="D417" s="37"/>
      <c r="E417" s="37"/>
      <c r="F417" s="21"/>
      <c r="G417" s="18"/>
      <c r="H417" s="28"/>
      <c r="I417" s="44"/>
      <c r="J417" s="28"/>
      <c r="K417" s="28"/>
      <c r="L417" s="44"/>
      <c r="M417" s="28"/>
      <c r="N417" s="44"/>
      <c r="O417" s="28"/>
      <c r="P417" s="28"/>
      <c r="Q417" s="37"/>
    </row>
    <row r="418" spans="4:17" ht="22.5" customHeight="1">
      <c r="D418" s="37"/>
      <c r="E418" s="37"/>
      <c r="F418" s="21"/>
      <c r="G418" s="18"/>
      <c r="H418" s="28"/>
      <c r="I418" s="44"/>
      <c r="J418" s="28"/>
      <c r="K418" s="28"/>
      <c r="L418" s="44"/>
      <c r="M418" s="28"/>
      <c r="N418" s="44"/>
      <c r="O418" s="28"/>
      <c r="P418" s="28"/>
      <c r="Q418" s="37"/>
    </row>
    <row r="419" spans="2:17" ht="22.5" customHeight="1">
      <c r="B419" s="15" t="s">
        <v>1721</v>
      </c>
      <c r="D419" s="37" t="s">
        <v>1722</v>
      </c>
      <c r="E419" s="37"/>
      <c r="F419" s="21"/>
      <c r="G419" s="18"/>
      <c r="H419" s="28"/>
      <c r="I419" s="44">
        <f>TRUNC(SUM(I394:I418))</f>
        <v>0</v>
      </c>
      <c r="J419" s="28"/>
      <c r="K419" s="28"/>
      <c r="L419" s="44">
        <f>TRUNC(SUM(L394:L418))</f>
        <v>0</v>
      </c>
      <c r="M419" s="28"/>
      <c r="N419" s="44">
        <f>TRUNC(SUM(N394:N418))</f>
        <v>0</v>
      </c>
      <c r="O419" s="28">
        <f>IF((H419+K419+M419)=0,"",(H419+K419+M419))</f>
      </c>
      <c r="P419" s="28">
        <f>TRUNC(SUM(P394:P418))</f>
        <v>0</v>
      </c>
      <c r="Q419" s="37"/>
    </row>
    <row r="420" spans="2:17" ht="22.5" customHeight="1">
      <c r="B420" s="15" t="s">
        <v>1214</v>
      </c>
      <c r="D420" s="220" t="s">
        <v>238</v>
      </c>
      <c r="E420" s="221"/>
      <c r="F420" s="221"/>
      <c r="G420" s="221"/>
      <c r="H420" s="221"/>
      <c r="I420" s="221"/>
      <c r="J420" s="221"/>
      <c r="K420" s="221"/>
      <c r="L420" s="221"/>
      <c r="M420" s="221"/>
      <c r="N420" s="221"/>
      <c r="O420" s="221"/>
      <c r="P420" s="221"/>
      <c r="Q420" s="222"/>
    </row>
    <row r="421" spans="1:17" ht="22.5" customHeight="1">
      <c r="A421" s="15" t="s">
        <v>846</v>
      </c>
      <c r="B421" s="15" t="s">
        <v>225</v>
      </c>
      <c r="C421" s="15" t="s">
        <v>846</v>
      </c>
      <c r="D421" s="37" t="s">
        <v>847</v>
      </c>
      <c r="E421" s="37" t="s">
        <v>848</v>
      </c>
      <c r="F421" s="21" t="s">
        <v>638</v>
      </c>
      <c r="G421" s="18">
        <v>165</v>
      </c>
      <c r="H421" s="28"/>
      <c r="I421" s="44"/>
      <c r="J421" s="28"/>
      <c r="K421" s="28"/>
      <c r="L421" s="44"/>
      <c r="M421" s="28"/>
      <c r="N421" s="44"/>
      <c r="O421" s="28"/>
      <c r="P421" s="28"/>
      <c r="Q421" s="37" t="s">
        <v>319</v>
      </c>
    </row>
    <row r="422" spans="1:17" ht="22.5" customHeight="1">
      <c r="A422" s="15" t="s">
        <v>849</v>
      </c>
      <c r="B422" s="15" t="s">
        <v>225</v>
      </c>
      <c r="C422" s="15" t="s">
        <v>849</v>
      </c>
      <c r="D422" s="37" t="s">
        <v>850</v>
      </c>
      <c r="E422" s="37" t="s">
        <v>851</v>
      </c>
      <c r="F422" s="21" t="s">
        <v>638</v>
      </c>
      <c r="G422" s="18">
        <v>1</v>
      </c>
      <c r="H422" s="28"/>
      <c r="I422" s="44"/>
      <c r="J422" s="28"/>
      <c r="K422" s="28"/>
      <c r="L422" s="44"/>
      <c r="M422" s="28"/>
      <c r="N422" s="44"/>
      <c r="O422" s="28"/>
      <c r="P422" s="28"/>
      <c r="Q422" s="37" t="s">
        <v>320</v>
      </c>
    </row>
    <row r="423" spans="1:17" ht="22.5" customHeight="1">
      <c r="A423" s="15" t="s">
        <v>852</v>
      </c>
      <c r="B423" s="15" t="s">
        <v>225</v>
      </c>
      <c r="C423" s="15" t="s">
        <v>852</v>
      </c>
      <c r="D423" s="37" t="s">
        <v>853</v>
      </c>
      <c r="E423" s="37" t="s">
        <v>854</v>
      </c>
      <c r="F423" s="21" t="s">
        <v>638</v>
      </c>
      <c r="G423" s="18">
        <v>29</v>
      </c>
      <c r="H423" s="28"/>
      <c r="I423" s="44"/>
      <c r="J423" s="28"/>
      <c r="K423" s="28"/>
      <c r="L423" s="44"/>
      <c r="M423" s="28"/>
      <c r="N423" s="44"/>
      <c r="O423" s="28"/>
      <c r="P423" s="28"/>
      <c r="Q423" s="37" t="s">
        <v>321</v>
      </c>
    </row>
    <row r="424" spans="1:17" ht="22.5" customHeight="1">
      <c r="A424" s="15" t="s">
        <v>855</v>
      </c>
      <c r="B424" s="15" t="s">
        <v>225</v>
      </c>
      <c r="C424" s="15" t="s">
        <v>855</v>
      </c>
      <c r="D424" s="37" t="s">
        <v>856</v>
      </c>
      <c r="E424" s="37" t="s">
        <v>857</v>
      </c>
      <c r="F424" s="21" t="s">
        <v>638</v>
      </c>
      <c r="G424" s="18">
        <v>23</v>
      </c>
      <c r="H424" s="28"/>
      <c r="I424" s="44"/>
      <c r="J424" s="28"/>
      <c r="K424" s="28"/>
      <c r="L424" s="44"/>
      <c r="M424" s="28"/>
      <c r="N424" s="44"/>
      <c r="O424" s="28"/>
      <c r="P424" s="28"/>
      <c r="Q424" s="37" t="s">
        <v>322</v>
      </c>
    </row>
    <row r="425" spans="1:17" ht="22.5" customHeight="1">
      <c r="A425" s="15" t="s">
        <v>858</v>
      </c>
      <c r="B425" s="15" t="s">
        <v>225</v>
      </c>
      <c r="C425" s="15" t="s">
        <v>858</v>
      </c>
      <c r="D425" s="37" t="s">
        <v>859</v>
      </c>
      <c r="E425" s="37" t="s">
        <v>860</v>
      </c>
      <c r="F425" s="21" t="s">
        <v>638</v>
      </c>
      <c r="G425" s="18">
        <v>1</v>
      </c>
      <c r="H425" s="28"/>
      <c r="I425" s="44"/>
      <c r="J425" s="28"/>
      <c r="K425" s="28"/>
      <c r="L425" s="44"/>
      <c r="M425" s="28"/>
      <c r="N425" s="44"/>
      <c r="O425" s="28"/>
      <c r="P425" s="28"/>
      <c r="Q425" s="37" t="s">
        <v>323</v>
      </c>
    </row>
    <row r="426" spans="1:17" ht="22.5" customHeight="1">
      <c r="A426" s="15" t="s">
        <v>861</v>
      </c>
      <c r="B426" s="15" t="s">
        <v>225</v>
      </c>
      <c r="C426" s="15" t="s">
        <v>861</v>
      </c>
      <c r="D426" s="37" t="s">
        <v>862</v>
      </c>
      <c r="E426" s="37" t="s">
        <v>863</v>
      </c>
      <c r="F426" s="21" t="s">
        <v>638</v>
      </c>
      <c r="G426" s="18">
        <v>3</v>
      </c>
      <c r="H426" s="28"/>
      <c r="I426" s="44"/>
      <c r="J426" s="28"/>
      <c r="K426" s="28"/>
      <c r="L426" s="44"/>
      <c r="M426" s="28"/>
      <c r="N426" s="44"/>
      <c r="O426" s="28"/>
      <c r="P426" s="28"/>
      <c r="Q426" s="37" t="s">
        <v>324</v>
      </c>
    </row>
    <row r="427" spans="1:17" ht="22.5" customHeight="1">
      <c r="A427" s="15" t="s">
        <v>864</v>
      </c>
      <c r="B427" s="15" t="s">
        <v>225</v>
      </c>
      <c r="C427" s="15" t="s">
        <v>864</v>
      </c>
      <c r="D427" s="37" t="s">
        <v>865</v>
      </c>
      <c r="E427" s="37" t="s">
        <v>866</v>
      </c>
      <c r="F427" s="21" t="s">
        <v>638</v>
      </c>
      <c r="G427" s="18">
        <v>8</v>
      </c>
      <c r="H427" s="28"/>
      <c r="I427" s="44"/>
      <c r="J427" s="28"/>
      <c r="K427" s="28"/>
      <c r="L427" s="44"/>
      <c r="M427" s="28"/>
      <c r="N427" s="44"/>
      <c r="O427" s="28"/>
      <c r="P427" s="28"/>
      <c r="Q427" s="37" t="s">
        <v>319</v>
      </c>
    </row>
    <row r="428" spans="1:17" ht="22.5" customHeight="1">
      <c r="A428" s="15" t="s">
        <v>867</v>
      </c>
      <c r="B428" s="15" t="s">
        <v>225</v>
      </c>
      <c r="C428" s="15" t="s">
        <v>867</v>
      </c>
      <c r="D428" s="37" t="s">
        <v>868</v>
      </c>
      <c r="E428" s="37" t="s">
        <v>854</v>
      </c>
      <c r="F428" s="21" t="s">
        <v>638</v>
      </c>
      <c r="G428" s="18">
        <v>72</v>
      </c>
      <c r="H428" s="28"/>
      <c r="I428" s="44"/>
      <c r="J428" s="28"/>
      <c r="K428" s="28"/>
      <c r="L428" s="44"/>
      <c r="M428" s="28"/>
      <c r="N428" s="44"/>
      <c r="O428" s="28"/>
      <c r="P428" s="28"/>
      <c r="Q428" s="37" t="s">
        <v>325</v>
      </c>
    </row>
    <row r="429" spans="1:17" ht="22.5" customHeight="1">
      <c r="A429" s="15" t="s">
        <v>907</v>
      </c>
      <c r="B429" s="15" t="s">
        <v>225</v>
      </c>
      <c r="C429" s="15" t="s">
        <v>907</v>
      </c>
      <c r="D429" s="37" t="s">
        <v>908</v>
      </c>
      <c r="E429" s="37" t="s">
        <v>904</v>
      </c>
      <c r="F429" s="21" t="s">
        <v>901</v>
      </c>
      <c r="G429" s="18">
        <v>1</v>
      </c>
      <c r="H429" s="28"/>
      <c r="I429" s="44"/>
      <c r="J429" s="28"/>
      <c r="K429" s="28"/>
      <c r="L429" s="44"/>
      <c r="M429" s="28"/>
      <c r="N429" s="44"/>
      <c r="O429" s="28"/>
      <c r="P429" s="28"/>
      <c r="Q429" s="37"/>
    </row>
    <row r="430" spans="4:31" ht="22.5" customHeight="1">
      <c r="D430" s="37"/>
      <c r="E430" s="37"/>
      <c r="F430" s="21"/>
      <c r="G430" s="18"/>
      <c r="H430" s="28"/>
      <c r="I430" s="44"/>
      <c r="J430" s="28"/>
      <c r="K430" s="28"/>
      <c r="L430" s="44"/>
      <c r="M430" s="28"/>
      <c r="N430" s="44"/>
      <c r="O430" s="28"/>
      <c r="P430" s="28"/>
      <c r="Q430" s="37"/>
      <c r="AE430" s="27">
        <f>TRUNC(SUM(AE420:AE429))</f>
        <v>0</v>
      </c>
    </row>
    <row r="431" spans="4:17" ht="22.5" customHeight="1">
      <c r="D431" s="37"/>
      <c r="E431" s="37"/>
      <c r="F431" s="21"/>
      <c r="G431" s="18"/>
      <c r="H431" s="28"/>
      <c r="I431" s="44"/>
      <c r="J431" s="28"/>
      <c r="K431" s="28"/>
      <c r="L431" s="44"/>
      <c r="M431" s="28"/>
      <c r="N431" s="44"/>
      <c r="O431" s="28"/>
      <c r="P431" s="28"/>
      <c r="Q431" s="37"/>
    </row>
    <row r="432" spans="4:17" ht="22.5" customHeight="1">
      <c r="D432" s="37"/>
      <c r="E432" s="37"/>
      <c r="F432" s="21"/>
      <c r="G432" s="18"/>
      <c r="H432" s="28"/>
      <c r="I432" s="44"/>
      <c r="J432" s="28"/>
      <c r="K432" s="28"/>
      <c r="L432" s="44"/>
      <c r="M432" s="28"/>
      <c r="N432" s="44"/>
      <c r="O432" s="28"/>
      <c r="P432" s="28"/>
      <c r="Q432" s="37"/>
    </row>
    <row r="433" spans="4:17" ht="22.5" customHeight="1">
      <c r="D433" s="37"/>
      <c r="E433" s="37"/>
      <c r="F433" s="21"/>
      <c r="G433" s="18"/>
      <c r="H433" s="28"/>
      <c r="I433" s="44"/>
      <c r="J433" s="28"/>
      <c r="K433" s="28"/>
      <c r="L433" s="44"/>
      <c r="M433" s="28"/>
      <c r="N433" s="44"/>
      <c r="O433" s="28"/>
      <c r="P433" s="28"/>
      <c r="Q433" s="37"/>
    </row>
    <row r="434" spans="4:17" ht="22.5" customHeight="1">
      <c r="D434" s="37"/>
      <c r="E434" s="37"/>
      <c r="F434" s="21"/>
      <c r="G434" s="18"/>
      <c r="H434" s="28"/>
      <c r="I434" s="44"/>
      <c r="J434" s="28"/>
      <c r="K434" s="28"/>
      <c r="L434" s="44"/>
      <c r="M434" s="28"/>
      <c r="N434" s="44"/>
      <c r="O434" s="28"/>
      <c r="P434" s="28"/>
      <c r="Q434" s="37"/>
    </row>
    <row r="435" spans="4:17" ht="22.5" customHeight="1">
      <c r="D435" s="37"/>
      <c r="E435" s="37"/>
      <c r="F435" s="21"/>
      <c r="G435" s="18"/>
      <c r="H435" s="28"/>
      <c r="I435" s="44"/>
      <c r="J435" s="28"/>
      <c r="K435" s="28"/>
      <c r="L435" s="44"/>
      <c r="M435" s="28"/>
      <c r="N435" s="44"/>
      <c r="O435" s="28"/>
      <c r="P435" s="28"/>
      <c r="Q435" s="37"/>
    </row>
    <row r="436" spans="4:17" ht="22.5" customHeight="1">
      <c r="D436" s="37"/>
      <c r="E436" s="37"/>
      <c r="F436" s="21"/>
      <c r="G436" s="18"/>
      <c r="H436" s="28"/>
      <c r="I436" s="44"/>
      <c r="J436" s="28"/>
      <c r="K436" s="28"/>
      <c r="L436" s="44"/>
      <c r="M436" s="28"/>
      <c r="N436" s="44"/>
      <c r="O436" s="28"/>
      <c r="P436" s="28"/>
      <c r="Q436" s="37"/>
    </row>
    <row r="437" spans="4:17" ht="22.5" customHeight="1">
      <c r="D437" s="37"/>
      <c r="E437" s="37"/>
      <c r="F437" s="21"/>
      <c r="G437" s="18"/>
      <c r="H437" s="28"/>
      <c r="I437" s="44"/>
      <c r="J437" s="28"/>
      <c r="K437" s="28"/>
      <c r="L437" s="44"/>
      <c r="M437" s="28"/>
      <c r="N437" s="44"/>
      <c r="O437" s="28"/>
      <c r="P437" s="28"/>
      <c r="Q437" s="37"/>
    </row>
    <row r="438" spans="4:17" ht="22.5" customHeight="1">
      <c r="D438" s="37"/>
      <c r="E438" s="37"/>
      <c r="F438" s="21"/>
      <c r="G438" s="18"/>
      <c r="H438" s="28"/>
      <c r="I438" s="44"/>
      <c r="J438" s="28"/>
      <c r="K438" s="28"/>
      <c r="L438" s="44"/>
      <c r="M438" s="28"/>
      <c r="N438" s="44"/>
      <c r="O438" s="28"/>
      <c r="P438" s="28"/>
      <c r="Q438" s="37"/>
    </row>
    <row r="439" spans="4:17" ht="22.5" customHeight="1">
      <c r="D439" s="37"/>
      <c r="E439" s="37"/>
      <c r="F439" s="21"/>
      <c r="G439" s="18"/>
      <c r="H439" s="28"/>
      <c r="I439" s="44"/>
      <c r="J439" s="28"/>
      <c r="K439" s="28"/>
      <c r="L439" s="44"/>
      <c r="M439" s="28"/>
      <c r="N439" s="44"/>
      <c r="O439" s="28"/>
      <c r="P439" s="28"/>
      <c r="Q439" s="37"/>
    </row>
    <row r="440" spans="4:17" ht="22.5" customHeight="1">
      <c r="D440" s="37"/>
      <c r="E440" s="37"/>
      <c r="F440" s="21"/>
      <c r="G440" s="18"/>
      <c r="H440" s="28"/>
      <c r="I440" s="44"/>
      <c r="J440" s="28"/>
      <c r="K440" s="28"/>
      <c r="L440" s="44"/>
      <c r="M440" s="28"/>
      <c r="N440" s="44"/>
      <c r="O440" s="28"/>
      <c r="P440" s="28"/>
      <c r="Q440" s="37"/>
    </row>
    <row r="441" spans="4:17" ht="22.5" customHeight="1">
      <c r="D441" s="37"/>
      <c r="E441" s="37"/>
      <c r="F441" s="21"/>
      <c r="G441" s="18"/>
      <c r="H441" s="28"/>
      <c r="I441" s="44"/>
      <c r="J441" s="28"/>
      <c r="K441" s="28"/>
      <c r="L441" s="44"/>
      <c r="M441" s="28"/>
      <c r="N441" s="44"/>
      <c r="O441" s="28"/>
      <c r="P441" s="28"/>
      <c r="Q441" s="37"/>
    </row>
    <row r="442" spans="4:17" ht="22.5" customHeight="1">
      <c r="D442" s="37"/>
      <c r="E442" s="37"/>
      <c r="F442" s="21"/>
      <c r="G442" s="18"/>
      <c r="H442" s="28"/>
      <c r="I442" s="44"/>
      <c r="J442" s="28"/>
      <c r="K442" s="28"/>
      <c r="L442" s="44"/>
      <c r="M442" s="28"/>
      <c r="N442" s="44"/>
      <c r="O442" s="28"/>
      <c r="P442" s="28"/>
      <c r="Q442" s="37"/>
    </row>
    <row r="443" spans="4:17" ht="22.5" customHeight="1">
      <c r="D443" s="37"/>
      <c r="E443" s="37"/>
      <c r="F443" s="21"/>
      <c r="G443" s="18"/>
      <c r="H443" s="28"/>
      <c r="I443" s="44"/>
      <c r="J443" s="28"/>
      <c r="K443" s="28"/>
      <c r="L443" s="44"/>
      <c r="M443" s="28"/>
      <c r="N443" s="44"/>
      <c r="O443" s="28"/>
      <c r="P443" s="28"/>
      <c r="Q443" s="37"/>
    </row>
    <row r="444" spans="4:17" ht="22.5" customHeight="1">
      <c r="D444" s="37"/>
      <c r="E444" s="37"/>
      <c r="F444" s="21"/>
      <c r="G444" s="18"/>
      <c r="H444" s="28"/>
      <c r="I444" s="44"/>
      <c r="J444" s="28"/>
      <c r="K444" s="28"/>
      <c r="L444" s="44"/>
      <c r="M444" s="28"/>
      <c r="N444" s="44"/>
      <c r="O444" s="28"/>
      <c r="P444" s="28"/>
      <c r="Q444" s="37"/>
    </row>
    <row r="445" spans="2:17" ht="22.5" customHeight="1">
      <c r="B445" s="15" t="s">
        <v>1721</v>
      </c>
      <c r="D445" s="37" t="s">
        <v>1722</v>
      </c>
      <c r="E445" s="37"/>
      <c r="F445" s="21"/>
      <c r="G445" s="18"/>
      <c r="H445" s="28"/>
      <c r="I445" s="44">
        <f>TRUNC(SUM(I420:I444))</f>
        <v>0</v>
      </c>
      <c r="J445" s="28"/>
      <c r="K445" s="28"/>
      <c r="L445" s="44">
        <f>TRUNC(SUM(L420:L444))</f>
        <v>0</v>
      </c>
      <c r="M445" s="28"/>
      <c r="N445" s="44">
        <f>TRUNC(SUM(N420:N444))</f>
        <v>0</v>
      </c>
      <c r="O445" s="28">
        <f>IF((H445+K445+M445)=0,"",(H445+K445+M445))</f>
      </c>
      <c r="P445" s="28">
        <f>TRUNC(SUM(P420:P444))</f>
        <v>0</v>
      </c>
      <c r="Q445" s="37"/>
    </row>
  </sheetData>
  <sheetProtection/>
  <mergeCells count="27">
    <mergeCell ref="W1:Y1"/>
    <mergeCell ref="D1:N1"/>
    <mergeCell ref="E2:E3"/>
    <mergeCell ref="D2:D3"/>
    <mergeCell ref="J2:L2"/>
    <mergeCell ref="M2:N2"/>
    <mergeCell ref="G2:G3"/>
    <mergeCell ref="H2:I2"/>
    <mergeCell ref="P2:P3"/>
    <mergeCell ref="F2:F3"/>
    <mergeCell ref="D212:Q212"/>
    <mergeCell ref="A2:A3"/>
    <mergeCell ref="B2:B3"/>
    <mergeCell ref="C2:C3"/>
    <mergeCell ref="Q2:Q3"/>
    <mergeCell ref="D4:Q4"/>
    <mergeCell ref="D30:Q30"/>
    <mergeCell ref="D108:Q108"/>
    <mergeCell ref="D160:Q160"/>
    <mergeCell ref="D394:Q394"/>
    <mergeCell ref="D420:Q420"/>
    <mergeCell ref="D238:Q238"/>
    <mergeCell ref="D264:Q264"/>
    <mergeCell ref="D290:Q290"/>
    <mergeCell ref="D316:Q316"/>
    <mergeCell ref="D368:Q368"/>
    <mergeCell ref="D342:Q342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9"/>
  <sheetViews>
    <sheetView showZeros="0" view="pageBreakPreview" zoomScaleSheetLayoutView="100" zoomScalePageLayoutView="0" workbookViewId="0" topLeftCell="A1">
      <pane xSplit="2" ySplit="3" topLeftCell="C133" activePane="bottomRight" state="frozen"/>
      <selection pane="topLeft" activeCell="D4" sqref="D4:Q4"/>
      <selection pane="topRight" activeCell="D4" sqref="D4:Q4"/>
      <selection pane="bottomLeft" activeCell="D4" sqref="D4:Q4"/>
      <selection pane="bottomRight" activeCell="E150" sqref="E150"/>
    </sheetView>
  </sheetViews>
  <sheetFormatPr defaultColWidth="8.88671875" defaultRowHeight="22.5" customHeight="1"/>
  <cols>
    <col min="1" max="1" width="9.10546875" style="15" hidden="1" customWidth="1"/>
    <col min="2" max="2" width="9.88671875" style="15" hidden="1" customWidth="1"/>
    <col min="3" max="3" width="12.77734375" style="38" customWidth="1"/>
    <col min="4" max="4" width="23.10546875" style="38" customWidth="1"/>
    <col min="5" max="5" width="23.77734375" style="38" customWidth="1"/>
    <col min="6" max="6" width="4.6640625" style="23" customWidth="1"/>
    <col min="7" max="7" width="6.4453125" style="0" hidden="1" customWidth="1"/>
    <col min="8" max="9" width="11.21484375" style="29" customWidth="1"/>
    <col min="10" max="10" width="4.99609375" style="29" hidden="1" customWidth="1"/>
    <col min="11" max="13" width="11.21484375" style="29" customWidth="1"/>
    <col min="14" max="14" width="11.10546875" style="29" customWidth="1"/>
    <col min="15" max="15" width="9.77734375" style="29" hidden="1" customWidth="1"/>
    <col min="16" max="16" width="11.21484375" style="29" customWidth="1"/>
    <col min="17" max="17" width="12.21484375" style="0" customWidth="1"/>
  </cols>
  <sheetData>
    <row r="1" spans="1:17" s="2" customFormat="1" ht="22.5" customHeight="1">
      <c r="A1" s="15"/>
      <c r="B1" s="15" t="s">
        <v>1719</v>
      </c>
      <c r="C1" s="231" t="s">
        <v>1353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7"/>
      <c r="P1" s="27"/>
      <c r="Q1" s="15"/>
    </row>
    <row r="2" spans="1:17" s="13" customFormat="1" ht="22.5" customHeight="1">
      <c r="A2" s="226" t="s">
        <v>364</v>
      </c>
      <c r="B2" s="228" t="s">
        <v>356</v>
      </c>
      <c r="C2" s="227" t="s">
        <v>345</v>
      </c>
      <c r="D2" s="227" t="s">
        <v>371</v>
      </c>
      <c r="E2" s="227" t="s">
        <v>372</v>
      </c>
      <c r="F2" s="229" t="s">
        <v>327</v>
      </c>
      <c r="G2" s="233" t="s">
        <v>328</v>
      </c>
      <c r="H2" s="223" t="s">
        <v>351</v>
      </c>
      <c r="I2" s="223"/>
      <c r="J2" s="223" t="s">
        <v>352</v>
      </c>
      <c r="K2" s="223"/>
      <c r="L2" s="223"/>
      <c r="M2" s="223" t="s">
        <v>353</v>
      </c>
      <c r="N2" s="223"/>
      <c r="O2" s="42" t="s">
        <v>335</v>
      </c>
      <c r="P2" s="223" t="s">
        <v>363</v>
      </c>
      <c r="Q2" s="227" t="s">
        <v>355</v>
      </c>
    </row>
    <row r="3" spans="1:17" s="13" customFormat="1" ht="22.5" customHeight="1">
      <c r="A3" s="226"/>
      <c r="B3" s="228"/>
      <c r="C3" s="227"/>
      <c r="D3" s="227"/>
      <c r="E3" s="227"/>
      <c r="F3" s="229"/>
      <c r="G3" s="233"/>
      <c r="H3" s="42" t="s">
        <v>358</v>
      </c>
      <c r="I3" s="42" t="s">
        <v>359</v>
      </c>
      <c r="J3" s="42" t="s">
        <v>328</v>
      </c>
      <c r="K3" s="42" t="s">
        <v>358</v>
      </c>
      <c r="L3" s="42" t="s">
        <v>359</v>
      </c>
      <c r="M3" s="42" t="s">
        <v>360</v>
      </c>
      <c r="N3" s="42" t="s">
        <v>359</v>
      </c>
      <c r="O3" s="42" t="s">
        <v>348</v>
      </c>
      <c r="P3" s="223"/>
      <c r="Q3" s="227"/>
    </row>
    <row r="4" spans="1:17" s="2" customFormat="1" ht="22.5" customHeight="1">
      <c r="A4" s="15" t="s">
        <v>1354</v>
      </c>
      <c r="B4" s="15" t="s">
        <v>1354</v>
      </c>
      <c r="C4" s="3" t="s">
        <v>1355</v>
      </c>
      <c r="D4" s="37" t="s">
        <v>1356</v>
      </c>
      <c r="E4" s="37" t="s">
        <v>1357</v>
      </c>
      <c r="F4" s="21" t="s">
        <v>1358</v>
      </c>
      <c r="G4" s="6"/>
      <c r="H4" s="28"/>
      <c r="I4" s="28"/>
      <c r="J4" s="28"/>
      <c r="K4" s="28"/>
      <c r="L4" s="28"/>
      <c r="M4" s="28"/>
      <c r="N4" s="28"/>
      <c r="O4" s="28"/>
      <c r="P4" s="28"/>
      <c r="Q4" s="37" t="s">
        <v>362</v>
      </c>
    </row>
    <row r="5" spans="1:17" s="2" customFormat="1" ht="22.5" customHeight="1">
      <c r="A5" s="15" t="s">
        <v>1359</v>
      </c>
      <c r="B5" s="15" t="s">
        <v>1359</v>
      </c>
      <c r="C5" s="3" t="s">
        <v>1360</v>
      </c>
      <c r="D5" s="37" t="s">
        <v>1361</v>
      </c>
      <c r="E5" s="37" t="s">
        <v>1362</v>
      </c>
      <c r="F5" s="21" t="s">
        <v>782</v>
      </c>
      <c r="G5" s="6"/>
      <c r="H5" s="28"/>
      <c r="I5" s="28"/>
      <c r="J5" s="28"/>
      <c r="K5" s="28"/>
      <c r="L5" s="28"/>
      <c r="M5" s="28"/>
      <c r="N5" s="28"/>
      <c r="O5" s="28"/>
      <c r="P5" s="28"/>
      <c r="Q5" s="37" t="s">
        <v>329</v>
      </c>
    </row>
    <row r="6" spans="1:17" s="2" customFormat="1" ht="22.5" customHeight="1">
      <c r="A6" s="15" t="s">
        <v>1363</v>
      </c>
      <c r="B6" s="15" t="s">
        <v>1363</v>
      </c>
      <c r="C6" s="3" t="s">
        <v>1364</v>
      </c>
      <c r="D6" s="37" t="s">
        <v>1365</v>
      </c>
      <c r="E6" s="37" t="s">
        <v>1362</v>
      </c>
      <c r="F6" s="21" t="s">
        <v>782</v>
      </c>
      <c r="G6" s="6"/>
      <c r="H6" s="28"/>
      <c r="I6" s="28"/>
      <c r="J6" s="28"/>
      <c r="K6" s="28"/>
      <c r="L6" s="28"/>
      <c r="M6" s="28"/>
      <c r="N6" s="28"/>
      <c r="O6" s="28"/>
      <c r="P6" s="28"/>
      <c r="Q6" s="37"/>
    </row>
    <row r="7" spans="1:17" s="2" customFormat="1" ht="22.5" customHeight="1">
      <c r="A7" s="15" t="s">
        <v>1366</v>
      </c>
      <c r="B7" s="15" t="s">
        <v>1366</v>
      </c>
      <c r="C7" s="3" t="s">
        <v>1367</v>
      </c>
      <c r="D7" s="37" t="s">
        <v>1368</v>
      </c>
      <c r="E7" s="37" t="s">
        <v>1357</v>
      </c>
      <c r="F7" s="21" t="s">
        <v>1358</v>
      </c>
      <c r="G7" s="6"/>
      <c r="H7" s="28"/>
      <c r="I7" s="28"/>
      <c r="J7" s="28"/>
      <c r="K7" s="28"/>
      <c r="L7" s="28"/>
      <c r="M7" s="28"/>
      <c r="N7" s="28"/>
      <c r="O7" s="28"/>
      <c r="P7" s="28"/>
      <c r="Q7" s="37"/>
    </row>
    <row r="8" spans="1:17" s="2" customFormat="1" ht="22.5" customHeight="1">
      <c r="A8" s="15" t="s">
        <v>1369</v>
      </c>
      <c r="B8" s="15" t="s">
        <v>1369</v>
      </c>
      <c r="C8" s="3" t="s">
        <v>1370</v>
      </c>
      <c r="D8" s="37" t="s">
        <v>753</v>
      </c>
      <c r="E8" s="37" t="s">
        <v>754</v>
      </c>
      <c r="F8" s="21" t="s">
        <v>1371</v>
      </c>
      <c r="G8" s="6"/>
      <c r="H8" s="28"/>
      <c r="I8" s="28"/>
      <c r="J8" s="28"/>
      <c r="K8" s="28"/>
      <c r="L8" s="28"/>
      <c r="M8" s="28"/>
      <c r="N8" s="28"/>
      <c r="O8" s="28"/>
      <c r="P8" s="28"/>
      <c r="Q8" s="37"/>
    </row>
    <row r="9" spans="1:17" s="2" customFormat="1" ht="22.5" customHeight="1">
      <c r="A9" s="15" t="s">
        <v>1372</v>
      </c>
      <c r="B9" s="15" t="s">
        <v>1372</v>
      </c>
      <c r="C9" s="3" t="s">
        <v>1373</v>
      </c>
      <c r="D9" s="37" t="s">
        <v>1374</v>
      </c>
      <c r="E9" s="37" t="s">
        <v>1362</v>
      </c>
      <c r="F9" s="21" t="s">
        <v>1358</v>
      </c>
      <c r="G9" s="6"/>
      <c r="H9" s="28"/>
      <c r="I9" s="28"/>
      <c r="J9" s="28"/>
      <c r="K9" s="28"/>
      <c r="L9" s="28"/>
      <c r="M9" s="28"/>
      <c r="N9" s="28"/>
      <c r="O9" s="28"/>
      <c r="P9" s="28"/>
      <c r="Q9" s="37"/>
    </row>
    <row r="10" spans="1:17" s="2" customFormat="1" ht="22.5" customHeight="1">
      <c r="A10" s="15" t="s">
        <v>1375</v>
      </c>
      <c r="B10" s="15" t="s">
        <v>1375</v>
      </c>
      <c r="C10" s="3" t="s">
        <v>1376</v>
      </c>
      <c r="D10" s="37" t="s">
        <v>1377</v>
      </c>
      <c r="E10" s="37" t="s">
        <v>1378</v>
      </c>
      <c r="F10" s="21" t="s">
        <v>1358</v>
      </c>
      <c r="G10" s="6"/>
      <c r="H10" s="28"/>
      <c r="I10" s="28"/>
      <c r="J10" s="28"/>
      <c r="K10" s="28"/>
      <c r="L10" s="28"/>
      <c r="M10" s="28"/>
      <c r="N10" s="28"/>
      <c r="O10" s="28"/>
      <c r="P10" s="28"/>
      <c r="Q10" s="37"/>
    </row>
    <row r="11" spans="1:17" s="2" customFormat="1" ht="22.5" customHeight="1">
      <c r="A11" s="15" t="s">
        <v>1379</v>
      </c>
      <c r="B11" s="15" t="s">
        <v>1379</v>
      </c>
      <c r="C11" s="3" t="s">
        <v>1380</v>
      </c>
      <c r="D11" s="37" t="s">
        <v>1381</v>
      </c>
      <c r="E11" s="37" t="s">
        <v>1382</v>
      </c>
      <c r="F11" s="21" t="s">
        <v>1358</v>
      </c>
      <c r="G11" s="6"/>
      <c r="H11" s="28"/>
      <c r="I11" s="28"/>
      <c r="J11" s="28"/>
      <c r="K11" s="28"/>
      <c r="L11" s="28"/>
      <c r="M11" s="28"/>
      <c r="N11" s="28"/>
      <c r="O11" s="28"/>
      <c r="P11" s="28"/>
      <c r="Q11" s="37"/>
    </row>
    <row r="12" spans="1:17" s="2" customFormat="1" ht="22.5" customHeight="1">
      <c r="A12" s="15" t="s">
        <v>1383</v>
      </c>
      <c r="B12" s="15" t="s">
        <v>1383</v>
      </c>
      <c r="C12" s="3" t="s">
        <v>1384</v>
      </c>
      <c r="D12" s="37" t="s">
        <v>1385</v>
      </c>
      <c r="E12" s="37" t="s">
        <v>1386</v>
      </c>
      <c r="F12" s="21" t="s">
        <v>782</v>
      </c>
      <c r="G12" s="6"/>
      <c r="H12" s="28"/>
      <c r="I12" s="28"/>
      <c r="J12" s="28"/>
      <c r="K12" s="28"/>
      <c r="L12" s="28"/>
      <c r="M12" s="28"/>
      <c r="N12" s="28"/>
      <c r="O12" s="28"/>
      <c r="P12" s="28"/>
      <c r="Q12" s="37"/>
    </row>
    <row r="13" spans="1:17" s="2" customFormat="1" ht="22.5" customHeight="1">
      <c r="A13" s="15" t="s">
        <v>1387</v>
      </c>
      <c r="B13" s="15" t="s">
        <v>1387</v>
      </c>
      <c r="C13" s="3" t="s">
        <v>1388</v>
      </c>
      <c r="D13" s="37" t="s">
        <v>1168</v>
      </c>
      <c r="E13" s="37" t="s">
        <v>1389</v>
      </c>
      <c r="F13" s="21" t="s">
        <v>1371</v>
      </c>
      <c r="G13" s="6"/>
      <c r="H13" s="28"/>
      <c r="I13" s="28"/>
      <c r="J13" s="28"/>
      <c r="K13" s="28"/>
      <c r="L13" s="28"/>
      <c r="M13" s="28"/>
      <c r="N13" s="28"/>
      <c r="O13" s="28"/>
      <c r="P13" s="28"/>
      <c r="Q13" s="37"/>
    </row>
    <row r="14" spans="1:17" s="2" customFormat="1" ht="22.5" customHeight="1">
      <c r="A14" s="15" t="s">
        <v>1390</v>
      </c>
      <c r="B14" s="15" t="s">
        <v>1390</v>
      </c>
      <c r="C14" s="3" t="s">
        <v>1391</v>
      </c>
      <c r="D14" s="37" t="s">
        <v>1171</v>
      </c>
      <c r="E14" s="37" t="s">
        <v>1389</v>
      </c>
      <c r="F14" s="21" t="s">
        <v>786</v>
      </c>
      <c r="G14" s="6"/>
      <c r="H14" s="28"/>
      <c r="I14" s="28"/>
      <c r="J14" s="28"/>
      <c r="K14" s="28"/>
      <c r="L14" s="28"/>
      <c r="M14" s="28"/>
      <c r="N14" s="28"/>
      <c r="O14" s="28"/>
      <c r="P14" s="28"/>
      <c r="Q14" s="37"/>
    </row>
    <row r="15" spans="1:17" s="2" customFormat="1" ht="22.5" customHeight="1">
      <c r="A15" s="15" t="s">
        <v>1392</v>
      </c>
      <c r="B15" s="15" t="s">
        <v>1392</v>
      </c>
      <c r="C15" s="3" t="s">
        <v>1393</v>
      </c>
      <c r="D15" s="37" t="s">
        <v>1394</v>
      </c>
      <c r="E15" s="37" t="s">
        <v>1395</v>
      </c>
      <c r="F15" s="21" t="s">
        <v>815</v>
      </c>
      <c r="G15" s="6"/>
      <c r="H15" s="28"/>
      <c r="I15" s="28"/>
      <c r="J15" s="28"/>
      <c r="K15" s="28"/>
      <c r="L15" s="28"/>
      <c r="M15" s="28"/>
      <c r="N15" s="28"/>
      <c r="O15" s="28"/>
      <c r="P15" s="28"/>
      <c r="Q15" s="37"/>
    </row>
    <row r="16" spans="1:17" s="2" customFormat="1" ht="22.5" customHeight="1">
      <c r="A16" s="15" t="s">
        <v>1396</v>
      </c>
      <c r="B16" s="15" t="s">
        <v>1396</v>
      </c>
      <c r="C16" s="3" t="s">
        <v>1397</v>
      </c>
      <c r="D16" s="37" t="s">
        <v>1398</v>
      </c>
      <c r="E16" s="37" t="s">
        <v>1399</v>
      </c>
      <c r="F16" s="21" t="s">
        <v>786</v>
      </c>
      <c r="G16" s="6"/>
      <c r="H16" s="28"/>
      <c r="I16" s="28"/>
      <c r="J16" s="28"/>
      <c r="K16" s="28"/>
      <c r="L16" s="28"/>
      <c r="M16" s="28"/>
      <c r="N16" s="28"/>
      <c r="O16" s="28"/>
      <c r="P16" s="28"/>
      <c r="Q16" s="37"/>
    </row>
    <row r="17" spans="1:17" s="2" customFormat="1" ht="22.5" customHeight="1">
      <c r="A17" s="15" t="s">
        <v>1400</v>
      </c>
      <c r="B17" s="15" t="s">
        <v>1400</v>
      </c>
      <c r="C17" s="3" t="s">
        <v>1401</v>
      </c>
      <c r="D17" s="37" t="s">
        <v>1402</v>
      </c>
      <c r="E17" s="37" t="s">
        <v>1403</v>
      </c>
      <c r="F17" s="21" t="s">
        <v>782</v>
      </c>
      <c r="G17" s="6"/>
      <c r="H17" s="28"/>
      <c r="I17" s="28"/>
      <c r="J17" s="28"/>
      <c r="K17" s="28"/>
      <c r="L17" s="28"/>
      <c r="M17" s="28"/>
      <c r="N17" s="28"/>
      <c r="O17" s="28"/>
      <c r="P17" s="28"/>
      <c r="Q17" s="37"/>
    </row>
    <row r="18" spans="1:17" s="2" customFormat="1" ht="22.5" customHeight="1">
      <c r="A18" s="15" t="s">
        <v>1404</v>
      </c>
      <c r="B18" s="15" t="s">
        <v>1404</v>
      </c>
      <c r="C18" s="3" t="s">
        <v>1405</v>
      </c>
      <c r="D18" s="37" t="s">
        <v>1402</v>
      </c>
      <c r="E18" s="37" t="s">
        <v>1406</v>
      </c>
      <c r="F18" s="21" t="s">
        <v>782</v>
      </c>
      <c r="G18" s="6"/>
      <c r="H18" s="28"/>
      <c r="I18" s="28"/>
      <c r="J18" s="28"/>
      <c r="K18" s="28"/>
      <c r="L18" s="28"/>
      <c r="M18" s="28"/>
      <c r="N18" s="28"/>
      <c r="O18" s="28"/>
      <c r="P18" s="28"/>
      <c r="Q18" s="37"/>
    </row>
    <row r="19" spans="1:17" s="2" customFormat="1" ht="22.5" customHeight="1">
      <c r="A19" s="15" t="s">
        <v>1407</v>
      </c>
      <c r="B19" s="15" t="s">
        <v>1407</v>
      </c>
      <c r="C19" s="3" t="s">
        <v>1408</v>
      </c>
      <c r="D19" s="37" t="s">
        <v>1409</v>
      </c>
      <c r="E19" s="37" t="s">
        <v>1410</v>
      </c>
      <c r="F19" s="21" t="s">
        <v>786</v>
      </c>
      <c r="G19" s="6"/>
      <c r="H19" s="28"/>
      <c r="I19" s="28"/>
      <c r="J19" s="28"/>
      <c r="K19" s="28"/>
      <c r="L19" s="28"/>
      <c r="M19" s="28"/>
      <c r="N19" s="28"/>
      <c r="O19" s="28"/>
      <c r="P19" s="28"/>
      <c r="Q19" s="37"/>
    </row>
    <row r="20" spans="1:17" s="2" customFormat="1" ht="22.5" customHeight="1">
      <c r="A20" s="15" t="s">
        <v>1411</v>
      </c>
      <c r="B20" s="15" t="s">
        <v>1411</v>
      </c>
      <c r="C20" s="3" t="s">
        <v>1412</v>
      </c>
      <c r="D20" s="37" t="s">
        <v>1413</v>
      </c>
      <c r="E20" s="37" t="s">
        <v>1414</v>
      </c>
      <c r="F20" s="21" t="s">
        <v>808</v>
      </c>
      <c r="G20" s="6"/>
      <c r="H20" s="28"/>
      <c r="I20" s="28"/>
      <c r="J20" s="28"/>
      <c r="K20" s="28"/>
      <c r="L20" s="28"/>
      <c r="M20" s="28"/>
      <c r="N20" s="28"/>
      <c r="O20" s="28"/>
      <c r="P20" s="28"/>
      <c r="Q20" s="37"/>
    </row>
    <row r="21" spans="1:17" s="2" customFormat="1" ht="22.5" customHeight="1">
      <c r="A21" s="15" t="s">
        <v>1415</v>
      </c>
      <c r="B21" s="15" t="s">
        <v>1415</v>
      </c>
      <c r="C21" s="3" t="s">
        <v>1416</v>
      </c>
      <c r="D21" s="37" t="s">
        <v>455</v>
      </c>
      <c r="E21" s="37" t="s">
        <v>456</v>
      </c>
      <c r="F21" s="21" t="s">
        <v>457</v>
      </c>
      <c r="G21" s="6"/>
      <c r="H21" s="28"/>
      <c r="I21" s="28"/>
      <c r="J21" s="28"/>
      <c r="K21" s="28"/>
      <c r="L21" s="28"/>
      <c r="M21" s="28"/>
      <c r="N21" s="28"/>
      <c r="O21" s="28"/>
      <c r="P21" s="28"/>
      <c r="Q21" s="37"/>
    </row>
    <row r="22" spans="1:17" s="2" customFormat="1" ht="22.5" customHeight="1">
      <c r="A22" s="15" t="s">
        <v>1417</v>
      </c>
      <c r="B22" s="15" t="s">
        <v>1417</v>
      </c>
      <c r="C22" s="3" t="s">
        <v>1418</v>
      </c>
      <c r="D22" s="37" t="s">
        <v>455</v>
      </c>
      <c r="E22" s="37" t="s">
        <v>459</v>
      </c>
      <c r="F22" s="21" t="s">
        <v>457</v>
      </c>
      <c r="G22" s="6"/>
      <c r="H22" s="28"/>
      <c r="I22" s="28"/>
      <c r="J22" s="28"/>
      <c r="K22" s="28"/>
      <c r="L22" s="28"/>
      <c r="M22" s="28"/>
      <c r="N22" s="28"/>
      <c r="O22" s="28"/>
      <c r="P22" s="28"/>
      <c r="Q22" s="37"/>
    </row>
    <row r="23" spans="1:17" s="2" customFormat="1" ht="22.5" customHeight="1">
      <c r="A23" s="15" t="s">
        <v>1419</v>
      </c>
      <c r="B23" s="15" t="s">
        <v>1419</v>
      </c>
      <c r="C23" s="3" t="s">
        <v>1420</v>
      </c>
      <c r="D23" s="37" t="s">
        <v>455</v>
      </c>
      <c r="E23" s="37" t="s">
        <v>461</v>
      </c>
      <c r="F23" s="21" t="s">
        <v>457</v>
      </c>
      <c r="G23" s="6"/>
      <c r="H23" s="28"/>
      <c r="I23" s="28"/>
      <c r="J23" s="28"/>
      <c r="K23" s="28"/>
      <c r="L23" s="28"/>
      <c r="M23" s="28"/>
      <c r="N23" s="28"/>
      <c r="O23" s="28"/>
      <c r="P23" s="28"/>
      <c r="Q23" s="37"/>
    </row>
    <row r="24" spans="1:17" s="2" customFormat="1" ht="22.5" customHeight="1">
      <c r="A24" s="15" t="s">
        <v>1421</v>
      </c>
      <c r="B24" s="15" t="s">
        <v>1421</v>
      </c>
      <c r="C24" s="3" t="s">
        <v>1422</v>
      </c>
      <c r="D24" s="37" t="s">
        <v>455</v>
      </c>
      <c r="E24" s="37" t="s">
        <v>463</v>
      </c>
      <c r="F24" s="21" t="s">
        <v>457</v>
      </c>
      <c r="G24" s="6"/>
      <c r="H24" s="28"/>
      <c r="I24" s="28"/>
      <c r="J24" s="28"/>
      <c r="K24" s="28"/>
      <c r="L24" s="28"/>
      <c r="M24" s="28"/>
      <c r="N24" s="28"/>
      <c r="O24" s="28"/>
      <c r="P24" s="28"/>
      <c r="Q24" s="37"/>
    </row>
    <row r="25" spans="1:17" s="2" customFormat="1" ht="22.5" customHeight="1">
      <c r="A25" s="15" t="s">
        <v>1423</v>
      </c>
      <c r="B25" s="15" t="s">
        <v>1423</v>
      </c>
      <c r="C25" s="3" t="s">
        <v>1424</v>
      </c>
      <c r="D25" s="37" t="s">
        <v>455</v>
      </c>
      <c r="E25" s="37" t="s">
        <v>465</v>
      </c>
      <c r="F25" s="21" t="s">
        <v>457</v>
      </c>
      <c r="G25" s="6"/>
      <c r="H25" s="28"/>
      <c r="I25" s="28"/>
      <c r="J25" s="28"/>
      <c r="K25" s="28"/>
      <c r="L25" s="28"/>
      <c r="M25" s="28"/>
      <c r="N25" s="28"/>
      <c r="O25" s="28"/>
      <c r="P25" s="28"/>
      <c r="Q25" s="37"/>
    </row>
    <row r="26" spans="1:17" s="2" customFormat="1" ht="22.5" customHeight="1">
      <c r="A26" s="15" t="s">
        <v>1425</v>
      </c>
      <c r="B26" s="15" t="s">
        <v>1425</v>
      </c>
      <c r="C26" s="3" t="s">
        <v>1426</v>
      </c>
      <c r="D26" s="37" t="s">
        <v>467</v>
      </c>
      <c r="E26" s="37" t="s">
        <v>468</v>
      </c>
      <c r="F26" s="21" t="s">
        <v>457</v>
      </c>
      <c r="G26" s="6"/>
      <c r="H26" s="28"/>
      <c r="I26" s="28"/>
      <c r="J26" s="28"/>
      <c r="K26" s="28"/>
      <c r="L26" s="28"/>
      <c r="M26" s="28"/>
      <c r="N26" s="28"/>
      <c r="O26" s="28"/>
      <c r="P26" s="28"/>
      <c r="Q26" s="37"/>
    </row>
    <row r="27" spans="1:17" s="2" customFormat="1" ht="22.5" customHeight="1">
      <c r="A27" s="15" t="s">
        <v>1427</v>
      </c>
      <c r="B27" s="15" t="s">
        <v>1427</v>
      </c>
      <c r="C27" s="3" t="s">
        <v>1428</v>
      </c>
      <c r="D27" s="37" t="s">
        <v>467</v>
      </c>
      <c r="E27" s="37" t="s">
        <v>470</v>
      </c>
      <c r="F27" s="21" t="s">
        <v>457</v>
      </c>
      <c r="G27" s="6"/>
      <c r="H27" s="28"/>
      <c r="I27" s="28"/>
      <c r="J27" s="28"/>
      <c r="K27" s="28"/>
      <c r="L27" s="28"/>
      <c r="M27" s="28"/>
      <c r="N27" s="28"/>
      <c r="O27" s="28"/>
      <c r="P27" s="28"/>
      <c r="Q27" s="37"/>
    </row>
    <row r="28" spans="1:17" s="2" customFormat="1" ht="22.5" customHeight="1">
      <c r="A28" s="15" t="s">
        <v>1429</v>
      </c>
      <c r="B28" s="15" t="s">
        <v>1429</v>
      </c>
      <c r="C28" s="3" t="s">
        <v>1430</v>
      </c>
      <c r="D28" s="37" t="s">
        <v>467</v>
      </c>
      <c r="E28" s="37" t="s">
        <v>472</v>
      </c>
      <c r="F28" s="21" t="s">
        <v>457</v>
      </c>
      <c r="G28" s="6"/>
      <c r="H28" s="28"/>
      <c r="I28" s="28"/>
      <c r="J28" s="28"/>
      <c r="K28" s="28"/>
      <c r="L28" s="28"/>
      <c r="M28" s="28"/>
      <c r="N28" s="28"/>
      <c r="O28" s="28"/>
      <c r="P28" s="28"/>
      <c r="Q28" s="37"/>
    </row>
    <row r="29" spans="1:17" s="2" customFormat="1" ht="22.5" customHeight="1">
      <c r="A29" s="15" t="s">
        <v>1431</v>
      </c>
      <c r="B29" s="15" t="s">
        <v>1431</v>
      </c>
      <c r="C29" s="3" t="s">
        <v>1432</v>
      </c>
      <c r="D29" s="37" t="s">
        <v>467</v>
      </c>
      <c r="E29" s="37" t="s">
        <v>474</v>
      </c>
      <c r="F29" s="21" t="s">
        <v>457</v>
      </c>
      <c r="G29" s="6"/>
      <c r="H29" s="28"/>
      <c r="I29" s="28"/>
      <c r="J29" s="28"/>
      <c r="K29" s="28"/>
      <c r="L29" s="28"/>
      <c r="M29" s="28"/>
      <c r="N29" s="28"/>
      <c r="O29" s="28"/>
      <c r="P29" s="28"/>
      <c r="Q29" s="37"/>
    </row>
    <row r="30" spans="1:17" s="2" customFormat="1" ht="22.5" customHeight="1">
      <c r="A30" s="15" t="s">
        <v>1433</v>
      </c>
      <c r="B30" s="15" t="s">
        <v>1433</v>
      </c>
      <c r="C30" s="3" t="s">
        <v>1434</v>
      </c>
      <c r="D30" s="37" t="s">
        <v>467</v>
      </c>
      <c r="E30" s="37" t="s">
        <v>476</v>
      </c>
      <c r="F30" s="21" t="s">
        <v>457</v>
      </c>
      <c r="G30" s="6"/>
      <c r="H30" s="28"/>
      <c r="I30" s="28"/>
      <c r="J30" s="28"/>
      <c r="K30" s="28"/>
      <c r="L30" s="28"/>
      <c r="M30" s="28"/>
      <c r="N30" s="28"/>
      <c r="O30" s="28"/>
      <c r="P30" s="28"/>
      <c r="Q30" s="37"/>
    </row>
    <row r="31" spans="1:17" s="2" customFormat="1" ht="22.5" customHeight="1">
      <c r="A31" s="15" t="s">
        <v>1435</v>
      </c>
      <c r="B31" s="15" t="s">
        <v>1435</v>
      </c>
      <c r="C31" s="3" t="s">
        <v>1436</v>
      </c>
      <c r="D31" s="37" t="s">
        <v>1437</v>
      </c>
      <c r="E31" s="37" t="s">
        <v>472</v>
      </c>
      <c r="F31" s="21" t="s">
        <v>457</v>
      </c>
      <c r="G31" s="6"/>
      <c r="H31" s="28"/>
      <c r="I31" s="28"/>
      <c r="J31" s="28"/>
      <c r="K31" s="28"/>
      <c r="L31" s="28"/>
      <c r="M31" s="28"/>
      <c r="N31" s="28"/>
      <c r="O31" s="28"/>
      <c r="P31" s="28"/>
      <c r="Q31" s="37"/>
    </row>
    <row r="32" spans="1:17" s="2" customFormat="1" ht="22.5" customHeight="1">
      <c r="A32" s="15" t="s">
        <v>1438</v>
      </c>
      <c r="B32" s="15" t="s">
        <v>1438</v>
      </c>
      <c r="C32" s="3" t="s">
        <v>1439</v>
      </c>
      <c r="D32" s="37" t="s">
        <v>479</v>
      </c>
      <c r="E32" s="37" t="s">
        <v>1440</v>
      </c>
      <c r="F32" s="21" t="s">
        <v>457</v>
      </c>
      <c r="G32" s="6"/>
      <c r="H32" s="28"/>
      <c r="I32" s="28"/>
      <c r="J32" s="28"/>
      <c r="K32" s="28"/>
      <c r="L32" s="28"/>
      <c r="M32" s="28"/>
      <c r="N32" s="28"/>
      <c r="O32" s="28"/>
      <c r="P32" s="28"/>
      <c r="Q32" s="37"/>
    </row>
    <row r="33" spans="1:17" s="2" customFormat="1" ht="22.5" customHeight="1">
      <c r="A33" s="15" t="s">
        <v>1441</v>
      </c>
      <c r="B33" s="15" t="s">
        <v>1441</v>
      </c>
      <c r="C33" s="3" t="s">
        <v>1442</v>
      </c>
      <c r="D33" s="37" t="s">
        <v>479</v>
      </c>
      <c r="E33" s="37" t="s">
        <v>1443</v>
      </c>
      <c r="F33" s="21" t="s">
        <v>457</v>
      </c>
      <c r="G33" s="6"/>
      <c r="H33" s="28"/>
      <c r="I33" s="28"/>
      <c r="J33" s="28"/>
      <c r="K33" s="28"/>
      <c r="L33" s="28"/>
      <c r="M33" s="28"/>
      <c r="N33" s="28"/>
      <c r="O33" s="28"/>
      <c r="P33" s="28"/>
      <c r="Q33" s="37"/>
    </row>
    <row r="34" spans="1:17" s="2" customFormat="1" ht="22.5" customHeight="1">
      <c r="A34" s="15" t="s">
        <v>1444</v>
      </c>
      <c r="B34" s="15" t="s">
        <v>1444</v>
      </c>
      <c r="C34" s="3" t="s">
        <v>1445</v>
      </c>
      <c r="D34" s="37" t="s">
        <v>479</v>
      </c>
      <c r="E34" s="37" t="s">
        <v>482</v>
      </c>
      <c r="F34" s="21" t="s">
        <v>457</v>
      </c>
      <c r="G34" s="6"/>
      <c r="H34" s="28"/>
      <c r="I34" s="28"/>
      <c r="J34" s="28"/>
      <c r="K34" s="28"/>
      <c r="L34" s="28"/>
      <c r="M34" s="28"/>
      <c r="N34" s="28"/>
      <c r="O34" s="28"/>
      <c r="P34" s="28"/>
      <c r="Q34" s="37"/>
    </row>
    <row r="35" spans="1:17" s="2" customFormat="1" ht="22.5" customHeight="1">
      <c r="A35" s="15" t="s">
        <v>1446</v>
      </c>
      <c r="B35" s="15" t="s">
        <v>1446</v>
      </c>
      <c r="C35" s="3" t="s">
        <v>1447</v>
      </c>
      <c r="D35" s="37" t="s">
        <v>479</v>
      </c>
      <c r="E35" s="37" t="s">
        <v>485</v>
      </c>
      <c r="F35" s="21" t="s">
        <v>457</v>
      </c>
      <c r="G35" s="6"/>
      <c r="H35" s="28"/>
      <c r="I35" s="28"/>
      <c r="J35" s="28"/>
      <c r="K35" s="28"/>
      <c r="L35" s="28"/>
      <c r="M35" s="28"/>
      <c r="N35" s="28"/>
      <c r="O35" s="28"/>
      <c r="P35" s="28"/>
      <c r="Q35" s="37"/>
    </row>
    <row r="36" spans="1:17" s="2" customFormat="1" ht="22.5" customHeight="1">
      <c r="A36" s="15" t="s">
        <v>1448</v>
      </c>
      <c r="B36" s="15" t="s">
        <v>1448</v>
      </c>
      <c r="C36" s="3" t="s">
        <v>1449</v>
      </c>
      <c r="D36" s="37" t="s">
        <v>479</v>
      </c>
      <c r="E36" s="37" t="s">
        <v>487</v>
      </c>
      <c r="F36" s="21" t="s">
        <v>457</v>
      </c>
      <c r="G36" s="6"/>
      <c r="H36" s="28"/>
      <c r="I36" s="28"/>
      <c r="J36" s="28"/>
      <c r="K36" s="28"/>
      <c r="L36" s="28"/>
      <c r="M36" s="28"/>
      <c r="N36" s="28"/>
      <c r="O36" s="28"/>
      <c r="P36" s="28"/>
      <c r="Q36" s="37"/>
    </row>
    <row r="37" spans="1:17" s="2" customFormat="1" ht="22.5" customHeight="1">
      <c r="A37" s="15" t="s">
        <v>1450</v>
      </c>
      <c r="B37" s="15" t="s">
        <v>1450</v>
      </c>
      <c r="C37" s="3" t="s">
        <v>1451</v>
      </c>
      <c r="D37" s="37" t="s">
        <v>489</v>
      </c>
      <c r="E37" s="37" t="s">
        <v>490</v>
      </c>
      <c r="F37" s="21" t="s">
        <v>457</v>
      </c>
      <c r="G37" s="6"/>
      <c r="H37" s="28"/>
      <c r="I37" s="28"/>
      <c r="J37" s="28"/>
      <c r="K37" s="28"/>
      <c r="L37" s="28"/>
      <c r="M37" s="28"/>
      <c r="N37" s="28"/>
      <c r="O37" s="28"/>
      <c r="P37" s="28"/>
      <c r="Q37" s="37"/>
    </row>
    <row r="38" spans="1:17" s="2" customFormat="1" ht="22.5" customHeight="1">
      <c r="A38" s="15" t="s">
        <v>1452</v>
      </c>
      <c r="B38" s="15" t="s">
        <v>1452</v>
      </c>
      <c r="C38" s="3" t="s">
        <v>1453</v>
      </c>
      <c r="D38" s="37" t="s">
        <v>489</v>
      </c>
      <c r="E38" s="37" t="s">
        <v>492</v>
      </c>
      <c r="F38" s="21" t="s">
        <v>457</v>
      </c>
      <c r="G38" s="6"/>
      <c r="H38" s="28"/>
      <c r="I38" s="28"/>
      <c r="J38" s="28"/>
      <c r="K38" s="28"/>
      <c r="L38" s="28"/>
      <c r="M38" s="28"/>
      <c r="N38" s="28"/>
      <c r="O38" s="28"/>
      <c r="P38" s="28"/>
      <c r="Q38" s="37"/>
    </row>
    <row r="39" spans="1:17" s="2" customFormat="1" ht="22.5" customHeight="1">
      <c r="A39" s="15" t="s">
        <v>1454</v>
      </c>
      <c r="B39" s="15" t="s">
        <v>1454</v>
      </c>
      <c r="C39" s="3" t="s">
        <v>1455</v>
      </c>
      <c r="D39" s="37" t="s">
        <v>489</v>
      </c>
      <c r="E39" s="37" t="s">
        <v>494</v>
      </c>
      <c r="F39" s="21" t="s">
        <v>457</v>
      </c>
      <c r="G39" s="6"/>
      <c r="H39" s="28"/>
      <c r="I39" s="28"/>
      <c r="J39" s="28"/>
      <c r="K39" s="28"/>
      <c r="L39" s="28"/>
      <c r="M39" s="28"/>
      <c r="N39" s="28"/>
      <c r="O39" s="28"/>
      <c r="P39" s="28"/>
      <c r="Q39" s="37" t="s">
        <v>362</v>
      </c>
    </row>
    <row r="40" spans="1:17" s="2" customFormat="1" ht="22.5" customHeight="1">
      <c r="A40" s="15" t="s">
        <v>1456</v>
      </c>
      <c r="B40" s="15" t="s">
        <v>1456</v>
      </c>
      <c r="C40" s="3" t="s">
        <v>1457</v>
      </c>
      <c r="D40" s="37" t="s">
        <v>489</v>
      </c>
      <c r="E40" s="37" t="s">
        <v>496</v>
      </c>
      <c r="F40" s="21" t="s">
        <v>457</v>
      </c>
      <c r="G40" s="6"/>
      <c r="H40" s="28"/>
      <c r="I40" s="28"/>
      <c r="J40" s="28"/>
      <c r="K40" s="28"/>
      <c r="L40" s="28"/>
      <c r="M40" s="28"/>
      <c r="N40" s="28"/>
      <c r="O40" s="28"/>
      <c r="P40" s="28"/>
      <c r="Q40" s="37" t="s">
        <v>329</v>
      </c>
    </row>
    <row r="41" spans="1:17" s="2" customFormat="1" ht="22.5" customHeight="1">
      <c r="A41" s="15" t="s">
        <v>1458</v>
      </c>
      <c r="B41" s="15" t="s">
        <v>1458</v>
      </c>
      <c r="C41" s="3" t="s">
        <v>1459</v>
      </c>
      <c r="D41" s="37" t="s">
        <v>489</v>
      </c>
      <c r="E41" s="37" t="s">
        <v>498</v>
      </c>
      <c r="F41" s="21" t="s">
        <v>457</v>
      </c>
      <c r="G41" s="6"/>
      <c r="H41" s="28"/>
      <c r="I41" s="28"/>
      <c r="J41" s="28"/>
      <c r="K41" s="28"/>
      <c r="L41" s="28"/>
      <c r="M41" s="28"/>
      <c r="N41" s="28"/>
      <c r="O41" s="28"/>
      <c r="P41" s="28"/>
      <c r="Q41" s="37"/>
    </row>
    <row r="42" spans="1:17" s="2" customFormat="1" ht="22.5" customHeight="1">
      <c r="A42" s="15" t="s">
        <v>1460</v>
      </c>
      <c r="B42" s="15" t="s">
        <v>1460</v>
      </c>
      <c r="C42" s="3" t="s">
        <v>1461</v>
      </c>
      <c r="D42" s="37" t="s">
        <v>511</v>
      </c>
      <c r="E42" s="37" t="s">
        <v>512</v>
      </c>
      <c r="F42" s="21" t="s">
        <v>513</v>
      </c>
      <c r="G42" s="6"/>
      <c r="H42" s="28"/>
      <c r="I42" s="28"/>
      <c r="J42" s="28"/>
      <c r="K42" s="28"/>
      <c r="L42" s="28"/>
      <c r="M42" s="28"/>
      <c r="N42" s="28"/>
      <c r="O42" s="28"/>
      <c r="P42" s="28"/>
      <c r="Q42" s="37"/>
    </row>
    <row r="43" spans="1:17" s="2" customFormat="1" ht="22.5" customHeight="1">
      <c r="A43" s="15" t="s">
        <v>1462</v>
      </c>
      <c r="B43" s="15" t="s">
        <v>1462</v>
      </c>
      <c r="C43" s="3" t="s">
        <v>1463</v>
      </c>
      <c r="D43" s="37" t="s">
        <v>511</v>
      </c>
      <c r="E43" s="37" t="s">
        <v>515</v>
      </c>
      <c r="F43" s="21" t="s">
        <v>513</v>
      </c>
      <c r="G43" s="6"/>
      <c r="H43" s="28"/>
      <c r="I43" s="28"/>
      <c r="J43" s="28"/>
      <c r="K43" s="28"/>
      <c r="L43" s="28"/>
      <c r="M43" s="28"/>
      <c r="N43" s="28"/>
      <c r="O43" s="28"/>
      <c r="P43" s="28"/>
      <c r="Q43" s="37"/>
    </row>
    <row r="44" spans="1:17" s="2" customFormat="1" ht="22.5" customHeight="1">
      <c r="A44" s="15" t="s">
        <v>1464</v>
      </c>
      <c r="B44" s="15" t="s">
        <v>1464</v>
      </c>
      <c r="C44" s="3" t="s">
        <v>1465</v>
      </c>
      <c r="D44" s="37" t="s">
        <v>511</v>
      </c>
      <c r="E44" s="37" t="s">
        <v>517</v>
      </c>
      <c r="F44" s="21" t="s">
        <v>513</v>
      </c>
      <c r="G44" s="6"/>
      <c r="H44" s="28"/>
      <c r="I44" s="28"/>
      <c r="J44" s="28"/>
      <c r="K44" s="28"/>
      <c r="L44" s="28"/>
      <c r="M44" s="28"/>
      <c r="N44" s="28"/>
      <c r="O44" s="28"/>
      <c r="P44" s="28"/>
      <c r="Q44" s="37"/>
    </row>
    <row r="45" spans="1:17" s="2" customFormat="1" ht="22.5" customHeight="1">
      <c r="A45" s="15" t="s">
        <v>1466</v>
      </c>
      <c r="B45" s="15" t="s">
        <v>1466</v>
      </c>
      <c r="C45" s="3" t="s">
        <v>1467</v>
      </c>
      <c r="D45" s="37" t="s">
        <v>511</v>
      </c>
      <c r="E45" s="37" t="s">
        <v>519</v>
      </c>
      <c r="F45" s="21" t="s">
        <v>513</v>
      </c>
      <c r="G45" s="6"/>
      <c r="H45" s="28"/>
      <c r="I45" s="28"/>
      <c r="J45" s="28"/>
      <c r="K45" s="28"/>
      <c r="L45" s="28"/>
      <c r="M45" s="28"/>
      <c r="N45" s="28"/>
      <c r="O45" s="28"/>
      <c r="P45" s="28"/>
      <c r="Q45" s="37"/>
    </row>
    <row r="46" spans="1:17" s="2" customFormat="1" ht="22.5" customHeight="1">
      <c r="A46" s="15" t="s">
        <v>1468</v>
      </c>
      <c r="B46" s="15" t="s">
        <v>1468</v>
      </c>
      <c r="C46" s="3" t="s">
        <v>1469</v>
      </c>
      <c r="D46" s="37" t="s">
        <v>1470</v>
      </c>
      <c r="E46" s="37" t="s">
        <v>1471</v>
      </c>
      <c r="F46" s="21" t="s">
        <v>808</v>
      </c>
      <c r="G46" s="6"/>
      <c r="H46" s="28"/>
      <c r="I46" s="28"/>
      <c r="J46" s="28"/>
      <c r="K46" s="28"/>
      <c r="L46" s="28"/>
      <c r="M46" s="28"/>
      <c r="N46" s="28"/>
      <c r="O46" s="28"/>
      <c r="P46" s="28"/>
      <c r="Q46" s="37"/>
    </row>
    <row r="47" spans="1:17" s="2" customFormat="1" ht="22.5" customHeight="1">
      <c r="A47" s="15" t="s">
        <v>1472</v>
      </c>
      <c r="B47" s="15" t="s">
        <v>1472</v>
      </c>
      <c r="C47" s="3" t="s">
        <v>1473</v>
      </c>
      <c r="D47" s="37" t="s">
        <v>1470</v>
      </c>
      <c r="E47" s="37" t="s">
        <v>1474</v>
      </c>
      <c r="F47" s="21" t="s">
        <v>808</v>
      </c>
      <c r="G47" s="6"/>
      <c r="H47" s="28"/>
      <c r="I47" s="28"/>
      <c r="J47" s="28"/>
      <c r="K47" s="28"/>
      <c r="L47" s="28"/>
      <c r="M47" s="28"/>
      <c r="N47" s="28"/>
      <c r="O47" s="28"/>
      <c r="P47" s="28"/>
      <c r="Q47" s="37"/>
    </row>
    <row r="48" spans="1:17" s="2" customFormat="1" ht="22.5" customHeight="1">
      <c r="A48" s="15" t="s">
        <v>1475</v>
      </c>
      <c r="B48" s="15" t="s">
        <v>1475</v>
      </c>
      <c r="C48" s="3" t="s">
        <v>1476</v>
      </c>
      <c r="D48" s="37" t="s">
        <v>1470</v>
      </c>
      <c r="E48" s="37" t="s">
        <v>1477</v>
      </c>
      <c r="F48" s="21" t="s">
        <v>808</v>
      </c>
      <c r="G48" s="6"/>
      <c r="H48" s="28"/>
      <c r="I48" s="28"/>
      <c r="J48" s="28"/>
      <c r="K48" s="28"/>
      <c r="L48" s="28"/>
      <c r="M48" s="28"/>
      <c r="N48" s="28"/>
      <c r="O48" s="28"/>
      <c r="P48" s="28"/>
      <c r="Q48" s="37"/>
    </row>
    <row r="49" spans="1:17" s="2" customFormat="1" ht="22.5" customHeight="1">
      <c r="A49" s="15" t="s">
        <v>1478</v>
      </c>
      <c r="B49" s="15" t="s">
        <v>1478</v>
      </c>
      <c r="C49" s="3" t="s">
        <v>1479</v>
      </c>
      <c r="D49" s="37" t="s">
        <v>1470</v>
      </c>
      <c r="E49" s="37" t="s">
        <v>1480</v>
      </c>
      <c r="F49" s="21" t="s">
        <v>808</v>
      </c>
      <c r="G49" s="6"/>
      <c r="H49" s="28"/>
      <c r="I49" s="28"/>
      <c r="J49" s="28"/>
      <c r="K49" s="28"/>
      <c r="L49" s="28"/>
      <c r="M49" s="28"/>
      <c r="N49" s="28"/>
      <c r="O49" s="28"/>
      <c r="P49" s="28"/>
      <c r="Q49" s="37"/>
    </row>
    <row r="50" spans="1:17" s="2" customFormat="1" ht="22.5" customHeight="1">
      <c r="A50" s="15" t="s">
        <v>1481</v>
      </c>
      <c r="B50" s="15" t="s">
        <v>1481</v>
      </c>
      <c r="C50" s="3" t="s">
        <v>1482</v>
      </c>
      <c r="D50" s="37" t="s">
        <v>1470</v>
      </c>
      <c r="E50" s="37" t="s">
        <v>1483</v>
      </c>
      <c r="F50" s="21" t="s">
        <v>808</v>
      </c>
      <c r="G50" s="6"/>
      <c r="H50" s="28"/>
      <c r="I50" s="28"/>
      <c r="J50" s="28"/>
      <c r="K50" s="28"/>
      <c r="L50" s="28"/>
      <c r="M50" s="28"/>
      <c r="N50" s="28"/>
      <c r="O50" s="28"/>
      <c r="P50" s="28"/>
      <c r="Q50" s="37"/>
    </row>
    <row r="51" spans="1:17" s="2" customFormat="1" ht="22.5" customHeight="1">
      <c r="A51" s="15" t="s">
        <v>1484</v>
      </c>
      <c r="B51" s="15" t="s">
        <v>1484</v>
      </c>
      <c r="C51" s="3" t="s">
        <v>1485</v>
      </c>
      <c r="D51" s="37" t="s">
        <v>1470</v>
      </c>
      <c r="E51" s="37" t="s">
        <v>1486</v>
      </c>
      <c r="F51" s="21" t="s">
        <v>808</v>
      </c>
      <c r="G51" s="6"/>
      <c r="H51" s="28"/>
      <c r="I51" s="28"/>
      <c r="J51" s="28"/>
      <c r="K51" s="28"/>
      <c r="L51" s="28"/>
      <c r="M51" s="28"/>
      <c r="N51" s="28"/>
      <c r="O51" s="28"/>
      <c r="P51" s="28"/>
      <c r="Q51" s="37"/>
    </row>
    <row r="52" spans="1:17" s="2" customFormat="1" ht="22.5" customHeight="1">
      <c r="A52" s="15" t="s">
        <v>1487</v>
      </c>
      <c r="B52" s="15" t="s">
        <v>1487</v>
      </c>
      <c r="C52" s="3" t="s">
        <v>1488</v>
      </c>
      <c r="D52" s="37" t="s">
        <v>1470</v>
      </c>
      <c r="E52" s="37" t="s">
        <v>1489</v>
      </c>
      <c r="F52" s="21" t="s">
        <v>808</v>
      </c>
      <c r="G52" s="6"/>
      <c r="H52" s="28"/>
      <c r="I52" s="28"/>
      <c r="J52" s="28"/>
      <c r="K52" s="28"/>
      <c r="L52" s="28"/>
      <c r="M52" s="28"/>
      <c r="N52" s="28"/>
      <c r="O52" s="28"/>
      <c r="P52" s="28"/>
      <c r="Q52" s="37"/>
    </row>
    <row r="53" spans="1:17" s="2" customFormat="1" ht="22.5" customHeight="1">
      <c r="A53" s="15" t="s">
        <v>1490</v>
      </c>
      <c r="B53" s="15" t="s">
        <v>1490</v>
      </c>
      <c r="C53" s="3" t="s">
        <v>1491</v>
      </c>
      <c r="D53" s="37" t="s">
        <v>1492</v>
      </c>
      <c r="E53" s="37" t="s">
        <v>1493</v>
      </c>
      <c r="F53" s="21" t="s">
        <v>808</v>
      </c>
      <c r="G53" s="6"/>
      <c r="H53" s="28"/>
      <c r="I53" s="28"/>
      <c r="J53" s="28"/>
      <c r="K53" s="28"/>
      <c r="L53" s="28"/>
      <c r="M53" s="28"/>
      <c r="N53" s="28"/>
      <c r="O53" s="28"/>
      <c r="P53" s="28"/>
      <c r="Q53" s="37"/>
    </row>
    <row r="54" spans="1:17" s="2" customFormat="1" ht="22.5" customHeight="1">
      <c r="A54" s="15" t="s">
        <v>1494</v>
      </c>
      <c r="B54" s="15" t="s">
        <v>1494</v>
      </c>
      <c r="C54" s="3" t="s">
        <v>1495</v>
      </c>
      <c r="D54" s="37" t="s">
        <v>1492</v>
      </c>
      <c r="E54" s="37" t="s">
        <v>1496</v>
      </c>
      <c r="F54" s="21" t="s">
        <v>808</v>
      </c>
      <c r="G54" s="6"/>
      <c r="H54" s="28"/>
      <c r="I54" s="28"/>
      <c r="J54" s="28"/>
      <c r="K54" s="28"/>
      <c r="L54" s="28"/>
      <c r="M54" s="28"/>
      <c r="N54" s="28"/>
      <c r="O54" s="28"/>
      <c r="P54" s="28"/>
      <c r="Q54" s="37"/>
    </row>
    <row r="55" spans="1:17" s="2" customFormat="1" ht="22.5" customHeight="1">
      <c r="A55" s="15" t="s">
        <v>1497</v>
      </c>
      <c r="B55" s="15" t="s">
        <v>1497</v>
      </c>
      <c r="C55" s="3" t="s">
        <v>1498</v>
      </c>
      <c r="D55" s="37" t="s">
        <v>1492</v>
      </c>
      <c r="E55" s="37" t="s">
        <v>1499</v>
      </c>
      <c r="F55" s="21" t="s">
        <v>808</v>
      </c>
      <c r="G55" s="6"/>
      <c r="H55" s="28"/>
      <c r="I55" s="28"/>
      <c r="J55" s="28"/>
      <c r="K55" s="28"/>
      <c r="L55" s="28"/>
      <c r="M55" s="28"/>
      <c r="N55" s="28"/>
      <c r="O55" s="28"/>
      <c r="P55" s="28"/>
      <c r="Q55" s="37"/>
    </row>
    <row r="56" spans="1:33" ht="22.5" customHeight="1">
      <c r="A56" s="15" t="s">
        <v>1500</v>
      </c>
      <c r="B56" s="15" t="s">
        <v>1500</v>
      </c>
      <c r="C56" s="3" t="s">
        <v>1501</v>
      </c>
      <c r="D56" s="37" t="s">
        <v>1492</v>
      </c>
      <c r="E56" s="37" t="s">
        <v>1502</v>
      </c>
      <c r="F56" s="21" t="s">
        <v>808</v>
      </c>
      <c r="G56" s="6"/>
      <c r="H56" s="28"/>
      <c r="I56" s="28"/>
      <c r="J56" s="28"/>
      <c r="K56" s="28"/>
      <c r="L56" s="28"/>
      <c r="M56" s="28"/>
      <c r="N56" s="28"/>
      <c r="O56" s="28"/>
      <c r="P56" s="28"/>
      <c r="Q56" s="37" t="s">
        <v>329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22.5" customHeight="1">
      <c r="A57" s="15" t="s">
        <v>1503</v>
      </c>
      <c r="B57" s="15" t="s">
        <v>1503</v>
      </c>
      <c r="C57" s="3" t="s">
        <v>1504</v>
      </c>
      <c r="D57" s="37" t="s">
        <v>1492</v>
      </c>
      <c r="E57" s="37" t="s">
        <v>1505</v>
      </c>
      <c r="F57" s="21" t="s">
        <v>808</v>
      </c>
      <c r="G57" s="6"/>
      <c r="H57" s="28"/>
      <c r="I57" s="28"/>
      <c r="J57" s="28"/>
      <c r="K57" s="28"/>
      <c r="L57" s="28"/>
      <c r="M57" s="28"/>
      <c r="N57" s="28"/>
      <c r="O57" s="28"/>
      <c r="P57" s="28"/>
      <c r="Q57" s="37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22.5" customHeight="1">
      <c r="A58" s="15" t="s">
        <v>1506</v>
      </c>
      <c r="B58" s="15" t="s">
        <v>1506</v>
      </c>
      <c r="C58" s="3" t="s">
        <v>1507</v>
      </c>
      <c r="D58" s="37" t="s">
        <v>1492</v>
      </c>
      <c r="E58" s="37" t="s">
        <v>1508</v>
      </c>
      <c r="F58" s="21" t="s">
        <v>808</v>
      </c>
      <c r="G58" s="6"/>
      <c r="H58" s="28"/>
      <c r="I58" s="28"/>
      <c r="J58" s="28"/>
      <c r="K58" s="28"/>
      <c r="L58" s="28"/>
      <c r="M58" s="28"/>
      <c r="N58" s="28"/>
      <c r="O58" s="28"/>
      <c r="P58" s="28"/>
      <c r="Q58" s="37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22.5" customHeight="1">
      <c r="A59" s="15" t="s">
        <v>1509</v>
      </c>
      <c r="B59" s="15" t="s">
        <v>1509</v>
      </c>
      <c r="C59" s="3" t="s">
        <v>1510</v>
      </c>
      <c r="D59" s="37" t="s">
        <v>1492</v>
      </c>
      <c r="E59" s="37" t="s">
        <v>1511</v>
      </c>
      <c r="F59" s="21" t="s">
        <v>808</v>
      </c>
      <c r="G59" s="6"/>
      <c r="H59" s="28"/>
      <c r="I59" s="28"/>
      <c r="J59" s="28"/>
      <c r="K59" s="28"/>
      <c r="L59" s="28"/>
      <c r="M59" s="28"/>
      <c r="N59" s="28"/>
      <c r="O59" s="28"/>
      <c r="P59" s="28"/>
      <c r="Q59" s="37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22.5" customHeight="1">
      <c r="A60" s="15" t="s">
        <v>1512</v>
      </c>
      <c r="B60" s="15" t="s">
        <v>1512</v>
      </c>
      <c r="C60" s="3" t="s">
        <v>1513</v>
      </c>
      <c r="D60" s="37" t="s">
        <v>1514</v>
      </c>
      <c r="E60" s="37" t="s">
        <v>1515</v>
      </c>
      <c r="F60" s="21" t="s">
        <v>808</v>
      </c>
      <c r="G60" s="6"/>
      <c r="H60" s="28"/>
      <c r="I60" s="28"/>
      <c r="J60" s="28"/>
      <c r="K60" s="28"/>
      <c r="L60" s="28"/>
      <c r="M60" s="28"/>
      <c r="N60" s="28"/>
      <c r="O60" s="28"/>
      <c r="P60" s="28"/>
      <c r="Q60" s="37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22.5" customHeight="1">
      <c r="A61" s="15" t="s">
        <v>1516</v>
      </c>
      <c r="B61" s="15" t="s">
        <v>1516</v>
      </c>
      <c r="C61" s="3" t="s">
        <v>1517</v>
      </c>
      <c r="D61" s="37" t="s">
        <v>1518</v>
      </c>
      <c r="E61" s="37" t="s">
        <v>1519</v>
      </c>
      <c r="F61" s="21" t="s">
        <v>808</v>
      </c>
      <c r="G61" s="6"/>
      <c r="H61" s="28"/>
      <c r="I61" s="28"/>
      <c r="J61" s="28"/>
      <c r="K61" s="28"/>
      <c r="L61" s="28"/>
      <c r="M61" s="28"/>
      <c r="N61" s="28"/>
      <c r="O61" s="28"/>
      <c r="P61" s="28"/>
      <c r="Q61" s="37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22.5" customHeight="1">
      <c r="A62" s="15" t="s">
        <v>1520</v>
      </c>
      <c r="B62" s="15" t="s">
        <v>1520</v>
      </c>
      <c r="C62" s="3" t="s">
        <v>1521</v>
      </c>
      <c r="D62" s="37" t="s">
        <v>1522</v>
      </c>
      <c r="E62" s="37" t="s">
        <v>1523</v>
      </c>
      <c r="F62" s="21" t="s">
        <v>808</v>
      </c>
      <c r="G62" s="6"/>
      <c r="H62" s="28"/>
      <c r="I62" s="28"/>
      <c r="J62" s="28"/>
      <c r="K62" s="28"/>
      <c r="L62" s="28"/>
      <c r="M62" s="28"/>
      <c r="N62" s="28"/>
      <c r="O62" s="28"/>
      <c r="P62" s="28"/>
      <c r="Q62" s="37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22.5" customHeight="1">
      <c r="A63" s="15" t="s">
        <v>1524</v>
      </c>
      <c r="B63" s="15" t="s">
        <v>1524</v>
      </c>
      <c r="C63" s="3" t="s">
        <v>1525</v>
      </c>
      <c r="D63" s="37" t="s">
        <v>535</v>
      </c>
      <c r="E63" s="37" t="s">
        <v>536</v>
      </c>
      <c r="F63" s="21" t="s">
        <v>501</v>
      </c>
      <c r="G63" s="6"/>
      <c r="H63" s="28"/>
      <c r="I63" s="28"/>
      <c r="J63" s="28"/>
      <c r="K63" s="28"/>
      <c r="L63" s="28"/>
      <c r="M63" s="28"/>
      <c r="N63" s="28"/>
      <c r="O63" s="28"/>
      <c r="P63" s="28"/>
      <c r="Q63" s="37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22.5" customHeight="1">
      <c r="A64" s="15" t="s">
        <v>1526</v>
      </c>
      <c r="B64" s="15" t="s">
        <v>1526</v>
      </c>
      <c r="C64" s="3" t="s">
        <v>1527</v>
      </c>
      <c r="D64" s="37" t="s">
        <v>535</v>
      </c>
      <c r="E64" s="37" t="s">
        <v>538</v>
      </c>
      <c r="F64" s="21" t="s">
        <v>501</v>
      </c>
      <c r="G64" s="6"/>
      <c r="H64" s="28"/>
      <c r="I64" s="28"/>
      <c r="J64" s="28"/>
      <c r="K64" s="28"/>
      <c r="L64" s="28"/>
      <c r="M64" s="28"/>
      <c r="N64" s="28"/>
      <c r="O64" s="28"/>
      <c r="P64" s="28"/>
      <c r="Q64" s="37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2.5" customHeight="1">
      <c r="A65" s="15" t="s">
        <v>1528</v>
      </c>
      <c r="B65" s="15" t="s">
        <v>1528</v>
      </c>
      <c r="C65" s="3" t="s">
        <v>1529</v>
      </c>
      <c r="D65" s="37" t="s">
        <v>535</v>
      </c>
      <c r="E65" s="37" t="s">
        <v>845</v>
      </c>
      <c r="F65" s="21" t="s">
        <v>501</v>
      </c>
      <c r="G65" s="6"/>
      <c r="H65" s="28"/>
      <c r="I65" s="28"/>
      <c r="J65" s="28"/>
      <c r="K65" s="28"/>
      <c r="L65" s="28"/>
      <c r="M65" s="28"/>
      <c r="N65" s="28"/>
      <c r="O65" s="28"/>
      <c r="P65" s="28"/>
      <c r="Q65" s="37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22.5" customHeight="1">
      <c r="A66" s="15" t="s">
        <v>1530</v>
      </c>
      <c r="B66" s="15" t="s">
        <v>1530</v>
      </c>
      <c r="C66" s="3" t="s">
        <v>1531</v>
      </c>
      <c r="D66" s="37" t="s">
        <v>540</v>
      </c>
      <c r="E66" s="37" t="s">
        <v>541</v>
      </c>
      <c r="F66" s="21" t="s">
        <v>501</v>
      </c>
      <c r="G66" s="6"/>
      <c r="H66" s="28"/>
      <c r="I66" s="28"/>
      <c r="J66" s="28"/>
      <c r="K66" s="28"/>
      <c r="L66" s="28"/>
      <c r="M66" s="28"/>
      <c r="N66" s="28"/>
      <c r="O66" s="28"/>
      <c r="P66" s="28"/>
      <c r="Q66" s="37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22.5" customHeight="1">
      <c r="A67" s="15" t="s">
        <v>1532</v>
      </c>
      <c r="B67" s="15" t="s">
        <v>1532</v>
      </c>
      <c r="C67" s="3" t="s">
        <v>1533</v>
      </c>
      <c r="D67" s="37" t="s">
        <v>540</v>
      </c>
      <c r="E67" s="37" t="s">
        <v>543</v>
      </c>
      <c r="F67" s="21" t="s">
        <v>501</v>
      </c>
      <c r="G67" s="6"/>
      <c r="H67" s="28"/>
      <c r="I67" s="28"/>
      <c r="J67" s="28"/>
      <c r="K67" s="28"/>
      <c r="L67" s="28"/>
      <c r="M67" s="28"/>
      <c r="N67" s="28"/>
      <c r="O67" s="28"/>
      <c r="P67" s="28"/>
      <c r="Q67" s="37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2.5" customHeight="1">
      <c r="A68" s="15" t="s">
        <v>1534</v>
      </c>
      <c r="B68" s="15" t="s">
        <v>1534</v>
      </c>
      <c r="C68" s="3" t="s">
        <v>1535</v>
      </c>
      <c r="D68" s="37" t="s">
        <v>552</v>
      </c>
      <c r="E68" s="37" t="s">
        <v>553</v>
      </c>
      <c r="F68" s="21" t="s">
        <v>501</v>
      </c>
      <c r="G68" s="6"/>
      <c r="H68" s="28"/>
      <c r="I68" s="28"/>
      <c r="J68" s="28"/>
      <c r="K68" s="28"/>
      <c r="L68" s="28"/>
      <c r="M68" s="28"/>
      <c r="N68" s="28"/>
      <c r="O68" s="28"/>
      <c r="P68" s="28"/>
      <c r="Q68" s="37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2.5" customHeight="1">
      <c r="A69" s="15" t="s">
        <v>1536</v>
      </c>
      <c r="B69" s="15" t="s">
        <v>1536</v>
      </c>
      <c r="C69" s="3" t="s">
        <v>1537</v>
      </c>
      <c r="D69" s="37" t="s">
        <v>555</v>
      </c>
      <c r="E69" s="37" t="s">
        <v>556</v>
      </c>
      <c r="F69" s="21" t="s">
        <v>501</v>
      </c>
      <c r="G69" s="6"/>
      <c r="H69" s="28"/>
      <c r="I69" s="28"/>
      <c r="J69" s="28"/>
      <c r="K69" s="28"/>
      <c r="L69" s="28"/>
      <c r="M69" s="28"/>
      <c r="N69" s="28"/>
      <c r="O69" s="28"/>
      <c r="P69" s="28"/>
      <c r="Q69" s="37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22.5" customHeight="1">
      <c r="A70" s="15" t="s">
        <v>1538</v>
      </c>
      <c r="B70" s="15" t="s">
        <v>1538</v>
      </c>
      <c r="C70" s="3" t="s">
        <v>1539</v>
      </c>
      <c r="D70" s="37" t="s">
        <v>555</v>
      </c>
      <c r="E70" s="37" t="s">
        <v>558</v>
      </c>
      <c r="F70" s="21" t="s">
        <v>501</v>
      </c>
      <c r="G70" s="6"/>
      <c r="H70" s="28"/>
      <c r="I70" s="28"/>
      <c r="J70" s="28"/>
      <c r="K70" s="28"/>
      <c r="L70" s="28"/>
      <c r="M70" s="28"/>
      <c r="N70" s="28"/>
      <c r="O70" s="28"/>
      <c r="P70" s="28"/>
      <c r="Q70" s="37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22.5" customHeight="1">
      <c r="A71" s="15" t="s">
        <v>1540</v>
      </c>
      <c r="B71" s="15" t="s">
        <v>1540</v>
      </c>
      <c r="C71" s="3" t="s">
        <v>1541</v>
      </c>
      <c r="D71" s="37" t="s">
        <v>555</v>
      </c>
      <c r="E71" s="37" t="s">
        <v>560</v>
      </c>
      <c r="F71" s="21" t="s">
        <v>501</v>
      </c>
      <c r="G71" s="6"/>
      <c r="H71" s="28"/>
      <c r="I71" s="28"/>
      <c r="J71" s="28"/>
      <c r="K71" s="28"/>
      <c r="L71" s="28"/>
      <c r="M71" s="28"/>
      <c r="N71" s="28"/>
      <c r="O71" s="28"/>
      <c r="P71" s="28"/>
      <c r="Q71" s="37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22.5" customHeight="1">
      <c r="A72" s="15" t="s">
        <v>1542</v>
      </c>
      <c r="B72" s="15" t="s">
        <v>1542</v>
      </c>
      <c r="C72" s="3" t="s">
        <v>1543</v>
      </c>
      <c r="D72" s="37" t="s">
        <v>555</v>
      </c>
      <c r="E72" s="37" t="s">
        <v>562</v>
      </c>
      <c r="F72" s="21" t="s">
        <v>501</v>
      </c>
      <c r="G72" s="6"/>
      <c r="H72" s="28"/>
      <c r="I72" s="28"/>
      <c r="J72" s="28"/>
      <c r="K72" s="28"/>
      <c r="L72" s="28"/>
      <c r="M72" s="28"/>
      <c r="N72" s="28"/>
      <c r="O72" s="28"/>
      <c r="P72" s="28"/>
      <c r="Q72" s="37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22.5" customHeight="1">
      <c r="A73" s="15" t="s">
        <v>1544</v>
      </c>
      <c r="B73" s="15" t="s">
        <v>1544</v>
      </c>
      <c r="C73" s="3" t="s">
        <v>1545</v>
      </c>
      <c r="D73" s="37" t="s">
        <v>555</v>
      </c>
      <c r="E73" s="37" t="s">
        <v>564</v>
      </c>
      <c r="F73" s="21" t="s">
        <v>501</v>
      </c>
      <c r="G73" s="6"/>
      <c r="H73" s="28"/>
      <c r="I73" s="28"/>
      <c r="J73" s="28"/>
      <c r="K73" s="28"/>
      <c r="L73" s="28"/>
      <c r="M73" s="28"/>
      <c r="N73" s="28"/>
      <c r="O73" s="28"/>
      <c r="P73" s="28"/>
      <c r="Q73" s="37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22.5" customHeight="1">
      <c r="A74" s="15" t="s">
        <v>1546</v>
      </c>
      <c r="B74" s="15" t="s">
        <v>1546</v>
      </c>
      <c r="C74" s="3" t="s">
        <v>1547</v>
      </c>
      <c r="D74" s="37" t="s">
        <v>555</v>
      </c>
      <c r="E74" s="37" t="s">
        <v>566</v>
      </c>
      <c r="F74" s="21" t="s">
        <v>501</v>
      </c>
      <c r="G74" s="6"/>
      <c r="H74" s="28"/>
      <c r="I74" s="28"/>
      <c r="J74" s="28"/>
      <c r="K74" s="28"/>
      <c r="L74" s="28"/>
      <c r="M74" s="28"/>
      <c r="N74" s="28"/>
      <c r="O74" s="28"/>
      <c r="P74" s="28"/>
      <c r="Q74" s="37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22.5" customHeight="1">
      <c r="A75" s="15" t="s">
        <v>1548</v>
      </c>
      <c r="B75" s="15" t="s">
        <v>1548</v>
      </c>
      <c r="C75" s="3" t="s">
        <v>1549</v>
      </c>
      <c r="D75" s="37" t="s">
        <v>555</v>
      </c>
      <c r="E75" s="37" t="s">
        <v>568</v>
      </c>
      <c r="F75" s="21" t="s">
        <v>501</v>
      </c>
      <c r="G75" s="6"/>
      <c r="H75" s="28"/>
      <c r="I75" s="28"/>
      <c r="J75" s="28"/>
      <c r="K75" s="28"/>
      <c r="L75" s="28"/>
      <c r="M75" s="28"/>
      <c r="N75" s="28"/>
      <c r="O75" s="28"/>
      <c r="P75" s="28"/>
      <c r="Q75" s="37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22.5" customHeight="1">
      <c r="A76" s="15" t="s">
        <v>1550</v>
      </c>
      <c r="B76" s="15" t="s">
        <v>1550</v>
      </c>
      <c r="C76" s="3" t="s">
        <v>1551</v>
      </c>
      <c r="D76" s="37" t="s">
        <v>570</v>
      </c>
      <c r="E76" s="37" t="s">
        <v>571</v>
      </c>
      <c r="F76" s="21" t="s">
        <v>1371</v>
      </c>
      <c r="G76" s="6"/>
      <c r="H76" s="28"/>
      <c r="I76" s="28"/>
      <c r="J76" s="28"/>
      <c r="K76" s="28"/>
      <c r="L76" s="28"/>
      <c r="M76" s="28"/>
      <c r="N76" s="28"/>
      <c r="O76" s="28"/>
      <c r="P76" s="28"/>
      <c r="Q76" s="37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22.5" customHeight="1">
      <c r="A77" s="15" t="s">
        <v>1552</v>
      </c>
      <c r="B77" s="15" t="s">
        <v>1552</v>
      </c>
      <c r="C77" s="3" t="s">
        <v>1553</v>
      </c>
      <c r="D77" s="37" t="s">
        <v>570</v>
      </c>
      <c r="E77" s="37" t="s">
        <v>581</v>
      </c>
      <c r="F77" s="21" t="s">
        <v>501</v>
      </c>
      <c r="G77" s="6"/>
      <c r="H77" s="28"/>
      <c r="I77" s="28"/>
      <c r="J77" s="28"/>
      <c r="K77" s="28"/>
      <c r="L77" s="28"/>
      <c r="M77" s="28"/>
      <c r="N77" s="28"/>
      <c r="O77" s="28"/>
      <c r="P77" s="28"/>
      <c r="Q77" s="37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22.5" customHeight="1">
      <c r="A78" s="15" t="s">
        <v>1554</v>
      </c>
      <c r="B78" s="15" t="s">
        <v>1554</v>
      </c>
      <c r="C78" s="3" t="s">
        <v>1555</v>
      </c>
      <c r="D78" s="37" t="s">
        <v>570</v>
      </c>
      <c r="E78" s="37" t="s">
        <v>585</v>
      </c>
      <c r="F78" s="21" t="s">
        <v>501</v>
      </c>
      <c r="G78" s="6"/>
      <c r="H78" s="28"/>
      <c r="I78" s="28"/>
      <c r="J78" s="28"/>
      <c r="K78" s="28"/>
      <c r="L78" s="28"/>
      <c r="M78" s="28"/>
      <c r="N78" s="28"/>
      <c r="O78" s="28"/>
      <c r="P78" s="28"/>
      <c r="Q78" s="37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22.5" customHeight="1">
      <c r="A79" s="15" t="s">
        <v>1556</v>
      </c>
      <c r="B79" s="15" t="s">
        <v>1556</v>
      </c>
      <c r="C79" s="3" t="s">
        <v>1557</v>
      </c>
      <c r="D79" s="37" t="s">
        <v>570</v>
      </c>
      <c r="E79" s="37" t="s">
        <v>587</v>
      </c>
      <c r="F79" s="21" t="s">
        <v>501</v>
      </c>
      <c r="G79" s="6"/>
      <c r="H79" s="28"/>
      <c r="I79" s="28"/>
      <c r="J79" s="28"/>
      <c r="K79" s="28"/>
      <c r="L79" s="28"/>
      <c r="M79" s="28"/>
      <c r="N79" s="28"/>
      <c r="O79" s="28"/>
      <c r="P79" s="28"/>
      <c r="Q79" s="37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22.5" customHeight="1">
      <c r="A80" s="15" t="s">
        <v>1558</v>
      </c>
      <c r="B80" s="15" t="s">
        <v>1558</v>
      </c>
      <c r="C80" s="3" t="s">
        <v>1559</v>
      </c>
      <c r="D80" s="37" t="s">
        <v>1560</v>
      </c>
      <c r="E80" s="37" t="s">
        <v>1561</v>
      </c>
      <c r="F80" s="21" t="s">
        <v>808</v>
      </c>
      <c r="G80" s="6"/>
      <c r="H80" s="28"/>
      <c r="I80" s="28"/>
      <c r="J80" s="28"/>
      <c r="K80" s="28"/>
      <c r="L80" s="28"/>
      <c r="M80" s="28"/>
      <c r="N80" s="28"/>
      <c r="O80" s="28"/>
      <c r="P80" s="28"/>
      <c r="Q80" s="37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22.5" customHeight="1">
      <c r="A81" s="15" t="s">
        <v>1562</v>
      </c>
      <c r="B81" s="15" t="s">
        <v>1562</v>
      </c>
      <c r="C81" s="3" t="s">
        <v>1563</v>
      </c>
      <c r="D81" s="37" t="s">
        <v>589</v>
      </c>
      <c r="E81" s="37" t="s">
        <v>590</v>
      </c>
      <c r="F81" s="21" t="s">
        <v>1371</v>
      </c>
      <c r="G81" s="6"/>
      <c r="H81" s="28"/>
      <c r="I81" s="28"/>
      <c r="J81" s="28"/>
      <c r="K81" s="28"/>
      <c r="L81" s="28"/>
      <c r="M81" s="28"/>
      <c r="N81" s="28"/>
      <c r="O81" s="28"/>
      <c r="P81" s="28"/>
      <c r="Q81" s="37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22.5" customHeight="1">
      <c r="A82" s="15" t="s">
        <v>1564</v>
      </c>
      <c r="B82" s="15" t="s">
        <v>1564</v>
      </c>
      <c r="C82" s="3" t="s">
        <v>1565</v>
      </c>
      <c r="D82" s="37" t="s">
        <v>589</v>
      </c>
      <c r="E82" s="37" t="s">
        <v>592</v>
      </c>
      <c r="F82" s="21" t="s">
        <v>1371</v>
      </c>
      <c r="G82" s="6"/>
      <c r="H82" s="28"/>
      <c r="I82" s="28"/>
      <c r="J82" s="28"/>
      <c r="K82" s="28"/>
      <c r="L82" s="28"/>
      <c r="M82" s="28"/>
      <c r="N82" s="28"/>
      <c r="O82" s="28"/>
      <c r="P82" s="28"/>
      <c r="Q82" s="37" t="s">
        <v>329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22.5" customHeight="1">
      <c r="A83" s="15" t="s">
        <v>1566</v>
      </c>
      <c r="B83" s="15" t="s">
        <v>1566</v>
      </c>
      <c r="C83" s="3" t="s">
        <v>1567</v>
      </c>
      <c r="D83" s="37" t="s">
        <v>589</v>
      </c>
      <c r="E83" s="37" t="s">
        <v>594</v>
      </c>
      <c r="F83" s="21" t="s">
        <v>1371</v>
      </c>
      <c r="G83" s="6"/>
      <c r="H83" s="28"/>
      <c r="I83" s="28"/>
      <c r="J83" s="28"/>
      <c r="K83" s="28"/>
      <c r="L83" s="28"/>
      <c r="M83" s="28"/>
      <c r="N83" s="28"/>
      <c r="O83" s="28"/>
      <c r="P83" s="28"/>
      <c r="Q83" s="37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2.5" customHeight="1">
      <c r="A84" s="15" t="s">
        <v>1568</v>
      </c>
      <c r="B84" s="15" t="s">
        <v>1568</v>
      </c>
      <c r="C84" s="3" t="s">
        <v>1569</v>
      </c>
      <c r="D84" s="37" t="s">
        <v>589</v>
      </c>
      <c r="E84" s="37" t="s">
        <v>596</v>
      </c>
      <c r="F84" s="21" t="s">
        <v>1371</v>
      </c>
      <c r="G84" s="6"/>
      <c r="H84" s="28"/>
      <c r="I84" s="28"/>
      <c r="J84" s="28"/>
      <c r="K84" s="28"/>
      <c r="L84" s="28"/>
      <c r="M84" s="28"/>
      <c r="N84" s="28"/>
      <c r="O84" s="28"/>
      <c r="P84" s="28"/>
      <c r="Q84" s="37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22.5" customHeight="1">
      <c r="A85" s="15" t="s">
        <v>1570</v>
      </c>
      <c r="B85" s="15" t="s">
        <v>1570</v>
      </c>
      <c r="C85" s="3" t="s">
        <v>1571</v>
      </c>
      <c r="D85" s="37" t="s">
        <v>598</v>
      </c>
      <c r="E85" s="37" t="s">
        <v>599</v>
      </c>
      <c r="F85" s="21" t="s">
        <v>501</v>
      </c>
      <c r="G85" s="6"/>
      <c r="H85" s="28"/>
      <c r="I85" s="28"/>
      <c r="J85" s="28"/>
      <c r="K85" s="28"/>
      <c r="L85" s="28"/>
      <c r="M85" s="28"/>
      <c r="N85" s="28"/>
      <c r="O85" s="28"/>
      <c r="P85" s="28"/>
      <c r="Q85" s="37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22.5" customHeight="1">
      <c r="A86" s="15" t="s">
        <v>1572</v>
      </c>
      <c r="B86" s="15" t="s">
        <v>1572</v>
      </c>
      <c r="C86" s="3" t="s">
        <v>1573</v>
      </c>
      <c r="D86" s="37" t="s">
        <v>598</v>
      </c>
      <c r="E86" s="37" t="s">
        <v>601</v>
      </c>
      <c r="F86" s="21" t="s">
        <v>501</v>
      </c>
      <c r="G86" s="6"/>
      <c r="H86" s="28"/>
      <c r="I86" s="28"/>
      <c r="J86" s="28"/>
      <c r="K86" s="28"/>
      <c r="L86" s="28"/>
      <c r="M86" s="28"/>
      <c r="N86" s="28"/>
      <c r="O86" s="28"/>
      <c r="P86" s="28"/>
      <c r="Q86" s="37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22.5" customHeight="1">
      <c r="A87" s="15" t="s">
        <v>1574</v>
      </c>
      <c r="B87" s="15" t="s">
        <v>1574</v>
      </c>
      <c r="C87" s="3" t="s">
        <v>1575</v>
      </c>
      <c r="D87" s="37" t="s">
        <v>598</v>
      </c>
      <c r="E87" s="37" t="s">
        <v>603</v>
      </c>
      <c r="F87" s="21" t="s">
        <v>501</v>
      </c>
      <c r="G87" s="6"/>
      <c r="H87" s="28"/>
      <c r="I87" s="28"/>
      <c r="J87" s="28"/>
      <c r="K87" s="28"/>
      <c r="L87" s="28"/>
      <c r="M87" s="28"/>
      <c r="N87" s="28"/>
      <c r="O87" s="28"/>
      <c r="P87" s="28"/>
      <c r="Q87" s="37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22.5" customHeight="1">
      <c r="A88" s="15" t="s">
        <v>1576</v>
      </c>
      <c r="B88" s="15" t="s">
        <v>1576</v>
      </c>
      <c r="C88" s="3" t="s">
        <v>1577</v>
      </c>
      <c r="D88" s="37" t="s">
        <v>598</v>
      </c>
      <c r="E88" s="37" t="s">
        <v>605</v>
      </c>
      <c r="F88" s="21" t="s">
        <v>501</v>
      </c>
      <c r="G88" s="6"/>
      <c r="H88" s="28"/>
      <c r="I88" s="28"/>
      <c r="J88" s="28"/>
      <c r="K88" s="28"/>
      <c r="L88" s="28"/>
      <c r="M88" s="28"/>
      <c r="N88" s="28"/>
      <c r="O88" s="28"/>
      <c r="P88" s="28"/>
      <c r="Q88" s="37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22.5" customHeight="1">
      <c r="A89" s="15" t="s">
        <v>1578</v>
      </c>
      <c r="B89" s="15" t="s">
        <v>1578</v>
      </c>
      <c r="C89" s="3" t="s">
        <v>1579</v>
      </c>
      <c r="D89" s="37" t="s">
        <v>1580</v>
      </c>
      <c r="E89" s="37" t="s">
        <v>1581</v>
      </c>
      <c r="F89" s="21" t="s">
        <v>808</v>
      </c>
      <c r="G89" s="6"/>
      <c r="H89" s="28"/>
      <c r="I89" s="28"/>
      <c r="J89" s="28"/>
      <c r="K89" s="28"/>
      <c r="L89" s="28"/>
      <c r="M89" s="28"/>
      <c r="N89" s="28"/>
      <c r="O89" s="28"/>
      <c r="P89" s="28"/>
      <c r="Q89" s="37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22.5" customHeight="1">
      <c r="A90" s="15" t="s">
        <v>1582</v>
      </c>
      <c r="B90" s="15" t="s">
        <v>1582</v>
      </c>
      <c r="C90" s="3" t="s">
        <v>1583</v>
      </c>
      <c r="D90" s="37" t="s">
        <v>1584</v>
      </c>
      <c r="E90" s="37" t="s">
        <v>1585</v>
      </c>
      <c r="F90" s="21" t="s">
        <v>808</v>
      </c>
      <c r="G90" s="6"/>
      <c r="H90" s="28"/>
      <c r="I90" s="28"/>
      <c r="J90" s="28"/>
      <c r="K90" s="28"/>
      <c r="L90" s="28"/>
      <c r="M90" s="28"/>
      <c r="N90" s="28"/>
      <c r="O90" s="28"/>
      <c r="P90" s="28"/>
      <c r="Q90" s="37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22.5" customHeight="1">
      <c r="A91" s="15" t="s">
        <v>1586</v>
      </c>
      <c r="B91" s="15" t="s">
        <v>1586</v>
      </c>
      <c r="C91" s="3" t="s">
        <v>1587</v>
      </c>
      <c r="D91" s="37" t="s">
        <v>1584</v>
      </c>
      <c r="E91" s="37" t="s">
        <v>1581</v>
      </c>
      <c r="F91" s="21" t="s">
        <v>808</v>
      </c>
      <c r="G91" s="6"/>
      <c r="H91" s="28"/>
      <c r="I91" s="28"/>
      <c r="J91" s="28"/>
      <c r="K91" s="28"/>
      <c r="L91" s="28"/>
      <c r="M91" s="28"/>
      <c r="N91" s="28"/>
      <c r="O91" s="28"/>
      <c r="P91" s="28"/>
      <c r="Q91" s="37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22.5" customHeight="1">
      <c r="A92" s="15" t="s">
        <v>1588</v>
      </c>
      <c r="B92" s="15" t="s">
        <v>1588</v>
      </c>
      <c r="C92" s="3" t="s">
        <v>1589</v>
      </c>
      <c r="D92" s="37" t="s">
        <v>1590</v>
      </c>
      <c r="E92" s="37" t="s">
        <v>1591</v>
      </c>
      <c r="F92" s="21" t="s">
        <v>808</v>
      </c>
      <c r="G92" s="6"/>
      <c r="H92" s="28"/>
      <c r="I92" s="28"/>
      <c r="J92" s="28"/>
      <c r="K92" s="28"/>
      <c r="L92" s="28"/>
      <c r="M92" s="28"/>
      <c r="N92" s="28"/>
      <c r="O92" s="28"/>
      <c r="P92" s="28"/>
      <c r="Q92" s="3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22.5" customHeight="1">
      <c r="A93" s="15" t="s">
        <v>1592</v>
      </c>
      <c r="B93" s="15" t="s">
        <v>1592</v>
      </c>
      <c r="C93" s="3" t="s">
        <v>1593</v>
      </c>
      <c r="D93" s="37" t="s">
        <v>1594</v>
      </c>
      <c r="E93" s="37" t="s">
        <v>1195</v>
      </c>
      <c r="F93" s="21" t="s">
        <v>808</v>
      </c>
      <c r="G93" s="6"/>
      <c r="H93" s="28"/>
      <c r="I93" s="28"/>
      <c r="J93" s="28"/>
      <c r="K93" s="28"/>
      <c r="L93" s="28"/>
      <c r="M93" s="28"/>
      <c r="N93" s="28"/>
      <c r="O93" s="28"/>
      <c r="P93" s="28"/>
      <c r="Q93" s="3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22.5" customHeight="1">
      <c r="A94" s="15" t="s">
        <v>1595</v>
      </c>
      <c r="B94" s="15" t="s">
        <v>1595</v>
      </c>
      <c r="C94" s="3" t="s">
        <v>1596</v>
      </c>
      <c r="D94" s="37" t="s">
        <v>1597</v>
      </c>
      <c r="E94" s="37" t="s">
        <v>1598</v>
      </c>
      <c r="F94" s="21" t="s">
        <v>808</v>
      </c>
      <c r="G94" s="6"/>
      <c r="H94" s="28"/>
      <c r="I94" s="28"/>
      <c r="J94" s="28"/>
      <c r="K94" s="28"/>
      <c r="L94" s="28"/>
      <c r="M94" s="28"/>
      <c r="N94" s="28"/>
      <c r="O94" s="28"/>
      <c r="P94" s="28"/>
      <c r="Q94" s="3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22.5" customHeight="1">
      <c r="A95" s="15" t="s">
        <v>1599</v>
      </c>
      <c r="B95" s="15" t="s">
        <v>1599</v>
      </c>
      <c r="C95" s="3" t="s">
        <v>1600</v>
      </c>
      <c r="D95" s="37" t="s">
        <v>669</v>
      </c>
      <c r="E95" s="37" t="s">
        <v>670</v>
      </c>
      <c r="F95" s="21" t="s">
        <v>457</v>
      </c>
      <c r="G95" s="6"/>
      <c r="H95" s="28"/>
      <c r="I95" s="28"/>
      <c r="J95" s="28"/>
      <c r="K95" s="28"/>
      <c r="L95" s="28"/>
      <c r="M95" s="28"/>
      <c r="N95" s="28"/>
      <c r="O95" s="28"/>
      <c r="P95" s="28"/>
      <c r="Q95" s="37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22.5" customHeight="1">
      <c r="A96" s="15" t="s">
        <v>1601</v>
      </c>
      <c r="B96" s="15" t="s">
        <v>1601</v>
      </c>
      <c r="C96" s="3" t="s">
        <v>1602</v>
      </c>
      <c r="D96" s="37" t="s">
        <v>672</v>
      </c>
      <c r="E96" s="37" t="s">
        <v>673</v>
      </c>
      <c r="F96" s="21" t="s">
        <v>457</v>
      </c>
      <c r="G96" s="6"/>
      <c r="H96" s="28"/>
      <c r="I96" s="28"/>
      <c r="J96" s="28"/>
      <c r="K96" s="28"/>
      <c r="L96" s="28"/>
      <c r="M96" s="28"/>
      <c r="N96" s="28"/>
      <c r="O96" s="28"/>
      <c r="P96" s="28"/>
      <c r="Q96" s="37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2.5" customHeight="1">
      <c r="A97" s="15" t="s">
        <v>1603</v>
      </c>
      <c r="B97" s="15" t="s">
        <v>1603</v>
      </c>
      <c r="C97" s="3" t="s">
        <v>1604</v>
      </c>
      <c r="D97" s="37" t="s">
        <v>672</v>
      </c>
      <c r="E97" s="37" t="s">
        <v>675</v>
      </c>
      <c r="F97" s="21" t="s">
        <v>457</v>
      </c>
      <c r="G97" s="6"/>
      <c r="H97" s="28"/>
      <c r="I97" s="28"/>
      <c r="J97" s="28"/>
      <c r="K97" s="28"/>
      <c r="L97" s="28"/>
      <c r="M97" s="28"/>
      <c r="N97" s="28"/>
      <c r="O97" s="28"/>
      <c r="P97" s="28"/>
      <c r="Q97" s="37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22.5" customHeight="1">
      <c r="A98" s="15" t="s">
        <v>1605</v>
      </c>
      <c r="B98" s="15" t="s">
        <v>1605</v>
      </c>
      <c r="C98" s="3" t="s">
        <v>1606</v>
      </c>
      <c r="D98" s="37" t="s">
        <v>672</v>
      </c>
      <c r="E98" s="37" t="s">
        <v>677</v>
      </c>
      <c r="F98" s="21" t="s">
        <v>457</v>
      </c>
      <c r="G98" s="6"/>
      <c r="H98" s="28"/>
      <c r="I98" s="28"/>
      <c r="J98" s="28"/>
      <c r="K98" s="28"/>
      <c r="L98" s="28"/>
      <c r="M98" s="28"/>
      <c r="N98" s="28"/>
      <c r="O98" s="28"/>
      <c r="P98" s="28"/>
      <c r="Q98" s="37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22.5" customHeight="1">
      <c r="A99" s="15" t="s">
        <v>1607</v>
      </c>
      <c r="B99" s="15" t="s">
        <v>1607</v>
      </c>
      <c r="C99" s="3" t="s">
        <v>1608</v>
      </c>
      <c r="D99" s="37" t="s">
        <v>672</v>
      </c>
      <c r="E99" s="37" t="s">
        <v>679</v>
      </c>
      <c r="F99" s="21" t="s">
        <v>457</v>
      </c>
      <c r="G99" s="6"/>
      <c r="H99" s="28"/>
      <c r="I99" s="28"/>
      <c r="J99" s="28"/>
      <c r="K99" s="28"/>
      <c r="L99" s="28"/>
      <c r="M99" s="28"/>
      <c r="N99" s="28"/>
      <c r="O99" s="28"/>
      <c r="P99" s="28"/>
      <c r="Q99" s="37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2.5" customHeight="1">
      <c r="A100" s="15" t="s">
        <v>1609</v>
      </c>
      <c r="B100" s="15" t="s">
        <v>1609</v>
      </c>
      <c r="C100" s="3" t="s">
        <v>1610</v>
      </c>
      <c r="D100" s="37" t="s">
        <v>672</v>
      </c>
      <c r="E100" s="37" t="s">
        <v>681</v>
      </c>
      <c r="F100" s="21" t="s">
        <v>457</v>
      </c>
      <c r="G100" s="6"/>
      <c r="H100" s="28"/>
      <c r="I100" s="28"/>
      <c r="J100" s="28"/>
      <c r="K100" s="28"/>
      <c r="L100" s="28"/>
      <c r="M100" s="28"/>
      <c r="N100" s="28"/>
      <c r="O100" s="28"/>
      <c r="P100" s="28"/>
      <c r="Q100" s="37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22.5" customHeight="1">
      <c r="A101" s="15" t="s">
        <v>1611</v>
      </c>
      <c r="B101" s="15" t="s">
        <v>1611</v>
      </c>
      <c r="C101" s="3" t="s">
        <v>1612</v>
      </c>
      <c r="D101" s="37" t="s">
        <v>672</v>
      </c>
      <c r="E101" s="37" t="s">
        <v>685</v>
      </c>
      <c r="F101" s="21" t="s">
        <v>457</v>
      </c>
      <c r="G101" s="6"/>
      <c r="H101" s="28"/>
      <c r="I101" s="28"/>
      <c r="J101" s="28"/>
      <c r="K101" s="28"/>
      <c r="L101" s="28"/>
      <c r="M101" s="28"/>
      <c r="N101" s="28"/>
      <c r="O101" s="28"/>
      <c r="P101" s="28"/>
      <c r="Q101" s="37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22.5" customHeight="1">
      <c r="A102" s="15" t="s">
        <v>1613</v>
      </c>
      <c r="B102" s="15" t="s">
        <v>1613</v>
      </c>
      <c r="C102" s="3" t="s">
        <v>1614</v>
      </c>
      <c r="D102" s="37" t="s">
        <v>1615</v>
      </c>
      <c r="E102" s="37" t="s">
        <v>1616</v>
      </c>
      <c r="F102" s="21" t="s">
        <v>1371</v>
      </c>
      <c r="G102" s="6"/>
      <c r="H102" s="28"/>
      <c r="I102" s="28"/>
      <c r="J102" s="28"/>
      <c r="K102" s="28"/>
      <c r="L102" s="28"/>
      <c r="M102" s="28"/>
      <c r="N102" s="28"/>
      <c r="O102" s="28"/>
      <c r="P102" s="28"/>
      <c r="Q102" s="37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22.5" customHeight="1">
      <c r="A103" s="15" t="s">
        <v>1617</v>
      </c>
      <c r="B103" s="15" t="s">
        <v>1617</v>
      </c>
      <c r="C103" s="3" t="s">
        <v>1618</v>
      </c>
      <c r="D103" s="37" t="s">
        <v>687</v>
      </c>
      <c r="E103" s="37" t="s">
        <v>690</v>
      </c>
      <c r="F103" s="21" t="s">
        <v>457</v>
      </c>
      <c r="G103" s="6"/>
      <c r="H103" s="28"/>
      <c r="I103" s="28"/>
      <c r="J103" s="28"/>
      <c r="K103" s="28"/>
      <c r="L103" s="28"/>
      <c r="M103" s="28"/>
      <c r="N103" s="28"/>
      <c r="O103" s="28"/>
      <c r="P103" s="28"/>
      <c r="Q103" s="37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2.5" customHeight="1">
      <c r="A104" s="15" t="s">
        <v>1619</v>
      </c>
      <c r="B104" s="15" t="s">
        <v>1619</v>
      </c>
      <c r="C104" s="3" t="s">
        <v>1620</v>
      </c>
      <c r="D104" s="37" t="s">
        <v>687</v>
      </c>
      <c r="E104" s="37" t="s">
        <v>692</v>
      </c>
      <c r="F104" s="21" t="s">
        <v>457</v>
      </c>
      <c r="G104" s="6"/>
      <c r="H104" s="28"/>
      <c r="I104" s="28"/>
      <c r="J104" s="28"/>
      <c r="K104" s="28"/>
      <c r="L104" s="28"/>
      <c r="M104" s="28"/>
      <c r="N104" s="28"/>
      <c r="O104" s="28"/>
      <c r="P104" s="28"/>
      <c r="Q104" s="37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22.5" customHeight="1">
      <c r="A105" s="15" t="s">
        <v>1621</v>
      </c>
      <c r="B105" s="15" t="s">
        <v>1621</v>
      </c>
      <c r="C105" s="3" t="s">
        <v>1622</v>
      </c>
      <c r="D105" s="37" t="s">
        <v>687</v>
      </c>
      <c r="E105" s="37" t="s">
        <v>694</v>
      </c>
      <c r="F105" s="21" t="s">
        <v>457</v>
      </c>
      <c r="G105" s="6"/>
      <c r="H105" s="28"/>
      <c r="I105" s="28"/>
      <c r="J105" s="28"/>
      <c r="K105" s="28"/>
      <c r="L105" s="28"/>
      <c r="M105" s="28"/>
      <c r="N105" s="28"/>
      <c r="O105" s="28"/>
      <c r="P105" s="28"/>
      <c r="Q105" s="37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22.5" customHeight="1">
      <c r="A106" s="15" t="s">
        <v>1623</v>
      </c>
      <c r="B106" s="15" t="s">
        <v>1623</v>
      </c>
      <c r="C106" s="3" t="s">
        <v>1624</v>
      </c>
      <c r="D106" s="37" t="s">
        <v>687</v>
      </c>
      <c r="E106" s="37" t="s">
        <v>696</v>
      </c>
      <c r="F106" s="21" t="s">
        <v>457</v>
      </c>
      <c r="G106" s="6"/>
      <c r="H106" s="28"/>
      <c r="I106" s="28"/>
      <c r="J106" s="28"/>
      <c r="K106" s="28"/>
      <c r="L106" s="28"/>
      <c r="M106" s="28"/>
      <c r="N106" s="28"/>
      <c r="O106" s="28"/>
      <c r="P106" s="28"/>
      <c r="Q106" s="37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22.5" customHeight="1">
      <c r="A107" s="15" t="s">
        <v>1625</v>
      </c>
      <c r="B107" s="15" t="s">
        <v>1625</v>
      </c>
      <c r="C107" s="3" t="s">
        <v>1626</v>
      </c>
      <c r="D107" s="37" t="s">
        <v>687</v>
      </c>
      <c r="E107" s="37" t="s">
        <v>698</v>
      </c>
      <c r="F107" s="21" t="s">
        <v>457</v>
      </c>
      <c r="G107" s="6"/>
      <c r="H107" s="28"/>
      <c r="I107" s="28"/>
      <c r="J107" s="28"/>
      <c r="K107" s="28"/>
      <c r="L107" s="28"/>
      <c r="M107" s="28"/>
      <c r="N107" s="28"/>
      <c r="O107" s="28"/>
      <c r="P107" s="28"/>
      <c r="Q107" s="3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22.5" customHeight="1">
      <c r="A108" s="15" t="s">
        <v>1627</v>
      </c>
      <c r="B108" s="15" t="s">
        <v>1627</v>
      </c>
      <c r="C108" s="3" t="s">
        <v>1628</v>
      </c>
      <c r="D108" s="37" t="s">
        <v>687</v>
      </c>
      <c r="E108" s="37" t="s">
        <v>700</v>
      </c>
      <c r="F108" s="21" t="s">
        <v>457</v>
      </c>
      <c r="G108" s="6"/>
      <c r="H108" s="28"/>
      <c r="I108" s="28"/>
      <c r="J108" s="28"/>
      <c r="K108" s="28"/>
      <c r="L108" s="28"/>
      <c r="M108" s="28"/>
      <c r="N108" s="28"/>
      <c r="O108" s="28"/>
      <c r="P108" s="28"/>
      <c r="Q108" s="37" t="s">
        <v>329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22.5" customHeight="1">
      <c r="A109" s="15" t="s">
        <v>1629</v>
      </c>
      <c r="B109" s="15" t="s">
        <v>1629</v>
      </c>
      <c r="C109" s="3" t="s">
        <v>1630</v>
      </c>
      <c r="D109" s="37" t="s">
        <v>702</v>
      </c>
      <c r="E109" s="37" t="s">
        <v>703</v>
      </c>
      <c r="F109" s="21" t="s">
        <v>457</v>
      </c>
      <c r="G109" s="6"/>
      <c r="H109" s="28"/>
      <c r="I109" s="28"/>
      <c r="J109" s="28"/>
      <c r="K109" s="28"/>
      <c r="L109" s="28"/>
      <c r="M109" s="28"/>
      <c r="N109" s="28"/>
      <c r="O109" s="28"/>
      <c r="P109" s="28"/>
      <c r="Q109" s="37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22.5" customHeight="1">
      <c r="A110" s="15" t="s">
        <v>1631</v>
      </c>
      <c r="B110" s="15" t="s">
        <v>1631</v>
      </c>
      <c r="C110" s="3" t="s">
        <v>1632</v>
      </c>
      <c r="D110" s="37" t="s">
        <v>702</v>
      </c>
      <c r="E110" s="37" t="s">
        <v>705</v>
      </c>
      <c r="F110" s="21" t="s">
        <v>457</v>
      </c>
      <c r="G110" s="6"/>
      <c r="H110" s="28"/>
      <c r="I110" s="28"/>
      <c r="J110" s="28"/>
      <c r="K110" s="28"/>
      <c r="L110" s="28"/>
      <c r="M110" s="28"/>
      <c r="N110" s="28"/>
      <c r="O110" s="28"/>
      <c r="P110" s="28"/>
      <c r="Q110" s="37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22.5" customHeight="1">
      <c r="A111" s="15" t="s">
        <v>1633</v>
      </c>
      <c r="B111" s="15" t="s">
        <v>1633</v>
      </c>
      <c r="C111" s="3" t="s">
        <v>1634</v>
      </c>
      <c r="D111" s="37" t="s">
        <v>702</v>
      </c>
      <c r="E111" s="37" t="s">
        <v>707</v>
      </c>
      <c r="F111" s="21" t="s">
        <v>457</v>
      </c>
      <c r="G111" s="6"/>
      <c r="H111" s="28"/>
      <c r="I111" s="28"/>
      <c r="J111" s="28"/>
      <c r="K111" s="28"/>
      <c r="L111" s="28"/>
      <c r="M111" s="28"/>
      <c r="N111" s="28"/>
      <c r="O111" s="28"/>
      <c r="P111" s="28"/>
      <c r="Q111" s="37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22.5" customHeight="1">
      <c r="A112" s="15" t="s">
        <v>1635</v>
      </c>
      <c r="B112" s="15" t="s">
        <v>1635</v>
      </c>
      <c r="C112" s="3" t="s">
        <v>1636</v>
      </c>
      <c r="D112" s="37" t="s">
        <v>702</v>
      </c>
      <c r="E112" s="37" t="s">
        <v>709</v>
      </c>
      <c r="F112" s="21" t="s">
        <v>457</v>
      </c>
      <c r="G112" s="6"/>
      <c r="H112" s="28"/>
      <c r="I112" s="28"/>
      <c r="J112" s="28"/>
      <c r="K112" s="28"/>
      <c r="L112" s="28"/>
      <c r="M112" s="28"/>
      <c r="N112" s="28"/>
      <c r="O112" s="28"/>
      <c r="P112" s="28"/>
      <c r="Q112" s="37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22.5" customHeight="1">
      <c r="A113" s="15" t="s">
        <v>1637</v>
      </c>
      <c r="B113" s="15" t="s">
        <v>1637</v>
      </c>
      <c r="C113" s="3" t="s">
        <v>1638</v>
      </c>
      <c r="D113" s="37" t="s">
        <v>745</v>
      </c>
      <c r="E113" s="37" t="s">
        <v>746</v>
      </c>
      <c r="F113" s="21" t="s">
        <v>501</v>
      </c>
      <c r="G113" s="6"/>
      <c r="H113" s="28"/>
      <c r="I113" s="28"/>
      <c r="J113" s="28"/>
      <c r="K113" s="28"/>
      <c r="L113" s="28"/>
      <c r="M113" s="28"/>
      <c r="N113" s="28"/>
      <c r="O113" s="28"/>
      <c r="P113" s="28"/>
      <c r="Q113" s="37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22.5" customHeight="1">
      <c r="A114" s="15" t="s">
        <v>1639</v>
      </c>
      <c r="B114" s="15" t="s">
        <v>1639</v>
      </c>
      <c r="C114" s="3" t="s">
        <v>1640</v>
      </c>
      <c r="D114" s="37" t="s">
        <v>745</v>
      </c>
      <c r="E114" s="37" t="s">
        <v>748</v>
      </c>
      <c r="F114" s="21" t="s">
        <v>501</v>
      </c>
      <c r="G114" s="6"/>
      <c r="H114" s="28"/>
      <c r="I114" s="28"/>
      <c r="J114" s="28"/>
      <c r="K114" s="28"/>
      <c r="L114" s="28"/>
      <c r="M114" s="28"/>
      <c r="N114" s="28"/>
      <c r="O114" s="28"/>
      <c r="P114" s="28"/>
      <c r="Q114" s="37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22.5" customHeight="1">
      <c r="A115" s="15" t="s">
        <v>1641</v>
      </c>
      <c r="B115" s="15" t="s">
        <v>1641</v>
      </c>
      <c r="C115" s="3" t="s">
        <v>1642</v>
      </c>
      <c r="D115" s="37" t="s">
        <v>750</v>
      </c>
      <c r="E115" s="37" t="s">
        <v>751</v>
      </c>
      <c r="F115" s="21" t="s">
        <v>501</v>
      </c>
      <c r="G115" s="6"/>
      <c r="H115" s="28"/>
      <c r="I115" s="28"/>
      <c r="J115" s="28"/>
      <c r="K115" s="28"/>
      <c r="L115" s="28"/>
      <c r="M115" s="28"/>
      <c r="N115" s="28"/>
      <c r="O115" s="28"/>
      <c r="P115" s="28"/>
      <c r="Q115" s="37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22.5" customHeight="1">
      <c r="A116" s="15" t="s">
        <v>1643</v>
      </c>
      <c r="B116" s="15" t="s">
        <v>1643</v>
      </c>
      <c r="C116" s="3" t="s">
        <v>1644</v>
      </c>
      <c r="D116" s="37" t="s">
        <v>842</v>
      </c>
      <c r="E116" s="37" t="s">
        <v>843</v>
      </c>
      <c r="F116" s="21" t="s">
        <v>501</v>
      </c>
      <c r="G116" s="6"/>
      <c r="H116" s="28"/>
      <c r="I116" s="28"/>
      <c r="J116" s="28"/>
      <c r="K116" s="28"/>
      <c r="L116" s="28"/>
      <c r="M116" s="28"/>
      <c r="N116" s="28"/>
      <c r="O116" s="28"/>
      <c r="P116" s="28"/>
      <c r="Q116" s="37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22.5" customHeight="1">
      <c r="A117" s="15" t="s">
        <v>1645</v>
      </c>
      <c r="B117" s="15" t="s">
        <v>1645</v>
      </c>
      <c r="C117" s="3" t="s">
        <v>1646</v>
      </c>
      <c r="D117" s="37" t="s">
        <v>711</v>
      </c>
      <c r="E117" s="37" t="s">
        <v>712</v>
      </c>
      <c r="F117" s="21" t="s">
        <v>501</v>
      </c>
      <c r="G117" s="6"/>
      <c r="H117" s="28"/>
      <c r="I117" s="28"/>
      <c r="J117" s="28"/>
      <c r="K117" s="28"/>
      <c r="L117" s="28"/>
      <c r="M117" s="28"/>
      <c r="N117" s="28"/>
      <c r="O117" s="28"/>
      <c r="P117" s="28"/>
      <c r="Q117" s="37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22.5" customHeight="1">
      <c r="A118" s="15" t="s">
        <v>1647</v>
      </c>
      <c r="B118" s="15" t="s">
        <v>1647</v>
      </c>
      <c r="C118" s="3" t="s">
        <v>1648</v>
      </c>
      <c r="D118" s="37" t="s">
        <v>711</v>
      </c>
      <c r="E118" s="37" t="s">
        <v>714</v>
      </c>
      <c r="F118" s="21" t="s">
        <v>501</v>
      </c>
      <c r="G118" s="6"/>
      <c r="H118" s="28"/>
      <c r="I118" s="28"/>
      <c r="J118" s="28"/>
      <c r="K118" s="28"/>
      <c r="L118" s="28"/>
      <c r="M118" s="28"/>
      <c r="N118" s="28"/>
      <c r="O118" s="28"/>
      <c r="P118" s="28"/>
      <c r="Q118" s="37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22.5" customHeight="1">
      <c r="A119" s="15" t="s">
        <v>1649</v>
      </c>
      <c r="B119" s="15" t="s">
        <v>1649</v>
      </c>
      <c r="C119" s="3" t="s">
        <v>1650</v>
      </c>
      <c r="D119" s="37" t="s">
        <v>711</v>
      </c>
      <c r="E119" s="37" t="s">
        <v>716</v>
      </c>
      <c r="F119" s="21" t="s">
        <v>501</v>
      </c>
      <c r="G119" s="6"/>
      <c r="H119" s="28"/>
      <c r="I119" s="28"/>
      <c r="J119" s="28"/>
      <c r="K119" s="28"/>
      <c r="L119" s="28"/>
      <c r="M119" s="28"/>
      <c r="N119" s="28"/>
      <c r="O119" s="28"/>
      <c r="P119" s="28"/>
      <c r="Q119" s="37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22.5" customHeight="1">
      <c r="A120" s="15" t="s">
        <v>1651</v>
      </c>
      <c r="B120" s="15" t="s">
        <v>1651</v>
      </c>
      <c r="C120" s="3" t="s">
        <v>1652</v>
      </c>
      <c r="D120" s="37" t="s">
        <v>711</v>
      </c>
      <c r="E120" s="37" t="s">
        <v>718</v>
      </c>
      <c r="F120" s="21" t="s">
        <v>501</v>
      </c>
      <c r="G120" s="6"/>
      <c r="H120" s="28"/>
      <c r="I120" s="28"/>
      <c r="J120" s="28"/>
      <c r="K120" s="28"/>
      <c r="L120" s="28"/>
      <c r="M120" s="28"/>
      <c r="N120" s="28"/>
      <c r="O120" s="28"/>
      <c r="P120" s="28"/>
      <c r="Q120" s="37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22.5" customHeight="1">
      <c r="A121" s="15" t="s">
        <v>1653</v>
      </c>
      <c r="B121" s="15" t="s">
        <v>1653</v>
      </c>
      <c r="C121" s="3" t="s">
        <v>1654</v>
      </c>
      <c r="D121" s="37" t="s">
        <v>711</v>
      </c>
      <c r="E121" s="37" t="s">
        <v>720</v>
      </c>
      <c r="F121" s="21" t="s">
        <v>501</v>
      </c>
      <c r="G121" s="6"/>
      <c r="H121" s="28"/>
      <c r="I121" s="28"/>
      <c r="J121" s="28"/>
      <c r="K121" s="28"/>
      <c r="L121" s="28"/>
      <c r="M121" s="28"/>
      <c r="N121" s="28"/>
      <c r="O121" s="28"/>
      <c r="P121" s="28"/>
      <c r="Q121" s="37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22.5" customHeight="1">
      <c r="A122" s="15" t="s">
        <v>1655</v>
      </c>
      <c r="B122" s="15" t="s">
        <v>1655</v>
      </c>
      <c r="C122" s="3" t="s">
        <v>1656</v>
      </c>
      <c r="D122" s="37" t="s">
        <v>725</v>
      </c>
      <c r="E122" s="37" t="s">
        <v>726</v>
      </c>
      <c r="F122" s="21" t="s">
        <v>501</v>
      </c>
      <c r="G122" s="6"/>
      <c r="H122" s="28"/>
      <c r="I122" s="28"/>
      <c r="J122" s="28"/>
      <c r="K122" s="28"/>
      <c r="L122" s="28"/>
      <c r="M122" s="28"/>
      <c r="N122" s="28"/>
      <c r="O122" s="28"/>
      <c r="P122" s="28"/>
      <c r="Q122" s="37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22.5" customHeight="1">
      <c r="A123" s="15" t="s">
        <v>1657</v>
      </c>
      <c r="B123" s="15" t="s">
        <v>1657</v>
      </c>
      <c r="C123" s="3" t="s">
        <v>1658</v>
      </c>
      <c r="D123" s="37" t="s">
        <v>722</v>
      </c>
      <c r="E123" s="37" t="s">
        <v>723</v>
      </c>
      <c r="F123" s="21" t="s">
        <v>501</v>
      </c>
      <c r="G123" s="6"/>
      <c r="H123" s="28"/>
      <c r="I123" s="28"/>
      <c r="J123" s="28"/>
      <c r="K123" s="28"/>
      <c r="L123" s="28"/>
      <c r="M123" s="28"/>
      <c r="N123" s="28"/>
      <c r="O123" s="28"/>
      <c r="P123" s="28"/>
      <c r="Q123" s="37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22.5" customHeight="1">
      <c r="A124" s="15" t="s">
        <v>1659</v>
      </c>
      <c r="B124" s="15" t="s">
        <v>1659</v>
      </c>
      <c r="C124" s="3" t="s">
        <v>1660</v>
      </c>
      <c r="D124" s="37" t="s">
        <v>722</v>
      </c>
      <c r="E124" s="37" t="s">
        <v>728</v>
      </c>
      <c r="F124" s="21" t="s">
        <v>501</v>
      </c>
      <c r="G124" s="6"/>
      <c r="H124" s="28"/>
      <c r="I124" s="28"/>
      <c r="J124" s="28"/>
      <c r="K124" s="28"/>
      <c r="L124" s="28"/>
      <c r="M124" s="28"/>
      <c r="N124" s="28"/>
      <c r="O124" s="28"/>
      <c r="P124" s="28"/>
      <c r="Q124" s="37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22.5" customHeight="1">
      <c r="A125" s="15" t="s">
        <v>1661</v>
      </c>
      <c r="B125" s="15" t="s">
        <v>1661</v>
      </c>
      <c r="C125" s="3" t="s">
        <v>1662</v>
      </c>
      <c r="D125" s="37" t="s">
        <v>722</v>
      </c>
      <c r="E125" s="37" t="s">
        <v>730</v>
      </c>
      <c r="F125" s="21" t="s">
        <v>501</v>
      </c>
      <c r="G125" s="6"/>
      <c r="H125" s="28"/>
      <c r="I125" s="28"/>
      <c r="J125" s="28"/>
      <c r="K125" s="28"/>
      <c r="L125" s="28"/>
      <c r="M125" s="28"/>
      <c r="N125" s="28"/>
      <c r="O125" s="28"/>
      <c r="P125" s="28"/>
      <c r="Q125" s="37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22.5" customHeight="1">
      <c r="A126" s="15" t="s">
        <v>1663</v>
      </c>
      <c r="B126" s="15" t="s">
        <v>1663</v>
      </c>
      <c r="C126" s="3" t="s">
        <v>1664</v>
      </c>
      <c r="D126" s="37" t="s">
        <v>732</v>
      </c>
      <c r="E126" s="37" t="s">
        <v>733</v>
      </c>
      <c r="F126" s="21" t="s">
        <v>501</v>
      </c>
      <c r="G126" s="6"/>
      <c r="H126" s="28"/>
      <c r="I126" s="28"/>
      <c r="J126" s="28"/>
      <c r="K126" s="28"/>
      <c r="L126" s="28"/>
      <c r="M126" s="28"/>
      <c r="N126" s="28"/>
      <c r="O126" s="28"/>
      <c r="P126" s="28"/>
      <c r="Q126" s="37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22.5" customHeight="1">
      <c r="A127" s="15" t="s">
        <v>1665</v>
      </c>
      <c r="B127" s="15" t="s">
        <v>1665</v>
      </c>
      <c r="C127" s="3" t="s">
        <v>1666</v>
      </c>
      <c r="D127" s="37" t="s">
        <v>847</v>
      </c>
      <c r="E127" s="37" t="s">
        <v>848</v>
      </c>
      <c r="F127" s="21" t="s">
        <v>638</v>
      </c>
      <c r="G127" s="6"/>
      <c r="H127" s="28"/>
      <c r="I127" s="28"/>
      <c r="J127" s="28"/>
      <c r="K127" s="28"/>
      <c r="L127" s="28"/>
      <c r="M127" s="28"/>
      <c r="N127" s="28"/>
      <c r="O127" s="28"/>
      <c r="P127" s="28"/>
      <c r="Q127" s="37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22.5" customHeight="1">
      <c r="A128" s="15" t="s">
        <v>1667</v>
      </c>
      <c r="B128" s="15" t="s">
        <v>1667</v>
      </c>
      <c r="C128" s="3" t="s">
        <v>1668</v>
      </c>
      <c r="D128" s="37" t="s">
        <v>850</v>
      </c>
      <c r="E128" s="37" t="s">
        <v>851</v>
      </c>
      <c r="F128" s="21" t="s">
        <v>638</v>
      </c>
      <c r="G128" s="6"/>
      <c r="H128" s="28"/>
      <c r="I128" s="28"/>
      <c r="J128" s="28"/>
      <c r="K128" s="28"/>
      <c r="L128" s="28"/>
      <c r="M128" s="28"/>
      <c r="N128" s="28"/>
      <c r="O128" s="28"/>
      <c r="P128" s="28"/>
      <c r="Q128" s="37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22.5" customHeight="1">
      <c r="A129" s="15" t="s">
        <v>1669</v>
      </c>
      <c r="B129" s="15" t="s">
        <v>1669</v>
      </c>
      <c r="C129" s="3" t="s">
        <v>1670</v>
      </c>
      <c r="D129" s="37" t="s">
        <v>853</v>
      </c>
      <c r="E129" s="37" t="s">
        <v>854</v>
      </c>
      <c r="F129" s="21" t="s">
        <v>638</v>
      </c>
      <c r="G129" s="6"/>
      <c r="H129" s="28"/>
      <c r="I129" s="28"/>
      <c r="J129" s="28"/>
      <c r="K129" s="28"/>
      <c r="L129" s="28"/>
      <c r="M129" s="28"/>
      <c r="N129" s="28"/>
      <c r="O129" s="28"/>
      <c r="P129" s="28"/>
      <c r="Q129" s="37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22.5" customHeight="1">
      <c r="A130" s="15" t="s">
        <v>1671</v>
      </c>
      <c r="B130" s="15" t="s">
        <v>1671</v>
      </c>
      <c r="C130" s="3" t="s">
        <v>1672</v>
      </c>
      <c r="D130" s="37" t="s">
        <v>856</v>
      </c>
      <c r="E130" s="37" t="s">
        <v>857</v>
      </c>
      <c r="F130" s="21" t="s">
        <v>638</v>
      </c>
      <c r="G130" s="6"/>
      <c r="H130" s="28"/>
      <c r="I130" s="28"/>
      <c r="J130" s="28"/>
      <c r="K130" s="28"/>
      <c r="L130" s="28"/>
      <c r="M130" s="28"/>
      <c r="N130" s="28"/>
      <c r="O130" s="28"/>
      <c r="P130" s="28"/>
      <c r="Q130" s="37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22.5" customHeight="1">
      <c r="A131" s="15" t="s">
        <v>1673</v>
      </c>
      <c r="B131" s="15" t="s">
        <v>1673</v>
      </c>
      <c r="C131" s="3" t="s">
        <v>1674</v>
      </c>
      <c r="D131" s="37" t="s">
        <v>859</v>
      </c>
      <c r="E131" s="37" t="s">
        <v>860</v>
      </c>
      <c r="F131" s="21" t="s">
        <v>638</v>
      </c>
      <c r="G131" s="6"/>
      <c r="H131" s="28"/>
      <c r="I131" s="28"/>
      <c r="J131" s="28"/>
      <c r="K131" s="28"/>
      <c r="L131" s="28"/>
      <c r="M131" s="28"/>
      <c r="N131" s="28"/>
      <c r="O131" s="28"/>
      <c r="P131" s="28"/>
      <c r="Q131" s="37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22.5" customHeight="1">
      <c r="A132" s="15" t="s">
        <v>1675</v>
      </c>
      <c r="B132" s="15" t="s">
        <v>1675</v>
      </c>
      <c r="C132" s="3" t="s">
        <v>1676</v>
      </c>
      <c r="D132" s="37" t="s">
        <v>862</v>
      </c>
      <c r="E132" s="37" t="s">
        <v>863</v>
      </c>
      <c r="F132" s="21" t="s">
        <v>638</v>
      </c>
      <c r="G132" s="6"/>
      <c r="H132" s="28"/>
      <c r="I132" s="28"/>
      <c r="J132" s="28"/>
      <c r="K132" s="28"/>
      <c r="L132" s="28"/>
      <c r="M132" s="28"/>
      <c r="N132" s="28"/>
      <c r="O132" s="28"/>
      <c r="P132" s="28"/>
      <c r="Q132" s="37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2.5" customHeight="1">
      <c r="A133" s="15" t="s">
        <v>1677</v>
      </c>
      <c r="B133" s="15" t="s">
        <v>1677</v>
      </c>
      <c r="C133" s="3" t="s">
        <v>1678</v>
      </c>
      <c r="D133" s="37" t="s">
        <v>865</v>
      </c>
      <c r="E133" s="37" t="s">
        <v>866</v>
      </c>
      <c r="F133" s="21" t="s">
        <v>638</v>
      </c>
      <c r="G133" s="6"/>
      <c r="H133" s="28"/>
      <c r="I133" s="28"/>
      <c r="J133" s="28"/>
      <c r="K133" s="28"/>
      <c r="L133" s="28"/>
      <c r="M133" s="28"/>
      <c r="N133" s="28"/>
      <c r="O133" s="28"/>
      <c r="P133" s="28"/>
      <c r="Q133" s="37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22.5" customHeight="1">
      <c r="A134" s="15" t="s">
        <v>1679</v>
      </c>
      <c r="B134" s="15" t="s">
        <v>1679</v>
      </c>
      <c r="C134" s="3" t="s">
        <v>1680</v>
      </c>
      <c r="D134" s="37" t="s">
        <v>868</v>
      </c>
      <c r="E134" s="37" t="s">
        <v>854</v>
      </c>
      <c r="F134" s="21" t="s">
        <v>638</v>
      </c>
      <c r="G134" s="6"/>
      <c r="H134" s="28"/>
      <c r="I134" s="28"/>
      <c r="J134" s="28"/>
      <c r="K134" s="28"/>
      <c r="L134" s="28"/>
      <c r="M134" s="28"/>
      <c r="N134" s="28"/>
      <c r="O134" s="28"/>
      <c r="P134" s="28"/>
      <c r="Q134" s="37" t="s">
        <v>329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22.5" customHeight="1">
      <c r="A135" s="15" t="s">
        <v>1681</v>
      </c>
      <c r="B135" s="15" t="s">
        <v>1681</v>
      </c>
      <c r="C135" s="3" t="s">
        <v>1682</v>
      </c>
      <c r="D135" s="37" t="s">
        <v>870</v>
      </c>
      <c r="E135" s="37" t="s">
        <v>871</v>
      </c>
      <c r="F135" s="21" t="s">
        <v>638</v>
      </c>
      <c r="G135" s="6"/>
      <c r="H135" s="28"/>
      <c r="I135" s="28"/>
      <c r="J135" s="28"/>
      <c r="K135" s="28"/>
      <c r="L135" s="28"/>
      <c r="M135" s="28"/>
      <c r="N135" s="28"/>
      <c r="O135" s="28"/>
      <c r="P135" s="28"/>
      <c r="Q135" s="37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22.5" customHeight="1">
      <c r="A136" s="15" t="s">
        <v>1683</v>
      </c>
      <c r="B136" s="15" t="s">
        <v>1683</v>
      </c>
      <c r="C136" s="3" t="s">
        <v>1684</v>
      </c>
      <c r="D136" s="37" t="s">
        <v>839</v>
      </c>
      <c r="E136" s="37"/>
      <c r="F136" s="21" t="s">
        <v>840</v>
      </c>
      <c r="G136" s="6"/>
      <c r="H136" s="28"/>
      <c r="I136" s="28"/>
      <c r="J136" s="28"/>
      <c r="K136" s="28"/>
      <c r="L136" s="28"/>
      <c r="M136" s="28"/>
      <c r="N136" s="28"/>
      <c r="O136" s="28"/>
      <c r="P136" s="28"/>
      <c r="Q136" s="37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22.5" customHeight="1">
      <c r="A137" s="15" t="s">
        <v>1685</v>
      </c>
      <c r="B137" s="15" t="s">
        <v>1685</v>
      </c>
      <c r="C137" s="3" t="s">
        <v>1686</v>
      </c>
      <c r="D137" s="37" t="s">
        <v>1687</v>
      </c>
      <c r="E137" s="37" t="s">
        <v>1688</v>
      </c>
      <c r="F137" s="21" t="s">
        <v>808</v>
      </c>
      <c r="G137" s="6"/>
      <c r="H137" s="28"/>
      <c r="I137" s="28"/>
      <c r="J137" s="28"/>
      <c r="K137" s="28"/>
      <c r="L137" s="28"/>
      <c r="M137" s="28"/>
      <c r="N137" s="28"/>
      <c r="O137" s="28"/>
      <c r="P137" s="28"/>
      <c r="Q137" s="37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2.5" customHeight="1">
      <c r="A138" s="15" t="s">
        <v>1689</v>
      </c>
      <c r="B138" s="15" t="s">
        <v>1689</v>
      </c>
      <c r="C138" s="3" t="s">
        <v>1690</v>
      </c>
      <c r="D138" s="37" t="s">
        <v>1691</v>
      </c>
      <c r="E138" s="37" t="s">
        <v>1692</v>
      </c>
      <c r="F138" s="21" t="s">
        <v>808</v>
      </c>
      <c r="G138" s="6"/>
      <c r="H138" s="28"/>
      <c r="I138" s="28"/>
      <c r="J138" s="28"/>
      <c r="K138" s="28"/>
      <c r="L138" s="28"/>
      <c r="M138" s="28"/>
      <c r="N138" s="28"/>
      <c r="O138" s="28"/>
      <c r="P138" s="28"/>
      <c r="Q138" s="37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22.5" customHeight="1">
      <c r="A139" s="15" t="s">
        <v>1693</v>
      </c>
      <c r="B139" s="15" t="s">
        <v>1693</v>
      </c>
      <c r="C139" s="3" t="s">
        <v>1694</v>
      </c>
      <c r="D139" s="37" t="s">
        <v>873</v>
      </c>
      <c r="E139" s="37" t="s">
        <v>874</v>
      </c>
      <c r="F139" s="21" t="s">
        <v>840</v>
      </c>
      <c r="G139" s="6"/>
      <c r="H139" s="28"/>
      <c r="I139" s="28"/>
      <c r="J139" s="28"/>
      <c r="K139" s="28"/>
      <c r="L139" s="28"/>
      <c r="M139" s="28"/>
      <c r="N139" s="28"/>
      <c r="O139" s="28"/>
      <c r="P139" s="28"/>
      <c r="Q139" s="37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22.5" customHeight="1">
      <c r="A140" s="15" t="s">
        <v>1695</v>
      </c>
      <c r="B140" s="15" t="s">
        <v>1695</v>
      </c>
      <c r="C140" s="3" t="s">
        <v>1696</v>
      </c>
      <c r="D140" s="37" t="s">
        <v>873</v>
      </c>
      <c r="E140" s="37" t="s">
        <v>876</v>
      </c>
      <c r="F140" s="21" t="s">
        <v>840</v>
      </c>
      <c r="G140" s="6"/>
      <c r="H140" s="28"/>
      <c r="I140" s="28"/>
      <c r="J140" s="28"/>
      <c r="K140" s="28"/>
      <c r="L140" s="28"/>
      <c r="M140" s="28"/>
      <c r="N140" s="28"/>
      <c r="O140" s="28"/>
      <c r="P140" s="28"/>
      <c r="Q140" s="37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22.5" customHeight="1">
      <c r="A141" s="15" t="s">
        <v>1697</v>
      </c>
      <c r="B141" s="15" t="s">
        <v>1697</v>
      </c>
      <c r="C141" s="3" t="s">
        <v>1698</v>
      </c>
      <c r="D141" s="37" t="s">
        <v>878</v>
      </c>
      <c r="E141" s="37" t="s">
        <v>879</v>
      </c>
      <c r="F141" s="21" t="s">
        <v>840</v>
      </c>
      <c r="G141" s="6"/>
      <c r="H141" s="28"/>
      <c r="I141" s="28"/>
      <c r="J141" s="28"/>
      <c r="K141" s="28"/>
      <c r="L141" s="28"/>
      <c r="M141" s="28"/>
      <c r="N141" s="28"/>
      <c r="O141" s="28"/>
      <c r="P141" s="28"/>
      <c r="Q141" s="37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22.5" customHeight="1">
      <c r="A142" s="15" t="s">
        <v>1699</v>
      </c>
      <c r="B142" s="15" t="s">
        <v>1699</v>
      </c>
      <c r="C142" s="3" t="s">
        <v>1700</v>
      </c>
      <c r="D142" s="37" t="s">
        <v>878</v>
      </c>
      <c r="E142" s="37" t="s">
        <v>881</v>
      </c>
      <c r="F142" s="21" t="s">
        <v>840</v>
      </c>
      <c r="G142" s="6"/>
      <c r="H142" s="28"/>
      <c r="I142" s="28"/>
      <c r="J142" s="28"/>
      <c r="K142" s="28"/>
      <c r="L142" s="28"/>
      <c r="M142" s="28"/>
      <c r="N142" s="28"/>
      <c r="O142" s="28"/>
      <c r="P142" s="28"/>
      <c r="Q142" s="37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22.5" customHeight="1">
      <c r="A143" s="15" t="s">
        <v>1701</v>
      </c>
      <c r="B143" s="15" t="s">
        <v>1701</v>
      </c>
      <c r="C143" s="3" t="s">
        <v>1702</v>
      </c>
      <c r="D143" s="37" t="s">
        <v>878</v>
      </c>
      <c r="E143" s="37" t="s">
        <v>883</v>
      </c>
      <c r="F143" s="21" t="s">
        <v>840</v>
      </c>
      <c r="G143" s="6"/>
      <c r="H143" s="28"/>
      <c r="I143" s="28"/>
      <c r="J143" s="28"/>
      <c r="K143" s="28"/>
      <c r="L143" s="28"/>
      <c r="M143" s="28"/>
      <c r="N143" s="28"/>
      <c r="O143" s="28"/>
      <c r="P143" s="28"/>
      <c r="Q143" s="37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22.5" customHeight="1">
      <c r="A144" s="15" t="s">
        <v>1703</v>
      </c>
      <c r="B144" s="15" t="s">
        <v>1703</v>
      </c>
      <c r="C144" s="3" t="s">
        <v>1704</v>
      </c>
      <c r="D144" s="37" t="s">
        <v>878</v>
      </c>
      <c r="E144" s="37" t="s">
        <v>885</v>
      </c>
      <c r="F144" s="21" t="s">
        <v>840</v>
      </c>
      <c r="G144" s="6"/>
      <c r="H144" s="28"/>
      <c r="I144" s="28"/>
      <c r="J144" s="28"/>
      <c r="K144" s="28"/>
      <c r="L144" s="28"/>
      <c r="M144" s="28"/>
      <c r="N144" s="28"/>
      <c r="O144" s="28"/>
      <c r="P144" s="28"/>
      <c r="Q144" s="37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22.5" customHeight="1">
      <c r="A145" s="15" t="s">
        <v>1705</v>
      </c>
      <c r="B145" s="15" t="s">
        <v>1705</v>
      </c>
      <c r="C145" s="3" t="s">
        <v>1706</v>
      </c>
      <c r="D145" s="37" t="s">
        <v>878</v>
      </c>
      <c r="E145" s="37" t="s">
        <v>887</v>
      </c>
      <c r="F145" s="21" t="s">
        <v>840</v>
      </c>
      <c r="G145" s="6"/>
      <c r="H145" s="28"/>
      <c r="I145" s="28"/>
      <c r="J145" s="28"/>
      <c r="K145" s="28"/>
      <c r="L145" s="28"/>
      <c r="M145" s="28"/>
      <c r="N145" s="28"/>
      <c r="O145" s="28"/>
      <c r="P145" s="28"/>
      <c r="Q145" s="37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22.5" customHeight="1">
      <c r="A146" s="15" t="s">
        <v>1707</v>
      </c>
      <c r="B146" s="15" t="s">
        <v>1707</v>
      </c>
      <c r="C146" s="3" t="s">
        <v>1708</v>
      </c>
      <c r="D146" s="37" t="s">
        <v>878</v>
      </c>
      <c r="E146" s="37" t="s">
        <v>889</v>
      </c>
      <c r="F146" s="21" t="s">
        <v>840</v>
      </c>
      <c r="G146" s="6"/>
      <c r="H146" s="28"/>
      <c r="I146" s="28"/>
      <c r="J146" s="28"/>
      <c r="K146" s="28"/>
      <c r="L146" s="28"/>
      <c r="M146" s="28"/>
      <c r="N146" s="28"/>
      <c r="O146" s="28"/>
      <c r="P146" s="28"/>
      <c r="Q146" s="37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22.5" customHeight="1">
      <c r="A147" s="15" t="s">
        <v>1709</v>
      </c>
      <c r="B147" s="15" t="s">
        <v>1709</v>
      </c>
      <c r="C147" s="3" t="s">
        <v>1710</v>
      </c>
      <c r="D147" s="37" t="s">
        <v>878</v>
      </c>
      <c r="E147" s="37" t="s">
        <v>891</v>
      </c>
      <c r="F147" s="21" t="s">
        <v>840</v>
      </c>
      <c r="G147" s="6"/>
      <c r="H147" s="28"/>
      <c r="I147" s="28"/>
      <c r="J147" s="28"/>
      <c r="K147" s="28"/>
      <c r="L147" s="28"/>
      <c r="M147" s="28"/>
      <c r="N147" s="28"/>
      <c r="O147" s="28"/>
      <c r="P147" s="28"/>
      <c r="Q147" s="37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22.5" customHeight="1">
      <c r="A148" s="15" t="s">
        <v>1711</v>
      </c>
      <c r="B148" s="15" t="s">
        <v>1711</v>
      </c>
      <c r="C148" s="3" t="s">
        <v>1712</v>
      </c>
      <c r="D148" s="37" t="s">
        <v>878</v>
      </c>
      <c r="E148" s="37" t="s">
        <v>893</v>
      </c>
      <c r="F148" s="21" t="s">
        <v>840</v>
      </c>
      <c r="G148" s="6"/>
      <c r="H148" s="28"/>
      <c r="I148" s="28"/>
      <c r="J148" s="28"/>
      <c r="K148" s="28"/>
      <c r="L148" s="28"/>
      <c r="M148" s="28"/>
      <c r="N148" s="28"/>
      <c r="O148" s="28"/>
      <c r="P148" s="28"/>
      <c r="Q148" s="37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2.5" customHeight="1">
      <c r="A149" s="15" t="s">
        <v>1713</v>
      </c>
      <c r="B149" s="15" t="s">
        <v>1713</v>
      </c>
      <c r="C149" s="3" t="s">
        <v>1714</v>
      </c>
      <c r="D149" s="37" t="s">
        <v>878</v>
      </c>
      <c r="E149" s="37" t="s">
        <v>895</v>
      </c>
      <c r="F149" s="21" t="s">
        <v>840</v>
      </c>
      <c r="G149" s="6"/>
      <c r="H149" s="28"/>
      <c r="I149" s="28"/>
      <c r="J149" s="28"/>
      <c r="K149" s="28"/>
      <c r="L149" s="28"/>
      <c r="M149" s="28"/>
      <c r="N149" s="28"/>
      <c r="O149" s="28"/>
      <c r="P149" s="28"/>
      <c r="Q149" s="37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2.5" customHeight="1">
      <c r="A150" s="15" t="s">
        <v>1715</v>
      </c>
      <c r="B150" s="15" t="s">
        <v>1715</v>
      </c>
      <c r="C150" s="3" t="s">
        <v>1716</v>
      </c>
      <c r="D150" s="37" t="s">
        <v>1717</v>
      </c>
      <c r="E150" s="37" t="s">
        <v>1718</v>
      </c>
      <c r="F150" s="21" t="s">
        <v>808</v>
      </c>
      <c r="G150" s="6"/>
      <c r="H150" s="28"/>
      <c r="I150" s="28"/>
      <c r="J150" s="28"/>
      <c r="K150" s="28"/>
      <c r="L150" s="28"/>
      <c r="M150" s="28"/>
      <c r="N150" s="28"/>
      <c r="O150" s="28"/>
      <c r="P150" s="28"/>
      <c r="Q150" s="37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3:33" ht="22.5" customHeight="1">
      <c r="C151" s="3"/>
      <c r="D151" s="37"/>
      <c r="E151" s="37"/>
      <c r="F151" s="21"/>
      <c r="G151" s="6"/>
      <c r="H151" s="28"/>
      <c r="I151" s="28"/>
      <c r="J151" s="28"/>
      <c r="K151" s="28"/>
      <c r="L151" s="28"/>
      <c r="M151" s="28"/>
      <c r="N151" s="28"/>
      <c r="O151" s="28"/>
      <c r="P151" s="28"/>
      <c r="Q151" s="37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3:33" ht="22.5" customHeight="1">
      <c r="C152" s="3"/>
      <c r="D152" s="37"/>
      <c r="E152" s="37"/>
      <c r="F152" s="21"/>
      <c r="G152" s="6"/>
      <c r="H152" s="28"/>
      <c r="I152" s="28"/>
      <c r="J152" s="28"/>
      <c r="K152" s="28"/>
      <c r="L152" s="28"/>
      <c r="M152" s="28"/>
      <c r="N152" s="28"/>
      <c r="O152" s="28"/>
      <c r="P152" s="28"/>
      <c r="Q152" s="37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3:33" ht="22.5" customHeight="1">
      <c r="C153" s="3"/>
      <c r="D153" s="37"/>
      <c r="E153" s="37"/>
      <c r="F153" s="21"/>
      <c r="G153" s="6"/>
      <c r="H153" s="28"/>
      <c r="I153" s="28"/>
      <c r="J153" s="28"/>
      <c r="K153" s="28"/>
      <c r="L153" s="28"/>
      <c r="M153" s="28"/>
      <c r="N153" s="28"/>
      <c r="O153" s="28"/>
      <c r="P153" s="28"/>
      <c r="Q153" s="37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ht="22.5" customHeight="1">
      <c r="C154" s="3"/>
      <c r="D154" s="37"/>
      <c r="E154" s="37"/>
      <c r="F154" s="21"/>
      <c r="G154" s="6"/>
      <c r="H154" s="28"/>
      <c r="I154" s="28"/>
      <c r="J154" s="28"/>
      <c r="K154" s="28"/>
      <c r="L154" s="28"/>
      <c r="M154" s="28"/>
      <c r="N154" s="28"/>
      <c r="O154" s="28"/>
      <c r="P154" s="28"/>
      <c r="Q154" s="37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ht="22.5" customHeight="1">
      <c r="C155" s="3"/>
      <c r="D155" s="37"/>
      <c r="E155" s="37"/>
      <c r="F155" s="21"/>
      <c r="G155" s="6"/>
      <c r="H155" s="28"/>
      <c r="I155" s="28"/>
      <c r="J155" s="28"/>
      <c r="K155" s="28"/>
      <c r="L155" s="28"/>
      <c r="M155" s="28"/>
      <c r="N155" s="28"/>
      <c r="O155" s="28"/>
      <c r="P155" s="28"/>
      <c r="Q155" s="37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ht="22.5" customHeight="1">
      <c r="C156" s="3"/>
      <c r="D156" s="37"/>
      <c r="E156" s="37"/>
      <c r="F156" s="21"/>
      <c r="G156" s="6"/>
      <c r="H156" s="28"/>
      <c r="I156" s="28"/>
      <c r="J156" s="28"/>
      <c r="K156" s="28"/>
      <c r="L156" s="28"/>
      <c r="M156" s="28"/>
      <c r="N156" s="28"/>
      <c r="O156" s="28"/>
      <c r="P156" s="28"/>
      <c r="Q156" s="37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ht="22.5" customHeight="1">
      <c r="C157" s="3"/>
      <c r="D157" s="37"/>
      <c r="E157" s="37"/>
      <c r="F157" s="21"/>
      <c r="G157" s="6"/>
      <c r="H157" s="28"/>
      <c r="I157" s="28"/>
      <c r="J157" s="28"/>
      <c r="K157" s="28"/>
      <c r="L157" s="28"/>
      <c r="M157" s="28"/>
      <c r="N157" s="28"/>
      <c r="O157" s="28"/>
      <c r="P157" s="28"/>
      <c r="Q157" s="37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ht="22.5" customHeight="1">
      <c r="C158" s="3"/>
      <c r="D158" s="37"/>
      <c r="E158" s="37"/>
      <c r="F158" s="21"/>
      <c r="G158" s="6"/>
      <c r="H158" s="28"/>
      <c r="I158" s="28"/>
      <c r="J158" s="28"/>
      <c r="K158" s="28"/>
      <c r="L158" s="28"/>
      <c r="M158" s="28"/>
      <c r="N158" s="28"/>
      <c r="O158" s="28"/>
      <c r="P158" s="28"/>
      <c r="Q158" s="37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ht="22.5" customHeight="1">
      <c r="C159" s="3"/>
      <c r="D159" s="37"/>
      <c r="E159" s="37"/>
      <c r="F159" s="21"/>
      <c r="G159" s="6"/>
      <c r="H159" s="28"/>
      <c r="I159" s="28"/>
      <c r="J159" s="28"/>
      <c r="K159" s="28"/>
      <c r="L159" s="28"/>
      <c r="M159" s="28"/>
      <c r="N159" s="28"/>
      <c r="O159" s="28"/>
      <c r="P159" s="28"/>
      <c r="Q159" s="37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</sheetData>
  <sheetProtection/>
  <mergeCells count="13">
    <mergeCell ref="A2:A3"/>
    <mergeCell ref="B2:B3"/>
    <mergeCell ref="C2:C3"/>
    <mergeCell ref="D2:D3"/>
    <mergeCell ref="C1:N1"/>
    <mergeCell ref="M2:N2"/>
    <mergeCell ref="J2:L2"/>
    <mergeCell ref="Q2:Q3"/>
    <mergeCell ref="P2:P3"/>
    <mergeCell ref="F2:F3"/>
    <mergeCell ref="G2:G3"/>
    <mergeCell ref="H2:I2"/>
    <mergeCell ref="E2:E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70"/>
  <sheetViews>
    <sheetView showZeros="0" view="pageBreakPreview" zoomScaleSheetLayoutView="100" zoomScalePageLayoutView="0" workbookViewId="0" topLeftCell="D1">
      <pane ySplit="3" topLeftCell="A1048" activePane="bottomLeft" state="frozen"/>
      <selection pane="topLeft" activeCell="D4" sqref="D4:Q4"/>
      <selection pane="bottomLeft" activeCell="K1065" sqref="K1065"/>
    </sheetView>
  </sheetViews>
  <sheetFormatPr defaultColWidth="8.88671875" defaultRowHeight="23.25" customHeight="1"/>
  <cols>
    <col min="1" max="1" width="11.5546875" style="15" hidden="1" customWidth="1"/>
    <col min="2" max="2" width="10.77734375" style="15" hidden="1" customWidth="1"/>
    <col min="3" max="3" width="11.10546875" style="1" hidden="1" customWidth="1"/>
    <col min="4" max="4" width="24.3359375" style="15" customWidth="1"/>
    <col min="5" max="5" width="25.3359375" style="15" customWidth="1"/>
    <col min="6" max="6" width="4.21484375" style="20" customWidth="1"/>
    <col min="7" max="7" width="8.3359375" style="16" customWidth="1"/>
    <col min="8" max="8" width="11.88671875" style="16" customWidth="1"/>
    <col min="9" max="9" width="12.4453125" style="16" customWidth="1"/>
    <col min="10" max="10" width="6.6640625" style="16" customWidth="1"/>
    <col min="11" max="12" width="11.4453125" style="16" customWidth="1"/>
    <col min="13" max="13" width="6.3359375" style="16" customWidth="1"/>
    <col min="14" max="14" width="8.5546875" style="16" customWidth="1"/>
    <col min="15" max="15" width="9.10546875" style="16" hidden="1" customWidth="1"/>
    <col min="16" max="16" width="10.99609375" style="16" customWidth="1"/>
    <col min="17" max="17" width="11.5546875" style="15" customWidth="1"/>
    <col min="18" max="16384" width="8.88671875" style="2" customWidth="1"/>
  </cols>
  <sheetData>
    <row r="1" spans="1:31" ht="23.25" customHeight="1">
      <c r="A1" s="47"/>
      <c r="B1" s="15" t="s">
        <v>211</v>
      </c>
      <c r="D1" s="235" t="s">
        <v>1720</v>
      </c>
      <c r="E1" s="232"/>
      <c r="F1" s="232"/>
      <c r="G1" s="232"/>
      <c r="H1" s="232"/>
      <c r="I1" s="232"/>
      <c r="J1" s="232"/>
      <c r="K1" s="232"/>
      <c r="L1" s="236"/>
      <c r="M1" s="232"/>
      <c r="N1" s="236"/>
      <c r="W1" s="230" t="s">
        <v>377</v>
      </c>
      <c r="X1" s="230"/>
      <c r="Y1" s="230"/>
      <c r="Z1" s="46"/>
      <c r="AA1" s="46" t="s">
        <v>382</v>
      </c>
      <c r="AB1" s="46"/>
      <c r="AC1" s="46"/>
      <c r="AD1" s="46"/>
      <c r="AE1" s="46"/>
    </row>
    <row r="2" spans="1:31" s="13" customFormat="1" ht="23.25" customHeight="1">
      <c r="A2" s="226" t="s">
        <v>365</v>
      </c>
      <c r="B2" s="226" t="s">
        <v>393</v>
      </c>
      <c r="C2" s="228" t="s">
        <v>366</v>
      </c>
      <c r="D2" s="227" t="s">
        <v>371</v>
      </c>
      <c r="E2" s="227" t="s">
        <v>372</v>
      </c>
      <c r="F2" s="229" t="s">
        <v>327</v>
      </c>
      <c r="G2" s="229" t="s">
        <v>328</v>
      </c>
      <c r="H2" s="229" t="s">
        <v>351</v>
      </c>
      <c r="I2" s="229"/>
      <c r="J2" s="229" t="s">
        <v>352</v>
      </c>
      <c r="K2" s="229"/>
      <c r="L2" s="229"/>
      <c r="M2" s="229" t="s">
        <v>353</v>
      </c>
      <c r="N2" s="229"/>
      <c r="O2" s="43"/>
      <c r="P2" s="229" t="s">
        <v>335</v>
      </c>
      <c r="Q2" s="227" t="s">
        <v>355</v>
      </c>
      <c r="W2" s="13" t="s">
        <v>378</v>
      </c>
      <c r="X2" s="13" t="s">
        <v>379</v>
      </c>
      <c r="Y2" s="13" t="s">
        <v>380</v>
      </c>
      <c r="Z2" s="13" t="s">
        <v>381</v>
      </c>
      <c r="AA2" s="30" t="s">
        <v>403</v>
      </c>
      <c r="AB2" s="30" t="s">
        <v>402</v>
      </c>
      <c r="AC2" s="30" t="s">
        <v>383</v>
      </c>
      <c r="AD2" s="30" t="s">
        <v>385</v>
      </c>
      <c r="AE2" s="30" t="s">
        <v>384</v>
      </c>
    </row>
    <row r="3" spans="1:31" s="13" customFormat="1" ht="23.25" customHeight="1">
      <c r="A3" s="226"/>
      <c r="B3" s="226"/>
      <c r="C3" s="228"/>
      <c r="D3" s="227"/>
      <c r="E3" s="227"/>
      <c r="F3" s="229"/>
      <c r="G3" s="229"/>
      <c r="H3" s="43" t="s">
        <v>358</v>
      </c>
      <c r="I3" s="43" t="s">
        <v>359</v>
      </c>
      <c r="J3" s="43" t="s">
        <v>328</v>
      </c>
      <c r="K3" s="43" t="s">
        <v>358</v>
      </c>
      <c r="L3" s="43" t="s">
        <v>359</v>
      </c>
      <c r="M3" s="43" t="s">
        <v>360</v>
      </c>
      <c r="N3" s="43" t="s">
        <v>359</v>
      </c>
      <c r="O3" s="43" t="s">
        <v>367</v>
      </c>
      <c r="P3" s="229"/>
      <c r="Q3" s="227"/>
      <c r="W3" s="2"/>
      <c r="X3" s="2"/>
      <c r="Y3" s="2"/>
      <c r="Z3" s="2"/>
      <c r="AA3" s="27"/>
      <c r="AB3" s="27"/>
      <c r="AC3" s="27"/>
      <c r="AD3" s="27">
        <v>1</v>
      </c>
      <c r="AE3" s="27">
        <v>1</v>
      </c>
    </row>
    <row r="4" spans="1:17" ht="23.25" customHeight="1">
      <c r="A4" s="15" t="s">
        <v>1739</v>
      </c>
      <c r="B4" s="15" t="s">
        <v>1740</v>
      </c>
      <c r="C4" s="1" t="s">
        <v>1741</v>
      </c>
      <c r="D4" s="220" t="s">
        <v>1738</v>
      </c>
      <c r="E4" s="234"/>
      <c r="F4" s="21"/>
      <c r="G4" s="18"/>
      <c r="H4" s="18"/>
      <c r="I4" s="40"/>
      <c r="J4" s="18"/>
      <c r="K4" s="18"/>
      <c r="L4" s="40"/>
      <c r="M4" s="18"/>
      <c r="N4" s="40"/>
      <c r="O4" s="18"/>
      <c r="P4" s="18"/>
      <c r="Q4" s="37"/>
    </row>
    <row r="5" spans="1:31" ht="23.25" customHeight="1">
      <c r="A5" s="15" t="s">
        <v>931</v>
      </c>
      <c r="B5" s="15" t="s">
        <v>1355</v>
      </c>
      <c r="C5" s="1" t="s">
        <v>931</v>
      </c>
      <c r="D5" s="37" t="s">
        <v>924</v>
      </c>
      <c r="E5" s="37" t="s">
        <v>932</v>
      </c>
      <c r="F5" s="21" t="s">
        <v>926</v>
      </c>
      <c r="G5" s="18">
        <f>일위노임!G6</f>
        <v>0.2</v>
      </c>
      <c r="H5" s="18">
        <f>합산자재!H199</f>
        <v>0</v>
      </c>
      <c r="I5" s="40">
        <f>IF(G5*H5&lt;&gt;0,TRUNC(G5*H5,1),"")</f>
      </c>
      <c r="J5" s="18">
        <v>0.2</v>
      </c>
      <c r="K5" s="18">
        <f>합산자재!I199</f>
        <v>0</v>
      </c>
      <c r="L5" s="40">
        <f>IF(G5*K5&lt;&gt;0,TRUNC(G5*K5,1),"")</f>
      </c>
      <c r="M5" s="18">
        <f>합산자재!J199</f>
        <v>0</v>
      </c>
      <c r="N5" s="40">
        <f>IF(G5*M5&lt;&gt;0,TRUNC(G5*M5,1),"")</f>
      </c>
      <c r="O5" s="18">
        <f>IF((H5+K5+M5)=0,"",(H5+K5+M5))</f>
      </c>
      <c r="P5" s="18">
        <f>IF(SUM(I5,L5,N5)&lt;&gt;0,SUM(I5,L5,N5),"")</f>
      </c>
      <c r="Q5" s="37"/>
      <c r="AE5" s="2">
        <f>L5</f>
      </c>
    </row>
    <row r="6" spans="2:31" ht="23.25" customHeight="1">
      <c r="B6" s="15" t="s">
        <v>1721</v>
      </c>
      <c r="D6" s="37" t="s">
        <v>1722</v>
      </c>
      <c r="E6" s="37"/>
      <c r="F6" s="21"/>
      <c r="G6" s="18"/>
      <c r="H6" s="18"/>
      <c r="I6" s="40">
        <f>TRUNC(SUM(I4:I5))</f>
        <v>0</v>
      </c>
      <c r="J6" s="18"/>
      <c r="K6" s="18"/>
      <c r="L6" s="40">
        <f>TRUNC(SUM(L4:L5))</f>
        <v>0</v>
      </c>
      <c r="M6" s="18"/>
      <c r="N6" s="40">
        <f>TRUNC(SUM(N4:N5))</f>
        <v>0</v>
      </c>
      <c r="O6" s="18">
        <f>IF((H6+K6+M6)=0,"",(H6+K6+M6))</f>
      </c>
      <c r="P6" s="18">
        <f>IF(SUM(I6,L6,N6)&lt;&gt;0,SUM(I6,L6,N6),"")</f>
      </c>
      <c r="Q6" s="37"/>
      <c r="AE6" s="2">
        <f>TRUNC(SUM(AE4:AE5))</f>
        <v>0</v>
      </c>
    </row>
    <row r="7" spans="4:17" ht="23.25" customHeight="1">
      <c r="D7" s="37"/>
      <c r="E7" s="37"/>
      <c r="F7" s="21"/>
      <c r="G7" s="18"/>
      <c r="H7" s="18"/>
      <c r="I7" s="40"/>
      <c r="J7" s="18"/>
      <c r="K7" s="18"/>
      <c r="L7" s="40"/>
      <c r="M7" s="18"/>
      <c r="N7" s="40"/>
      <c r="O7" s="18"/>
      <c r="P7" s="18"/>
      <c r="Q7" s="37"/>
    </row>
    <row r="8" spans="1:17" ht="23.25" customHeight="1">
      <c r="A8" s="15" t="s">
        <v>1743</v>
      </c>
      <c r="B8" s="15" t="s">
        <v>1740</v>
      </c>
      <c r="C8" s="1" t="s">
        <v>1744</v>
      </c>
      <c r="D8" s="220" t="s">
        <v>1742</v>
      </c>
      <c r="E8" s="234"/>
      <c r="F8" s="21"/>
      <c r="G8" s="18"/>
      <c r="H8" s="18"/>
      <c r="I8" s="40"/>
      <c r="J8" s="18"/>
      <c r="K8" s="18"/>
      <c r="L8" s="40"/>
      <c r="M8" s="18"/>
      <c r="N8" s="40"/>
      <c r="O8" s="18"/>
      <c r="P8" s="18"/>
      <c r="Q8" s="37"/>
    </row>
    <row r="9" spans="1:18" ht="23.25" customHeight="1">
      <c r="A9" s="15" t="s">
        <v>1354</v>
      </c>
      <c r="B9" s="15" t="s">
        <v>1360</v>
      </c>
      <c r="C9" s="1" t="s">
        <v>1354</v>
      </c>
      <c r="D9" s="37" t="s">
        <v>1356</v>
      </c>
      <c r="E9" s="37" t="s">
        <v>1357</v>
      </c>
      <c r="F9" s="21" t="s">
        <v>1358</v>
      </c>
      <c r="G9" s="18">
        <v>0.1</v>
      </c>
      <c r="H9" s="18">
        <f>일대목차!H4</f>
        <v>0</v>
      </c>
      <c r="I9" s="40">
        <f>IF(G9*H9&lt;&gt;0,TRUNC(G9*H9,1),"")</f>
      </c>
      <c r="J9" s="18">
        <v>0.1</v>
      </c>
      <c r="K9" s="18">
        <f>일대목차!K4</f>
        <v>0</v>
      </c>
      <c r="L9" s="40">
        <f>IF(G9*K9&lt;&gt;0,TRUNC(G9*K9,1),"")</f>
      </c>
      <c r="M9" s="18">
        <f>일대목차!M4</f>
        <v>0</v>
      </c>
      <c r="N9" s="40">
        <f>IF(G9*M9&lt;&gt;0,TRUNC(G9*M9,1),"")</f>
      </c>
      <c r="O9" s="18">
        <f>IF((H9+K9+M9)=0,"",(H9+K9+M9))</f>
      </c>
      <c r="P9" s="18">
        <f>IF(SUM(I9,L9,N9)&lt;&gt;0,SUM(I9,L9,N9),"")</f>
      </c>
      <c r="Q9" s="37" t="s">
        <v>1355</v>
      </c>
      <c r="R9" s="2" t="s">
        <v>1723</v>
      </c>
    </row>
    <row r="10" spans="1:18" ht="23.25" customHeight="1">
      <c r="A10" s="15" t="s">
        <v>909</v>
      </c>
      <c r="B10" s="15" t="s">
        <v>1360</v>
      </c>
      <c r="C10" s="1" t="s">
        <v>909</v>
      </c>
      <c r="D10" s="37" t="s">
        <v>910</v>
      </c>
      <c r="E10" s="37" t="s">
        <v>911</v>
      </c>
      <c r="F10" s="21" t="s">
        <v>782</v>
      </c>
      <c r="G10" s="18">
        <v>0.9</v>
      </c>
      <c r="H10" s="18">
        <f>합산자재!H191</f>
        <v>0</v>
      </c>
      <c r="I10" s="40">
        <f>IF(G10*H10&lt;&gt;0,TRUNC(G10*H10,1),"")</f>
      </c>
      <c r="J10" s="18">
        <v>0.9</v>
      </c>
      <c r="K10" s="18">
        <f>합산자재!I191</f>
        <v>0</v>
      </c>
      <c r="L10" s="40">
        <f>IF(G10*K10&lt;&gt;0,TRUNC(G10*K10,1),"")</f>
      </c>
      <c r="M10" s="18">
        <f>합산자재!J191</f>
        <v>0</v>
      </c>
      <c r="N10" s="40">
        <f>IF(G10*M10&lt;&gt;0,TRUNC(G10*M10,1),"")</f>
      </c>
      <c r="O10" s="18">
        <f>IF((H10+K10+M10)=0,"",(H10+K10+M10))</f>
      </c>
      <c r="P10" s="18">
        <f>IF(SUM(I10,L10,N10)&lt;&gt;0,SUM(I10,L10,N10),"")</f>
      </c>
      <c r="Q10" s="37" t="s">
        <v>1116</v>
      </c>
      <c r="R10" s="2" t="s">
        <v>1723</v>
      </c>
    </row>
    <row r="11" spans="2:31" ht="23.25" customHeight="1">
      <c r="B11" s="15" t="s">
        <v>1721</v>
      </c>
      <c r="D11" s="37" t="s">
        <v>1722</v>
      </c>
      <c r="E11" s="37"/>
      <c r="F11" s="21"/>
      <c r="G11" s="18"/>
      <c r="H11" s="18"/>
      <c r="I11" s="40">
        <f>TRUNC(SUM(I8:I10))</f>
        <v>0</v>
      </c>
      <c r="J11" s="18"/>
      <c r="K11" s="18"/>
      <c r="L11" s="40">
        <f>TRUNC(SUM(L8:L10))</f>
        <v>0</v>
      </c>
      <c r="M11" s="18"/>
      <c r="N11" s="40">
        <f>TRUNC(SUM(N8:N10))</f>
        <v>0</v>
      </c>
      <c r="O11" s="18">
        <f>IF((H11+K11+M11)=0,"",(H11+K11+M11))</f>
      </c>
      <c r="P11" s="18">
        <f>IF(SUM(I11,L11,N11)&lt;&gt;0,SUM(I11,L11,N11),"")</f>
      </c>
      <c r="Q11" s="37"/>
      <c r="AE11" s="2">
        <f>TRUNC(SUM(AE8:AE10))</f>
        <v>0</v>
      </c>
    </row>
    <row r="12" spans="4:17" ht="23.25" customHeight="1">
      <c r="D12" s="37"/>
      <c r="E12" s="37"/>
      <c r="F12" s="21"/>
      <c r="G12" s="18"/>
      <c r="H12" s="18"/>
      <c r="I12" s="40"/>
      <c r="J12" s="18"/>
      <c r="K12" s="18"/>
      <c r="L12" s="40"/>
      <c r="M12" s="18"/>
      <c r="N12" s="40"/>
      <c r="O12" s="18"/>
      <c r="P12" s="18"/>
      <c r="Q12" s="37"/>
    </row>
    <row r="13" spans="1:17" ht="23.25" customHeight="1">
      <c r="A13" s="15" t="s">
        <v>1746</v>
      </c>
      <c r="B13" s="15" t="s">
        <v>1740</v>
      </c>
      <c r="C13" s="1" t="s">
        <v>1747</v>
      </c>
      <c r="D13" s="220" t="s">
        <v>1745</v>
      </c>
      <c r="E13" s="234"/>
      <c r="F13" s="21"/>
      <c r="G13" s="18"/>
      <c r="H13" s="18"/>
      <c r="I13" s="40"/>
      <c r="J13" s="18"/>
      <c r="K13" s="18"/>
      <c r="L13" s="40"/>
      <c r="M13" s="18"/>
      <c r="N13" s="40"/>
      <c r="O13" s="18"/>
      <c r="P13" s="18"/>
      <c r="Q13" s="37"/>
    </row>
    <row r="14" spans="1:18" ht="23.25" customHeight="1">
      <c r="A14" s="15" t="s">
        <v>1366</v>
      </c>
      <c r="B14" s="15" t="s">
        <v>1364</v>
      </c>
      <c r="C14" s="1" t="s">
        <v>1366</v>
      </c>
      <c r="D14" s="37" t="s">
        <v>1368</v>
      </c>
      <c r="E14" s="37" t="s">
        <v>1357</v>
      </c>
      <c r="F14" s="21" t="s">
        <v>1358</v>
      </c>
      <c r="G14" s="18">
        <v>0.1</v>
      </c>
      <c r="H14" s="18">
        <f>일대목차!H7</f>
        <v>0</v>
      </c>
      <c r="I14" s="40">
        <f>IF(G14*H14&lt;&gt;0,TRUNC(G14*H14,1),"")</f>
      </c>
      <c r="J14" s="18">
        <v>0.1</v>
      </c>
      <c r="K14" s="18">
        <f>일대목차!K7</f>
        <v>0</v>
      </c>
      <c r="L14" s="40">
        <f>IF(G14*K14&lt;&gt;0,TRUNC(G14*K14,1),"")</f>
      </c>
      <c r="M14" s="18">
        <f>일대목차!M7</f>
        <v>0</v>
      </c>
      <c r="N14" s="40">
        <f>IF(G14*M14&lt;&gt;0,TRUNC(G14*M14,1),"")</f>
      </c>
      <c r="O14" s="18">
        <f>IF((H14+K14+M14)=0,"",(H14+K14+M14))</f>
      </c>
      <c r="P14" s="18">
        <f>IF(SUM(I14,L14,N14)&lt;&gt;0,SUM(I14,L14,N14),"")</f>
      </c>
      <c r="Q14" s="37" t="s">
        <v>1367</v>
      </c>
      <c r="R14" s="2" t="s">
        <v>1723</v>
      </c>
    </row>
    <row r="15" spans="1:18" ht="23.25" customHeight="1">
      <c r="A15" s="15" t="s">
        <v>912</v>
      </c>
      <c r="B15" s="15" t="s">
        <v>1364</v>
      </c>
      <c r="C15" s="1" t="s">
        <v>912</v>
      </c>
      <c r="D15" s="37" t="s">
        <v>913</v>
      </c>
      <c r="E15" s="37" t="s">
        <v>911</v>
      </c>
      <c r="F15" s="21" t="s">
        <v>782</v>
      </c>
      <c r="G15" s="18">
        <v>0.9</v>
      </c>
      <c r="H15" s="18">
        <f>합산자재!H192</f>
        <v>0</v>
      </c>
      <c r="I15" s="40">
        <f>IF(G15*H15&lt;&gt;0,TRUNC(G15*H15,1),"")</f>
      </c>
      <c r="J15" s="18">
        <v>0.9</v>
      </c>
      <c r="K15" s="18">
        <f>합산자재!I192</f>
        <v>0</v>
      </c>
      <c r="L15" s="40">
        <f>IF(G15*K15&lt;&gt;0,TRUNC(G15*K15,1),"")</f>
      </c>
      <c r="M15" s="18">
        <f>합산자재!J192</f>
        <v>0</v>
      </c>
      <c r="N15" s="40">
        <f>IF(G15*M15&lt;&gt;0,TRUNC(G15*M15,1),"")</f>
      </c>
      <c r="O15" s="18">
        <f>IF((H15+K15+M15)=0,"",(H15+K15+M15))</f>
      </c>
      <c r="P15" s="18">
        <f>IF(SUM(I15,L15,N15)&lt;&gt;0,SUM(I15,L15,N15),"")</f>
      </c>
      <c r="Q15" s="37" t="s">
        <v>1116</v>
      </c>
      <c r="R15" s="2" t="s">
        <v>1723</v>
      </c>
    </row>
    <row r="16" spans="2:31" ht="23.25" customHeight="1">
      <c r="B16" s="15" t="s">
        <v>1721</v>
      </c>
      <c r="D16" s="37" t="s">
        <v>1722</v>
      </c>
      <c r="E16" s="37"/>
      <c r="F16" s="21"/>
      <c r="G16" s="18"/>
      <c r="H16" s="18"/>
      <c r="I16" s="40">
        <f>TRUNC(SUM(I13:I15))</f>
        <v>0</v>
      </c>
      <c r="J16" s="18"/>
      <c r="K16" s="18"/>
      <c r="L16" s="40">
        <f>TRUNC(SUM(L13:L15))</f>
        <v>0</v>
      </c>
      <c r="M16" s="18"/>
      <c r="N16" s="40">
        <f>TRUNC(SUM(N13:N15))</f>
        <v>0</v>
      </c>
      <c r="O16" s="18">
        <f>IF((H16+K16+M16)=0,"",(H16+K16+M16))</f>
      </c>
      <c r="P16" s="18">
        <f>IF(SUM(I16,L16,N16)&lt;&gt;0,SUM(I16,L16,N16),"")</f>
      </c>
      <c r="Q16" s="37"/>
      <c r="AE16" s="2">
        <f>TRUNC(SUM(AE13:AE15))</f>
        <v>0</v>
      </c>
    </row>
    <row r="17" spans="4:17" ht="23.25" customHeight="1">
      <c r="D17" s="37"/>
      <c r="E17" s="37"/>
      <c r="F17" s="21"/>
      <c r="G17" s="18"/>
      <c r="H17" s="18"/>
      <c r="I17" s="40"/>
      <c r="J17" s="18"/>
      <c r="K17" s="18"/>
      <c r="L17" s="40"/>
      <c r="M17" s="18"/>
      <c r="N17" s="40"/>
      <c r="O17" s="18"/>
      <c r="P17" s="18"/>
      <c r="Q17" s="37"/>
    </row>
    <row r="18" spans="1:17" ht="23.25" customHeight="1">
      <c r="A18" s="15" t="s">
        <v>1749</v>
      </c>
      <c r="B18" s="15" t="s">
        <v>1740</v>
      </c>
      <c r="C18" s="1" t="s">
        <v>1750</v>
      </c>
      <c r="D18" s="220" t="s">
        <v>1748</v>
      </c>
      <c r="E18" s="234"/>
      <c r="F18" s="21"/>
      <c r="G18" s="18"/>
      <c r="H18" s="18"/>
      <c r="I18" s="40"/>
      <c r="J18" s="18"/>
      <c r="K18" s="18"/>
      <c r="L18" s="40"/>
      <c r="M18" s="18"/>
      <c r="N18" s="40"/>
      <c r="O18" s="18"/>
      <c r="P18" s="18"/>
      <c r="Q18" s="37"/>
    </row>
    <row r="19" spans="1:31" ht="23.25" customHeight="1">
      <c r="A19" s="15" t="s">
        <v>931</v>
      </c>
      <c r="B19" s="15" t="s">
        <v>1367</v>
      </c>
      <c r="C19" s="1" t="s">
        <v>931</v>
      </c>
      <c r="D19" s="37" t="s">
        <v>924</v>
      </c>
      <c r="E19" s="37" t="s">
        <v>932</v>
      </c>
      <c r="F19" s="21" t="s">
        <v>926</v>
      </c>
      <c r="G19" s="18">
        <f>일위노임!G9</f>
        <v>0.1</v>
      </c>
      <c r="H19" s="18">
        <f>합산자재!H199</f>
        <v>0</v>
      </c>
      <c r="I19" s="40">
        <f>IF(G19*H19&lt;&gt;0,TRUNC(G19*H19,1),"")</f>
      </c>
      <c r="J19" s="18">
        <v>0.1</v>
      </c>
      <c r="K19" s="18">
        <f>합산자재!I199</f>
        <v>0</v>
      </c>
      <c r="L19" s="40">
        <f>IF(G19*K19&lt;&gt;0,TRUNC(G19*K19,1),"")</f>
      </c>
      <c r="M19" s="18">
        <f>합산자재!J199</f>
        <v>0</v>
      </c>
      <c r="N19" s="40">
        <f>IF(G19*M19&lt;&gt;0,TRUNC(G19*M19,1),"")</f>
      </c>
      <c r="O19" s="18">
        <f>IF((H19+K19+M19)=0,"",(H19+K19+M19))</f>
      </c>
      <c r="P19" s="18">
        <f>IF(SUM(I19,L19,N19)&lt;&gt;0,SUM(I19,L19,N19),"")</f>
      </c>
      <c r="Q19" s="37"/>
      <c r="AE19" s="2">
        <f>L19</f>
      </c>
    </row>
    <row r="20" spans="2:31" ht="23.25" customHeight="1">
      <c r="B20" s="15" t="s">
        <v>1721</v>
      </c>
      <c r="D20" s="37" t="s">
        <v>1722</v>
      </c>
      <c r="E20" s="37"/>
      <c r="F20" s="21"/>
      <c r="G20" s="18"/>
      <c r="H20" s="18"/>
      <c r="I20" s="40">
        <f>TRUNC(SUM(I18:I19))</f>
        <v>0</v>
      </c>
      <c r="J20" s="18"/>
      <c r="K20" s="18"/>
      <c r="L20" s="40">
        <f>TRUNC(SUM(L18:L19))</f>
        <v>0</v>
      </c>
      <c r="M20" s="18"/>
      <c r="N20" s="40">
        <f>TRUNC(SUM(N18:N19))</f>
        <v>0</v>
      </c>
      <c r="O20" s="18">
        <f>IF((H20+K20+M20)=0,"",(H20+K20+M20))</f>
      </c>
      <c r="P20" s="18">
        <f>IF(SUM(I20,L20,N20)&lt;&gt;0,SUM(I20,L20,N20),"")</f>
      </c>
      <c r="Q20" s="37"/>
      <c r="AE20" s="2">
        <f>TRUNC(SUM(AE18:AE19))</f>
        <v>0</v>
      </c>
    </row>
    <row r="21" spans="4:17" ht="23.25" customHeight="1">
      <c r="D21" s="37"/>
      <c r="E21" s="37"/>
      <c r="F21" s="21"/>
      <c r="G21" s="18"/>
      <c r="H21" s="18"/>
      <c r="I21" s="40"/>
      <c r="J21" s="18"/>
      <c r="K21" s="18"/>
      <c r="L21" s="40"/>
      <c r="M21" s="18"/>
      <c r="N21" s="40"/>
      <c r="O21" s="18"/>
      <c r="P21" s="18"/>
      <c r="Q21" s="37"/>
    </row>
    <row r="22" spans="1:17" ht="23.25" customHeight="1">
      <c r="A22" s="15" t="s">
        <v>1752</v>
      </c>
      <c r="B22" s="15" t="s">
        <v>1740</v>
      </c>
      <c r="C22" s="1" t="s">
        <v>1753</v>
      </c>
      <c r="D22" s="220" t="s">
        <v>1751</v>
      </c>
      <c r="E22" s="234"/>
      <c r="F22" s="21"/>
      <c r="G22" s="18"/>
      <c r="H22" s="18"/>
      <c r="I22" s="40"/>
      <c r="J22" s="18"/>
      <c r="K22" s="18"/>
      <c r="L22" s="40"/>
      <c r="M22" s="18"/>
      <c r="N22" s="40"/>
      <c r="O22" s="18"/>
      <c r="P22" s="18"/>
      <c r="Q22" s="37"/>
    </row>
    <row r="23" spans="1:17" ht="23.25" customHeight="1">
      <c r="A23" s="15" t="s">
        <v>752</v>
      </c>
      <c r="B23" s="15" t="s">
        <v>1370</v>
      </c>
      <c r="C23" s="1" t="s">
        <v>752</v>
      </c>
      <c r="D23" s="37" t="s">
        <v>753</v>
      </c>
      <c r="E23" s="37" t="s">
        <v>754</v>
      </c>
      <c r="F23" s="21" t="s">
        <v>457</v>
      </c>
      <c r="G23" s="18">
        <v>1</v>
      </c>
      <c r="H23" s="18">
        <f>합산자재!H135</f>
        <v>0</v>
      </c>
      <c r="I23" s="40">
        <f>IF(G23*H23&lt;&gt;0,TRUNC(G23*H23,1),"")</f>
      </c>
      <c r="J23" s="18">
        <v>1</v>
      </c>
      <c r="K23" s="18">
        <f>합산자재!I135</f>
        <v>0</v>
      </c>
      <c r="L23" s="40">
        <f>IF(G23*K23&lt;&gt;0,TRUNC(G23*K23,1),"")</f>
      </c>
      <c r="M23" s="18">
        <f>합산자재!J135</f>
        <v>0</v>
      </c>
      <c r="N23" s="40">
        <f>IF(G23*M23&lt;&gt;0,TRUNC(G23*M23,1),"")</f>
      </c>
      <c r="O23" s="18">
        <f>IF((H23+K23+M23)=0,"",(H23+K23+M23))</f>
      </c>
      <c r="P23" s="18">
        <f>IF(SUM(I23,L23,N23)&lt;&gt;0,SUM(I23,L23,N23),"")</f>
      </c>
      <c r="Q23" s="37"/>
    </row>
    <row r="24" spans="1:31" ht="23.25" customHeight="1">
      <c r="A24" s="15" t="s">
        <v>927</v>
      </c>
      <c r="B24" s="15" t="s">
        <v>1370</v>
      </c>
      <c r="C24" s="1" t="s">
        <v>927</v>
      </c>
      <c r="D24" s="37" t="s">
        <v>924</v>
      </c>
      <c r="E24" s="37" t="s">
        <v>928</v>
      </c>
      <c r="F24" s="21" t="s">
        <v>926</v>
      </c>
      <c r="G24" s="18">
        <f>일위노임!G13</f>
        <v>0.0005</v>
      </c>
      <c r="H24" s="18">
        <f>합산자재!H197</f>
        <v>0</v>
      </c>
      <c r="I24" s="40">
        <f>IF(G24*H24&lt;&gt;0,TRUNC(G24*H24,1),"")</f>
      </c>
      <c r="J24" s="18">
        <v>0.0005</v>
      </c>
      <c r="K24" s="18">
        <f>합산자재!I197</f>
        <v>0</v>
      </c>
      <c r="L24" s="40">
        <f>IF(G24*K24&lt;&gt;0,TRUNC(G24*K24,1),"")</f>
      </c>
      <c r="M24" s="18">
        <f>합산자재!J197</f>
        <v>0</v>
      </c>
      <c r="N24" s="40">
        <f>IF(G24*M24&lt;&gt;0,TRUNC(G24*M24,1),"")</f>
      </c>
      <c r="O24" s="18">
        <f>IF((H24+K24+M24)=0,"",(H24+K24+M24))</f>
      </c>
      <c r="P24" s="18">
        <f>IF(SUM(I24,L24,N24)&lt;&gt;0,SUM(I24,L24,N24),"")</f>
      </c>
      <c r="Q24" s="37"/>
      <c r="AE24" s="2">
        <f>L24</f>
      </c>
    </row>
    <row r="25" spans="1:31" ht="23.25" customHeight="1">
      <c r="A25" s="15" t="s">
        <v>931</v>
      </c>
      <c r="B25" s="15" t="s">
        <v>1370</v>
      </c>
      <c r="C25" s="1" t="s">
        <v>931</v>
      </c>
      <c r="D25" s="37" t="s">
        <v>924</v>
      </c>
      <c r="E25" s="37" t="s">
        <v>932</v>
      </c>
      <c r="F25" s="21" t="s">
        <v>926</v>
      </c>
      <c r="G25" s="18">
        <f>일위노임!G14</f>
        <v>0.001</v>
      </c>
      <c r="H25" s="18">
        <f>합산자재!H199</f>
        <v>0</v>
      </c>
      <c r="I25" s="40">
        <f>IF(G25*H25&lt;&gt;0,TRUNC(G25*H25,1),"")</f>
      </c>
      <c r="J25" s="18">
        <v>0.001</v>
      </c>
      <c r="K25" s="18">
        <f>합산자재!I199</f>
        <v>0</v>
      </c>
      <c r="L25" s="40">
        <f>IF(G25*K25&lt;&gt;0,TRUNC(G25*K25,1),"")</f>
      </c>
      <c r="M25" s="18">
        <f>합산자재!J199</f>
        <v>0</v>
      </c>
      <c r="N25" s="40">
        <f>IF(G25*M25&lt;&gt;0,TRUNC(G25*M25,1),"")</f>
      </c>
      <c r="O25" s="18">
        <f>IF((H25+K25+M25)=0,"",(H25+K25+M25))</f>
      </c>
      <c r="P25" s="18">
        <f>IF(SUM(I25,L25,N25)&lt;&gt;0,SUM(I25,L25,N25),"")</f>
      </c>
      <c r="Q25" s="37"/>
      <c r="AE25" s="2">
        <f>L25</f>
      </c>
    </row>
    <row r="26" spans="1:17" ht="23.25" customHeight="1">
      <c r="A26" s="15" t="s">
        <v>1724</v>
      </c>
      <c r="B26" s="15" t="s">
        <v>1370</v>
      </c>
      <c r="C26" s="1" t="s">
        <v>1724</v>
      </c>
      <c r="D26" s="37" t="s">
        <v>1725</v>
      </c>
      <c r="E26" s="37" t="s">
        <v>1726</v>
      </c>
      <c r="F26" s="21" t="s">
        <v>901</v>
      </c>
      <c r="G26" s="18">
        <v>1</v>
      </c>
      <c r="H26" s="18">
        <f>IF(TRUNC((AD27+AC27)/$AE$3,1)*$AE$3-AD27&lt;0,AC27,TRUNC((AD27+AC27)/$AE$3,1)*$AE$3-AD27)</f>
        <v>0</v>
      </c>
      <c r="I26" s="40">
        <f>H26</f>
        <v>0</v>
      </c>
      <c r="J26" s="18">
        <v>1</v>
      </c>
      <c r="K26" s="18"/>
      <c r="L26" s="40">
        <f>IF(G26*K26&lt;&gt;0,TRUNC(G26*K26,1),"")</f>
      </c>
      <c r="M26" s="18"/>
      <c r="N26" s="40">
        <f>IF(G26*M26&lt;&gt;0,TRUNC(G26*M26,1),"")</f>
      </c>
      <c r="O26" s="18">
        <f>IF((H26+K26+M26)=0,"",(H26+K26+M26))</f>
      </c>
      <c r="P26" s="18">
        <f>IF(SUM(I26,L26,N26)&lt;&gt;0,SUM(I26,L26,N26),"")</f>
      </c>
      <c r="Q26" s="37"/>
    </row>
    <row r="27" spans="2:31" ht="23.25" customHeight="1">
      <c r="B27" s="15" t="s">
        <v>1721</v>
      </c>
      <c r="D27" s="37" t="s">
        <v>1722</v>
      </c>
      <c r="E27" s="37"/>
      <c r="F27" s="21"/>
      <c r="G27" s="18"/>
      <c r="H27" s="18"/>
      <c r="I27" s="40">
        <f>TRUNC(SUM(I22:I26))</f>
        <v>0</v>
      </c>
      <c r="J27" s="18"/>
      <c r="K27" s="18"/>
      <c r="L27" s="40">
        <f>TRUNC(SUM(L22:L26))</f>
        <v>0</v>
      </c>
      <c r="M27" s="18"/>
      <c r="N27" s="40">
        <f>TRUNC(SUM(N22:N26))</f>
        <v>0</v>
      </c>
      <c r="O27" s="18">
        <f>IF((H27+K27+M27)=0,"",(H27+K27+M27))</f>
      </c>
      <c r="P27" s="18">
        <f>IF(SUM(I27,L27,N27)&lt;&gt;0,SUM(I27,L27,N27),"")</f>
      </c>
      <c r="Q27" s="37"/>
      <c r="AC27" s="2">
        <f>TRUNC(AE27*옵션!$B$36/100,1)</f>
        <v>0</v>
      </c>
      <c r="AD27" s="2">
        <f>TRUNC(SUM(L22:L25))</f>
        <v>0</v>
      </c>
      <c r="AE27" s="2">
        <f>TRUNC(SUM(AE22:AE26))</f>
        <v>0</v>
      </c>
    </row>
    <row r="28" spans="4:17" ht="23.25" customHeight="1">
      <c r="D28" s="37"/>
      <c r="E28" s="37"/>
      <c r="F28" s="21"/>
      <c r="G28" s="18"/>
      <c r="H28" s="18"/>
      <c r="I28" s="40"/>
      <c r="J28" s="18"/>
      <c r="K28" s="18"/>
      <c r="L28" s="40"/>
      <c r="M28" s="18"/>
      <c r="N28" s="40"/>
      <c r="O28" s="18"/>
      <c r="P28" s="18"/>
      <c r="Q28" s="37"/>
    </row>
    <row r="29" spans="1:17" ht="23.25" customHeight="1">
      <c r="A29" s="15" t="s">
        <v>1755</v>
      </c>
      <c r="B29" s="15" t="s">
        <v>1740</v>
      </c>
      <c r="C29" s="1" t="s">
        <v>1756</v>
      </c>
      <c r="D29" s="220" t="s">
        <v>1754</v>
      </c>
      <c r="E29" s="234"/>
      <c r="F29" s="21"/>
      <c r="G29" s="18"/>
      <c r="H29" s="18"/>
      <c r="I29" s="40"/>
      <c r="J29" s="18"/>
      <c r="K29" s="18"/>
      <c r="L29" s="40"/>
      <c r="M29" s="18"/>
      <c r="N29" s="40"/>
      <c r="O29" s="18"/>
      <c r="P29" s="18"/>
      <c r="Q29" s="37"/>
    </row>
    <row r="30" spans="1:31" ht="23.25" customHeight="1">
      <c r="A30" s="15" t="s">
        <v>931</v>
      </c>
      <c r="B30" s="15" t="s">
        <v>1373</v>
      </c>
      <c r="C30" s="1" t="s">
        <v>931</v>
      </c>
      <c r="D30" s="37" t="s">
        <v>924</v>
      </c>
      <c r="E30" s="37" t="s">
        <v>932</v>
      </c>
      <c r="F30" s="21" t="s">
        <v>926</v>
      </c>
      <c r="G30" s="18">
        <f>일위노임!G17</f>
        <v>0.14</v>
      </c>
      <c r="H30" s="18">
        <f>합산자재!H199</f>
        <v>0</v>
      </c>
      <c r="I30" s="40">
        <f>IF(G30*H30&lt;&gt;0,TRUNC(G30*H30,1),"")</f>
      </c>
      <c r="J30" s="18">
        <v>0.14</v>
      </c>
      <c r="K30" s="18">
        <f>합산자재!I199</f>
        <v>0</v>
      </c>
      <c r="L30" s="40">
        <f>IF(G30*K30&lt;&gt;0,TRUNC(G30*K30,1),"")</f>
      </c>
      <c r="M30" s="18">
        <f>합산자재!J199</f>
        <v>0</v>
      </c>
      <c r="N30" s="40">
        <f>IF(G30*M30&lt;&gt;0,TRUNC(G30*M30,1),"")</f>
      </c>
      <c r="O30" s="18">
        <f>IF((H30+K30+M30)=0,"",(H30+K30+M30))</f>
      </c>
      <c r="P30" s="18">
        <f>IF(SUM(I30,L30,N30)&lt;&gt;0,SUM(I30,L30,N30),"")</f>
      </c>
      <c r="Q30" s="37"/>
      <c r="AE30" s="2">
        <f>L30</f>
      </c>
    </row>
    <row r="31" spans="2:31" ht="23.25" customHeight="1">
      <c r="B31" s="15" t="s">
        <v>1721</v>
      </c>
      <c r="D31" s="37" t="s">
        <v>1722</v>
      </c>
      <c r="E31" s="37"/>
      <c r="F31" s="21"/>
      <c r="G31" s="18"/>
      <c r="H31" s="18"/>
      <c r="I31" s="40">
        <f>TRUNC(SUM(I29:I30))</f>
        <v>0</v>
      </c>
      <c r="J31" s="18"/>
      <c r="K31" s="18"/>
      <c r="L31" s="40">
        <f>TRUNC(SUM(L29:L30))</f>
        <v>0</v>
      </c>
      <c r="M31" s="18"/>
      <c r="N31" s="40">
        <f>TRUNC(SUM(N29:N30))</f>
        <v>0</v>
      </c>
      <c r="O31" s="18">
        <f>IF((H31+K31+M31)=0,"",(H31+K31+M31))</f>
      </c>
      <c r="P31" s="18">
        <f>IF(SUM(I31,L31,N31)&lt;&gt;0,SUM(I31,L31,N31),"")</f>
      </c>
      <c r="Q31" s="37"/>
      <c r="AE31" s="2">
        <f>TRUNC(SUM(AE29:AE30))</f>
        <v>0</v>
      </c>
    </row>
    <row r="32" spans="4:17" ht="23.25" customHeight="1">
      <c r="D32" s="37"/>
      <c r="E32" s="37"/>
      <c r="F32" s="21"/>
      <c r="G32" s="18"/>
      <c r="H32" s="18"/>
      <c r="I32" s="40"/>
      <c r="J32" s="18"/>
      <c r="K32" s="18"/>
      <c r="L32" s="40"/>
      <c r="M32" s="18"/>
      <c r="N32" s="40"/>
      <c r="O32" s="18"/>
      <c r="P32" s="18"/>
      <c r="Q32" s="37"/>
    </row>
    <row r="33" spans="1:17" ht="23.25" customHeight="1">
      <c r="A33" s="15" t="s">
        <v>1758</v>
      </c>
      <c r="B33" s="15" t="s">
        <v>1740</v>
      </c>
      <c r="C33" s="1" t="s">
        <v>1759</v>
      </c>
      <c r="D33" s="220" t="s">
        <v>1757</v>
      </c>
      <c r="E33" s="234"/>
      <c r="F33" s="21"/>
      <c r="G33" s="18"/>
      <c r="H33" s="18"/>
      <c r="I33" s="40"/>
      <c r="J33" s="18"/>
      <c r="K33" s="18"/>
      <c r="L33" s="40"/>
      <c r="M33" s="18"/>
      <c r="N33" s="40"/>
      <c r="O33" s="18"/>
      <c r="P33" s="18"/>
      <c r="Q33" s="37"/>
    </row>
    <row r="34" spans="1:31" ht="23.25" customHeight="1">
      <c r="A34" s="15" t="s">
        <v>931</v>
      </c>
      <c r="B34" s="15" t="s">
        <v>1376</v>
      </c>
      <c r="C34" s="1" t="s">
        <v>931</v>
      </c>
      <c r="D34" s="37" t="s">
        <v>924</v>
      </c>
      <c r="E34" s="37" t="s">
        <v>932</v>
      </c>
      <c r="F34" s="21" t="s">
        <v>926</v>
      </c>
      <c r="G34" s="18">
        <f>일위노임!G20</f>
        <v>0.2</v>
      </c>
      <c r="H34" s="18">
        <f>합산자재!H199</f>
        <v>0</v>
      </c>
      <c r="I34" s="40">
        <f>IF(G34*H34&lt;&gt;0,TRUNC(G34*H34,1),"")</f>
      </c>
      <c r="J34" s="18">
        <v>0.2</v>
      </c>
      <c r="K34" s="18">
        <f>합산자재!I199</f>
        <v>0</v>
      </c>
      <c r="L34" s="40">
        <f>IF(G34*K34&lt;&gt;0,TRUNC(G34*K34,1),"")</f>
      </c>
      <c r="M34" s="18">
        <f>합산자재!J199</f>
        <v>0</v>
      </c>
      <c r="N34" s="40">
        <f>IF(G34*M34&lt;&gt;0,TRUNC(G34*M34,1),"")</f>
      </c>
      <c r="O34" s="18">
        <f>IF((H34+K34+M34)=0,"",(H34+K34+M34))</f>
      </c>
      <c r="P34" s="18">
        <f>IF(SUM(I34,L34,N34)&lt;&gt;0,SUM(I34,L34,N34),"")</f>
      </c>
      <c r="Q34" s="37"/>
      <c r="AE34" s="2">
        <f>L34</f>
      </c>
    </row>
    <row r="35" spans="2:31" ht="23.25" customHeight="1">
      <c r="B35" s="15" t="s">
        <v>1721</v>
      </c>
      <c r="D35" s="37" t="s">
        <v>1722</v>
      </c>
      <c r="E35" s="37"/>
      <c r="F35" s="21"/>
      <c r="G35" s="18"/>
      <c r="H35" s="18"/>
      <c r="I35" s="40">
        <f>TRUNC(SUM(I33:I34))</f>
        <v>0</v>
      </c>
      <c r="J35" s="18"/>
      <c r="K35" s="18"/>
      <c r="L35" s="40">
        <f>TRUNC(SUM(L33:L34))</f>
        <v>0</v>
      </c>
      <c r="M35" s="18"/>
      <c r="N35" s="40">
        <f>TRUNC(SUM(N33:N34))</f>
        <v>0</v>
      </c>
      <c r="O35" s="18">
        <f>IF((H35+K35+M35)=0,"",(H35+K35+M35))</f>
      </c>
      <c r="P35" s="18">
        <f>IF(SUM(I35,L35,N35)&lt;&gt;0,SUM(I35,L35,N35),"")</f>
      </c>
      <c r="Q35" s="37"/>
      <c r="AE35" s="2">
        <f>TRUNC(SUM(AE33:AE34))</f>
        <v>0</v>
      </c>
    </row>
    <row r="36" spans="4:17" ht="23.25" customHeight="1">
      <c r="D36" s="37"/>
      <c r="E36" s="37"/>
      <c r="F36" s="21"/>
      <c r="G36" s="18"/>
      <c r="H36" s="18"/>
      <c r="I36" s="40"/>
      <c r="J36" s="18"/>
      <c r="K36" s="18"/>
      <c r="L36" s="40"/>
      <c r="M36" s="18"/>
      <c r="N36" s="40"/>
      <c r="O36" s="18"/>
      <c r="P36" s="18"/>
      <c r="Q36" s="37"/>
    </row>
    <row r="37" spans="1:17" ht="23.25" customHeight="1">
      <c r="A37" s="15" t="s">
        <v>1761</v>
      </c>
      <c r="B37" s="15" t="s">
        <v>1762</v>
      </c>
      <c r="C37" s="1" t="s">
        <v>1763</v>
      </c>
      <c r="D37" s="220" t="s">
        <v>1760</v>
      </c>
      <c r="E37" s="234"/>
      <c r="F37" s="21"/>
      <c r="G37" s="18"/>
      <c r="H37" s="18"/>
      <c r="I37" s="40"/>
      <c r="J37" s="18"/>
      <c r="K37" s="18"/>
      <c r="L37" s="40"/>
      <c r="M37" s="18"/>
      <c r="N37" s="40"/>
      <c r="O37" s="18"/>
      <c r="P37" s="18"/>
      <c r="Q37" s="37"/>
    </row>
    <row r="38" spans="1:31" ht="23.25" customHeight="1">
      <c r="A38" s="15" t="s">
        <v>931</v>
      </c>
      <c r="B38" s="15" t="s">
        <v>1380</v>
      </c>
      <c r="C38" s="1" t="s">
        <v>931</v>
      </c>
      <c r="D38" s="37" t="s">
        <v>924</v>
      </c>
      <c r="E38" s="37" t="s">
        <v>932</v>
      </c>
      <c r="F38" s="21" t="s">
        <v>926</v>
      </c>
      <c r="G38" s="18">
        <f>일위노임!G23</f>
        <v>0.2</v>
      </c>
      <c r="H38" s="18">
        <f>합산자재!H199</f>
        <v>0</v>
      </c>
      <c r="I38" s="40">
        <f>IF(G38*H38&lt;&gt;0,TRUNC(G38*H38,1),"")</f>
      </c>
      <c r="J38" s="18">
        <v>0.2</v>
      </c>
      <c r="K38" s="18">
        <f>합산자재!I199</f>
        <v>0</v>
      </c>
      <c r="L38" s="40">
        <f>IF(G38*K38&lt;&gt;0,TRUNC(G38*K38,1),"")</f>
      </c>
      <c r="M38" s="18">
        <f>합산자재!J199</f>
        <v>0</v>
      </c>
      <c r="N38" s="40">
        <f>IF(G38*M38&lt;&gt;0,TRUNC(G38*M38,1),"")</f>
      </c>
      <c r="O38" s="18">
        <f>IF((H38+K38+M38)=0,"",(H38+K38+M38))</f>
      </c>
      <c r="P38" s="18">
        <f>IF(SUM(I38,L38,N38)&lt;&gt;0,SUM(I38,L38,N38),"")</f>
      </c>
      <c r="Q38" s="37"/>
      <c r="AE38" s="2">
        <f>L38</f>
      </c>
    </row>
    <row r="39" spans="2:31" ht="23.25" customHeight="1">
      <c r="B39" s="15" t="s">
        <v>1721</v>
      </c>
      <c r="D39" s="37" t="s">
        <v>1722</v>
      </c>
      <c r="E39" s="37"/>
      <c r="F39" s="21"/>
      <c r="G39" s="18"/>
      <c r="H39" s="18"/>
      <c r="I39" s="40">
        <f>TRUNC(SUM(I37:I38))</f>
        <v>0</v>
      </c>
      <c r="J39" s="18"/>
      <c r="K39" s="18"/>
      <c r="L39" s="40">
        <f>TRUNC(SUM(L37:L38))</f>
        <v>0</v>
      </c>
      <c r="M39" s="18"/>
      <c r="N39" s="40">
        <f>TRUNC(SUM(N37:N38))</f>
        <v>0</v>
      </c>
      <c r="O39" s="18">
        <f>IF((H39+K39+M39)=0,"",(H39+K39+M39))</f>
      </c>
      <c r="P39" s="18">
        <f>IF(SUM(I39,L39,N39)&lt;&gt;0,SUM(I39,L39,N39),"")</f>
      </c>
      <c r="Q39" s="37"/>
      <c r="AE39" s="2">
        <f>TRUNC(SUM(AE37:AE38))</f>
        <v>0</v>
      </c>
    </row>
    <row r="40" spans="4:17" ht="23.25" customHeight="1">
      <c r="D40" s="37"/>
      <c r="E40" s="37"/>
      <c r="F40" s="21"/>
      <c r="G40" s="18"/>
      <c r="H40" s="18"/>
      <c r="I40" s="40"/>
      <c r="J40" s="18"/>
      <c r="K40" s="18"/>
      <c r="L40" s="40"/>
      <c r="M40" s="18"/>
      <c r="N40" s="40"/>
      <c r="O40" s="18"/>
      <c r="P40" s="18"/>
      <c r="Q40" s="37"/>
    </row>
    <row r="41" spans="1:17" ht="23.25" customHeight="1">
      <c r="A41" s="15" t="s">
        <v>1765</v>
      </c>
      <c r="B41" s="15" t="s">
        <v>1762</v>
      </c>
      <c r="C41" s="1" t="s">
        <v>1766</v>
      </c>
      <c r="D41" s="220" t="s">
        <v>1764</v>
      </c>
      <c r="E41" s="234"/>
      <c r="F41" s="21"/>
      <c r="G41" s="18"/>
      <c r="H41" s="18"/>
      <c r="I41" s="40"/>
      <c r="J41" s="18"/>
      <c r="K41" s="18"/>
      <c r="L41" s="40"/>
      <c r="M41" s="18"/>
      <c r="N41" s="40"/>
      <c r="O41" s="18"/>
      <c r="P41" s="18"/>
      <c r="Q41" s="37"/>
    </row>
    <row r="42" spans="1:31" ht="23.25" customHeight="1">
      <c r="A42" s="15" t="s">
        <v>931</v>
      </c>
      <c r="B42" s="15" t="s">
        <v>1384</v>
      </c>
      <c r="C42" s="1" t="s">
        <v>931</v>
      </c>
      <c r="D42" s="37" t="s">
        <v>924</v>
      </c>
      <c r="E42" s="37" t="s">
        <v>932</v>
      </c>
      <c r="F42" s="21" t="s">
        <v>926</v>
      </c>
      <c r="G42" s="18">
        <f>일위노임!G26</f>
        <v>0.018</v>
      </c>
      <c r="H42" s="18">
        <f>합산자재!H199</f>
        <v>0</v>
      </c>
      <c r="I42" s="40">
        <f>IF(G42*H42&lt;&gt;0,TRUNC(G42*H42,1),"")</f>
      </c>
      <c r="J42" s="18">
        <v>1.1</v>
      </c>
      <c r="K42" s="18">
        <f>합산자재!I199</f>
        <v>0</v>
      </c>
      <c r="L42" s="40">
        <f>IF(G42*K42&lt;&gt;0,TRUNC(G42*K42,1),"")</f>
      </c>
      <c r="M42" s="18">
        <f>합산자재!J199</f>
        <v>0</v>
      </c>
      <c r="N42" s="40">
        <f>IF(G42*M42&lt;&gt;0,TRUNC(G42*M42,1),"")</f>
      </c>
      <c r="O42" s="18">
        <f>IF((H42+K42+M42)=0,"",(H42+K42+M42))</f>
      </c>
      <c r="P42" s="18">
        <f>IF(SUM(I42,L42,N42)&lt;&gt;0,SUM(I42,L42,N42),"")</f>
      </c>
      <c r="Q42" s="37"/>
      <c r="AE42" s="2">
        <f>L42</f>
      </c>
    </row>
    <row r="43" spans="1:17" ht="23.25" customHeight="1">
      <c r="A43" s="15" t="s">
        <v>1724</v>
      </c>
      <c r="B43" s="15" t="s">
        <v>1384</v>
      </c>
      <c r="C43" s="1" t="s">
        <v>1724</v>
      </c>
      <c r="D43" s="37" t="s">
        <v>1725</v>
      </c>
      <c r="E43" s="37" t="s">
        <v>1726</v>
      </c>
      <c r="F43" s="21" t="s">
        <v>901</v>
      </c>
      <c r="G43" s="18">
        <v>1</v>
      </c>
      <c r="H43" s="18">
        <f>IF(TRUNC((AD44+AC44)/$AE$3,1)*$AE$3-AD44&lt;0,AC44,TRUNC((AD44+AC44)/$AE$3,1)*$AE$3-AD44)</f>
        <v>0</v>
      </c>
      <c r="I43" s="40">
        <f>H43</f>
        <v>0</v>
      </c>
      <c r="J43" s="18">
        <v>1</v>
      </c>
      <c r="K43" s="18"/>
      <c r="L43" s="40">
        <f>IF(G43*K43&lt;&gt;0,TRUNC(G43*K43,1),"")</f>
      </c>
      <c r="M43" s="18"/>
      <c r="N43" s="40">
        <f>IF(G43*M43&lt;&gt;0,TRUNC(G43*M43,1),"")</f>
      </c>
      <c r="O43" s="18">
        <f>IF((H43+K43+M43)=0,"",(H43+K43+M43))</f>
      </c>
      <c r="P43" s="18">
        <f>IF(SUM(I43,L43,N43)&lt;&gt;0,SUM(I43,L43,N43),"")</f>
      </c>
      <c r="Q43" s="37"/>
    </row>
    <row r="44" spans="2:31" ht="23.25" customHeight="1">
      <c r="B44" s="15" t="s">
        <v>1721</v>
      </c>
      <c r="D44" s="37" t="s">
        <v>1722</v>
      </c>
      <c r="E44" s="37"/>
      <c r="F44" s="21"/>
      <c r="G44" s="18"/>
      <c r="H44" s="18"/>
      <c r="I44" s="40">
        <f>TRUNC(SUM(I41:I43))</f>
        <v>0</v>
      </c>
      <c r="J44" s="18"/>
      <c r="K44" s="18"/>
      <c r="L44" s="40">
        <f>TRUNC(SUM(L41:L43))</f>
        <v>0</v>
      </c>
      <c r="M44" s="18"/>
      <c r="N44" s="40">
        <f>TRUNC(SUM(N41:N43))</f>
        <v>0</v>
      </c>
      <c r="O44" s="18">
        <f>IF((H44+K44+M44)=0,"",(H44+K44+M44))</f>
      </c>
      <c r="P44" s="18">
        <f>IF(SUM(I44,L44,N44)&lt;&gt;0,SUM(I44,L44,N44),"")</f>
      </c>
      <c r="Q44" s="37"/>
      <c r="AC44" s="2">
        <f>TRUNC(AE44*옵션!$B$36/100,1)</f>
        <v>0</v>
      </c>
      <c r="AD44" s="2">
        <f>TRUNC(SUM(L41:L42))</f>
        <v>0</v>
      </c>
      <c r="AE44" s="2">
        <f>TRUNC(SUM(AE41:AE43))</f>
        <v>0</v>
      </c>
    </row>
    <row r="45" spans="4:17" ht="23.25" customHeight="1">
      <c r="D45" s="37"/>
      <c r="E45" s="37"/>
      <c r="F45" s="21"/>
      <c r="G45" s="18"/>
      <c r="H45" s="18"/>
      <c r="I45" s="40"/>
      <c r="J45" s="18"/>
      <c r="K45" s="18"/>
      <c r="L45" s="40"/>
      <c r="M45" s="18"/>
      <c r="N45" s="40"/>
      <c r="O45" s="18"/>
      <c r="P45" s="18"/>
      <c r="Q45" s="37"/>
    </row>
    <row r="46" spans="1:17" ht="23.25" customHeight="1">
      <c r="A46" s="15" t="s">
        <v>1768</v>
      </c>
      <c r="B46" s="15" t="s">
        <v>1762</v>
      </c>
      <c r="C46" s="1" t="s">
        <v>1769</v>
      </c>
      <c r="D46" s="220" t="s">
        <v>1767</v>
      </c>
      <c r="E46" s="234"/>
      <c r="F46" s="21"/>
      <c r="G46" s="18"/>
      <c r="H46" s="18"/>
      <c r="I46" s="40"/>
      <c r="J46" s="18"/>
      <c r="K46" s="18"/>
      <c r="L46" s="40"/>
      <c r="M46" s="18"/>
      <c r="N46" s="40"/>
      <c r="O46" s="18"/>
      <c r="P46" s="18"/>
      <c r="Q46" s="37"/>
    </row>
    <row r="47" spans="1:17" ht="23.25" customHeight="1">
      <c r="A47" s="15" t="s">
        <v>799</v>
      </c>
      <c r="B47" s="15" t="s">
        <v>1388</v>
      </c>
      <c r="C47" s="1" t="s">
        <v>799</v>
      </c>
      <c r="D47" s="37" t="s">
        <v>800</v>
      </c>
      <c r="E47" s="37" t="s">
        <v>801</v>
      </c>
      <c r="F47" s="21" t="s">
        <v>501</v>
      </c>
      <c r="G47" s="18">
        <v>0.0027</v>
      </c>
      <c r="H47" s="18">
        <f>합산자재!H150</f>
        <v>0</v>
      </c>
      <c r="I47" s="40">
        <f>IF(G47*H47&lt;&gt;0,TRUNC(G47*H47,1),"")</f>
      </c>
      <c r="J47" s="18">
        <v>0.0027</v>
      </c>
      <c r="K47" s="18">
        <f>합산자재!I150</f>
        <v>0</v>
      </c>
      <c r="L47" s="40">
        <f>IF(G47*K47&lt;&gt;0,TRUNC(G47*K47,1),"")</f>
      </c>
      <c r="M47" s="18">
        <f>합산자재!J150</f>
        <v>0</v>
      </c>
      <c r="N47" s="40">
        <f>IF(G47*M47&lt;&gt;0,TRUNC(G47*M47,1),"")</f>
      </c>
      <c r="O47" s="18">
        <f>IF((H47+K47+M47)=0,"",(H47+K47+M47))</f>
      </c>
      <c r="P47" s="18">
        <f>IF(SUM(I47,L47,N47)&lt;&gt;0,SUM(I47,L47,N47),"")</f>
      </c>
      <c r="Q47" s="37"/>
    </row>
    <row r="48" spans="1:31" ht="23.25" customHeight="1">
      <c r="A48" s="15" t="s">
        <v>931</v>
      </c>
      <c r="B48" s="15" t="s">
        <v>1388</v>
      </c>
      <c r="C48" s="1" t="s">
        <v>931</v>
      </c>
      <c r="D48" s="37" t="s">
        <v>924</v>
      </c>
      <c r="E48" s="37" t="s">
        <v>932</v>
      </c>
      <c r="F48" s="21" t="s">
        <v>926</v>
      </c>
      <c r="G48" s="18">
        <f>일위노임!G29</f>
        <v>0.0076</v>
      </c>
      <c r="H48" s="18">
        <f>합산자재!H199</f>
        <v>0</v>
      </c>
      <c r="I48" s="40">
        <f>IF(G48*H48&lt;&gt;0,TRUNC(G48*H48,1),"")</f>
      </c>
      <c r="J48" s="18">
        <v>0.0076</v>
      </c>
      <c r="K48" s="18">
        <f>합산자재!I199</f>
        <v>0</v>
      </c>
      <c r="L48" s="40">
        <f>IF(G48*K48&lt;&gt;0,TRUNC(G48*K48,1),"")</f>
      </c>
      <c r="M48" s="18">
        <f>합산자재!J199</f>
        <v>0</v>
      </c>
      <c r="N48" s="40">
        <f>IF(G48*M48&lt;&gt;0,TRUNC(G48*M48,1),"")</f>
      </c>
      <c r="O48" s="18">
        <f>IF((H48+K48+M48)=0,"",(H48+K48+M48))</f>
      </c>
      <c r="P48" s="18">
        <f>IF(SUM(I48,L48,N48)&lt;&gt;0,SUM(I48,L48,N48),"")</f>
      </c>
      <c r="Q48" s="37"/>
      <c r="AE48" s="2">
        <f>L48</f>
      </c>
    </row>
    <row r="49" spans="1:17" ht="23.25" customHeight="1">
      <c r="A49" s="15" t="s">
        <v>1724</v>
      </c>
      <c r="B49" s="15" t="s">
        <v>1388</v>
      </c>
      <c r="C49" s="1" t="s">
        <v>1724</v>
      </c>
      <c r="D49" s="37" t="s">
        <v>1725</v>
      </c>
      <c r="E49" s="37" t="s">
        <v>1726</v>
      </c>
      <c r="F49" s="21" t="s">
        <v>901</v>
      </c>
      <c r="G49" s="18">
        <v>1</v>
      </c>
      <c r="H49" s="18">
        <f>IF(TRUNC((AD50+AC50)/$AE$3,1)*$AE$3-AD50&lt;0,AC50,TRUNC((AD50+AC50)/$AE$3,1)*$AE$3-AD50)</f>
        <v>0</v>
      </c>
      <c r="I49" s="40">
        <f>H49</f>
        <v>0</v>
      </c>
      <c r="J49" s="18">
        <v>1</v>
      </c>
      <c r="K49" s="18"/>
      <c r="L49" s="40">
        <f>IF(G49*K49&lt;&gt;0,TRUNC(G49*K49,1),"")</f>
      </c>
      <c r="M49" s="18"/>
      <c r="N49" s="40">
        <f>IF(G49*M49&lt;&gt;0,TRUNC(G49*M49,1),"")</f>
      </c>
      <c r="O49" s="18">
        <f>IF((H49+K49+M49)=0,"",(H49+K49+M49))</f>
      </c>
      <c r="P49" s="18">
        <f>IF(SUM(I49,L49,N49)&lt;&gt;0,SUM(I49,L49,N49),"")</f>
      </c>
      <c r="Q49" s="37"/>
    </row>
    <row r="50" spans="2:31" ht="23.25" customHeight="1">
      <c r="B50" s="15" t="s">
        <v>1721</v>
      </c>
      <c r="D50" s="37" t="s">
        <v>1722</v>
      </c>
      <c r="E50" s="37"/>
      <c r="F50" s="21"/>
      <c r="G50" s="18"/>
      <c r="H50" s="18"/>
      <c r="I50" s="40">
        <f>TRUNC(SUM(I46:I49))</f>
        <v>0</v>
      </c>
      <c r="J50" s="18"/>
      <c r="K50" s="18"/>
      <c r="L50" s="40">
        <f>TRUNC(SUM(L46:L49))</f>
        <v>0</v>
      </c>
      <c r="M50" s="18"/>
      <c r="N50" s="40">
        <f>TRUNC(SUM(N46:N49))</f>
        <v>0</v>
      </c>
      <c r="O50" s="18">
        <f>IF((H50+K50+M50)=0,"",(H50+K50+M50))</f>
      </c>
      <c r="P50" s="18">
        <f>IF(SUM(I50,L50,N50)&lt;&gt;0,SUM(I50,L50,N50),"")</f>
      </c>
      <c r="Q50" s="37"/>
      <c r="AC50" s="2">
        <f>TRUNC(AE50*옵션!$B$36/100,1)</f>
        <v>0</v>
      </c>
      <c r="AD50" s="2">
        <f>TRUNC(SUM(L46:L48))</f>
        <v>0</v>
      </c>
      <c r="AE50" s="2">
        <f>TRUNC(SUM(AE46:AE49))</f>
        <v>0</v>
      </c>
    </row>
    <row r="51" spans="4:17" ht="23.25" customHeight="1">
      <c r="D51" s="37"/>
      <c r="E51" s="37"/>
      <c r="F51" s="21"/>
      <c r="G51" s="18"/>
      <c r="H51" s="18"/>
      <c r="I51" s="40"/>
      <c r="J51" s="18"/>
      <c r="K51" s="18"/>
      <c r="L51" s="40"/>
      <c r="M51" s="18"/>
      <c r="N51" s="40"/>
      <c r="O51" s="18"/>
      <c r="P51" s="18"/>
      <c r="Q51" s="37"/>
    </row>
    <row r="52" spans="1:17" ht="23.25" customHeight="1">
      <c r="A52" s="15" t="s">
        <v>1771</v>
      </c>
      <c r="B52" s="15" t="s">
        <v>1772</v>
      </c>
      <c r="C52" s="1" t="s">
        <v>1773</v>
      </c>
      <c r="D52" s="220" t="s">
        <v>1770</v>
      </c>
      <c r="E52" s="234"/>
      <c r="F52" s="21"/>
      <c r="G52" s="18"/>
      <c r="H52" s="18"/>
      <c r="I52" s="40"/>
      <c r="J52" s="18"/>
      <c r="K52" s="18"/>
      <c r="L52" s="40"/>
      <c r="M52" s="18"/>
      <c r="N52" s="40"/>
      <c r="O52" s="18"/>
      <c r="P52" s="18"/>
      <c r="Q52" s="37"/>
    </row>
    <row r="53" spans="1:31" ht="23.25" customHeight="1">
      <c r="A53" s="15" t="s">
        <v>933</v>
      </c>
      <c r="B53" s="15" t="s">
        <v>1391</v>
      </c>
      <c r="C53" s="1" t="s">
        <v>933</v>
      </c>
      <c r="D53" s="37" t="s">
        <v>924</v>
      </c>
      <c r="E53" s="37" t="s">
        <v>934</v>
      </c>
      <c r="F53" s="21" t="s">
        <v>926</v>
      </c>
      <c r="G53" s="18">
        <f>일위노임!G32</f>
        <v>1.52</v>
      </c>
      <c r="H53" s="18">
        <f>합산자재!H200</f>
        <v>0</v>
      </c>
      <c r="I53" s="40">
        <f>IF(G53*H53&lt;&gt;0,TRUNC(G53*H53,1),"")</f>
      </c>
      <c r="J53" s="18">
        <v>1.52</v>
      </c>
      <c r="K53" s="18">
        <f>합산자재!I200</f>
        <v>0</v>
      </c>
      <c r="L53" s="40">
        <f>IF(G53*K53&lt;&gt;0,TRUNC(G53*K53,1),"")</f>
      </c>
      <c r="M53" s="18">
        <f>합산자재!J200</f>
        <v>0</v>
      </c>
      <c r="N53" s="40">
        <f>IF(G53*M53&lt;&gt;0,TRUNC(G53*M53,1),"")</f>
      </c>
      <c r="O53" s="18">
        <f>IF((H53+K53+M53)=0,"",(H53+K53+M53))</f>
      </c>
      <c r="P53" s="18">
        <f>IF(SUM(I53,L53,N53)&lt;&gt;0,SUM(I53,L53,N53),"")</f>
      </c>
      <c r="Q53" s="37"/>
      <c r="AE53" s="2">
        <f>L53</f>
      </c>
    </row>
    <row r="54" spans="1:17" ht="23.25" customHeight="1">
      <c r="A54" s="15" t="s">
        <v>1724</v>
      </c>
      <c r="B54" s="15" t="s">
        <v>1391</v>
      </c>
      <c r="C54" s="1" t="s">
        <v>1724</v>
      </c>
      <c r="D54" s="37" t="s">
        <v>1725</v>
      </c>
      <c r="E54" s="37" t="s">
        <v>1726</v>
      </c>
      <c r="F54" s="21" t="s">
        <v>901</v>
      </c>
      <c r="G54" s="18">
        <v>1</v>
      </c>
      <c r="H54" s="18">
        <f>IF(TRUNC((AD55+AC55)/$AE$3,1)*$AE$3-AD55&lt;0,AC55,TRUNC((AD55+AC55)/$AE$3,1)*$AE$3-AD55)</f>
        <v>0</v>
      </c>
      <c r="I54" s="40">
        <f>H54</f>
        <v>0</v>
      </c>
      <c r="J54" s="18">
        <v>1</v>
      </c>
      <c r="K54" s="18"/>
      <c r="L54" s="40">
        <f>IF(G54*K54&lt;&gt;0,TRUNC(G54*K54,1),"")</f>
      </c>
      <c r="M54" s="18"/>
      <c r="N54" s="40">
        <f>IF(G54*M54&lt;&gt;0,TRUNC(G54*M54,1),"")</f>
      </c>
      <c r="O54" s="18">
        <f>IF((H54+K54+M54)=0,"",(H54+K54+M54))</f>
      </c>
      <c r="P54" s="18">
        <f>IF(SUM(I54,L54,N54)&lt;&gt;0,SUM(I54,L54,N54),"")</f>
      </c>
      <c r="Q54" s="37"/>
    </row>
    <row r="55" spans="2:31" ht="23.25" customHeight="1">
      <c r="B55" s="15" t="s">
        <v>1721</v>
      </c>
      <c r="D55" s="37" t="s">
        <v>1722</v>
      </c>
      <c r="E55" s="37"/>
      <c r="F55" s="21"/>
      <c r="G55" s="18"/>
      <c r="H55" s="18"/>
      <c r="I55" s="40">
        <f>TRUNC(SUM(I52:I54))</f>
        <v>0</v>
      </c>
      <c r="J55" s="18"/>
      <c r="K55" s="18"/>
      <c r="L55" s="40">
        <f>TRUNC(SUM(L52:L54))</f>
        <v>0</v>
      </c>
      <c r="M55" s="18"/>
      <c r="N55" s="40">
        <f>TRUNC(SUM(N52:N54))</f>
        <v>0</v>
      </c>
      <c r="O55" s="18">
        <f>IF((H55+K55+M55)=0,"",(H55+K55+M55))</f>
      </c>
      <c r="P55" s="18">
        <f>IF(SUM(I55,L55,N55)&lt;&gt;0,SUM(I55,L55,N55),"")</f>
      </c>
      <c r="Q55" s="37"/>
      <c r="AC55" s="2">
        <f>TRUNC(AE55*옵션!$B$36/100,1)</f>
        <v>0</v>
      </c>
      <c r="AD55" s="2">
        <f>TRUNC(SUM(L52:L53))</f>
        <v>0</v>
      </c>
      <c r="AE55" s="2">
        <f>TRUNC(SUM(AE52:AE54))</f>
        <v>0</v>
      </c>
    </row>
    <row r="56" spans="4:17" ht="23.25" customHeight="1">
      <c r="D56" s="37"/>
      <c r="E56" s="37"/>
      <c r="F56" s="21"/>
      <c r="G56" s="18"/>
      <c r="H56" s="18"/>
      <c r="I56" s="40"/>
      <c r="J56" s="18"/>
      <c r="K56" s="18"/>
      <c r="L56" s="40"/>
      <c r="M56" s="18"/>
      <c r="N56" s="40"/>
      <c r="O56" s="18"/>
      <c r="P56" s="18"/>
      <c r="Q56" s="37"/>
    </row>
    <row r="57" spans="1:17" ht="23.25" customHeight="1">
      <c r="A57" s="15" t="s">
        <v>1775</v>
      </c>
      <c r="B57" s="15" t="s">
        <v>1762</v>
      </c>
      <c r="C57" s="1" t="s">
        <v>1776</v>
      </c>
      <c r="D57" s="220" t="s">
        <v>1774</v>
      </c>
      <c r="E57" s="234"/>
      <c r="F57" s="21"/>
      <c r="G57" s="18"/>
      <c r="H57" s="18"/>
      <c r="I57" s="40"/>
      <c r="J57" s="18"/>
      <c r="K57" s="18"/>
      <c r="L57" s="40"/>
      <c r="M57" s="18"/>
      <c r="N57" s="40"/>
      <c r="O57" s="18"/>
      <c r="P57" s="18"/>
      <c r="Q57" s="37"/>
    </row>
    <row r="58" spans="1:17" ht="23.25" customHeight="1">
      <c r="A58" s="15" t="s">
        <v>812</v>
      </c>
      <c r="B58" s="15" t="s">
        <v>1393</v>
      </c>
      <c r="C58" s="1" t="s">
        <v>812</v>
      </c>
      <c r="D58" s="37" t="s">
        <v>813</v>
      </c>
      <c r="E58" s="37" t="s">
        <v>814</v>
      </c>
      <c r="F58" s="21" t="s">
        <v>815</v>
      </c>
      <c r="G58" s="18">
        <v>1</v>
      </c>
      <c r="H58" s="18">
        <f>합산자재!H154</f>
        <v>0</v>
      </c>
      <c r="I58" s="40">
        <f>IF(G58*H58&lt;&gt;0,TRUNC(G58*H58,1),"")</f>
      </c>
      <c r="J58" s="18">
        <v>1</v>
      </c>
      <c r="K58" s="18">
        <f>합산자재!I154</f>
        <v>0</v>
      </c>
      <c r="L58" s="40">
        <f>IF(G58*K58&lt;&gt;0,TRUNC(G58*K58,1),"")</f>
      </c>
      <c r="M58" s="18">
        <f>합산자재!J154</f>
        <v>0</v>
      </c>
      <c r="N58" s="40">
        <f>IF(G58*M58&lt;&gt;0,TRUNC(G58*M58,1),"")</f>
      </c>
      <c r="O58" s="18">
        <f>IF((H58+K58+M58)=0,"",(H58+K58+M58))</f>
      </c>
      <c r="P58" s="18">
        <f>IF(SUM(I58,L58,N58)&lt;&gt;0,SUM(I58,L58,N58),"")</f>
      </c>
      <c r="Q58" s="37"/>
    </row>
    <row r="59" spans="1:17" ht="23.25" customHeight="1">
      <c r="A59" s="15" t="s">
        <v>816</v>
      </c>
      <c r="B59" s="15" t="s">
        <v>1393</v>
      </c>
      <c r="C59" s="1" t="s">
        <v>816</v>
      </c>
      <c r="D59" s="37" t="s">
        <v>817</v>
      </c>
      <c r="E59" s="37" t="s">
        <v>814</v>
      </c>
      <c r="F59" s="21" t="s">
        <v>815</v>
      </c>
      <c r="G59" s="18">
        <v>1</v>
      </c>
      <c r="H59" s="18">
        <f>합산자재!H155</f>
        <v>0</v>
      </c>
      <c r="I59" s="40">
        <f>IF(G59*H59&lt;&gt;0,TRUNC(G59*H59,1),"")</f>
      </c>
      <c r="J59" s="18">
        <v>1</v>
      </c>
      <c r="K59" s="18">
        <f>합산자재!I155</f>
        <v>0</v>
      </c>
      <c r="L59" s="40">
        <f>IF(G59*K59&lt;&gt;0,TRUNC(G59*K59,1),"")</f>
      </c>
      <c r="M59" s="18">
        <f>합산자재!J155</f>
        <v>0</v>
      </c>
      <c r="N59" s="40">
        <f>IF(G59*M59&lt;&gt;0,TRUNC(G59*M59,1),"")</f>
      </c>
      <c r="O59" s="18">
        <f>IF((H59+K59+M59)=0,"",(H59+K59+M59))</f>
      </c>
      <c r="P59" s="18">
        <f>IF(SUM(I59,L59,N59)&lt;&gt;0,SUM(I59,L59,N59),"")</f>
      </c>
      <c r="Q59" s="37"/>
    </row>
    <row r="60" spans="1:17" ht="23.25" customHeight="1">
      <c r="A60" s="15" t="s">
        <v>818</v>
      </c>
      <c r="B60" s="15" t="s">
        <v>1393</v>
      </c>
      <c r="C60" s="1" t="s">
        <v>818</v>
      </c>
      <c r="D60" s="37" t="s">
        <v>819</v>
      </c>
      <c r="E60" s="37"/>
      <c r="F60" s="21" t="s">
        <v>815</v>
      </c>
      <c r="G60" s="18">
        <v>1</v>
      </c>
      <c r="H60" s="18">
        <f>합산자재!H156</f>
        <v>0</v>
      </c>
      <c r="I60" s="40">
        <f>IF(G60*H60&lt;&gt;0,TRUNC(G60*H60,1),"")</f>
      </c>
      <c r="J60" s="18">
        <v>1</v>
      </c>
      <c r="K60" s="18">
        <f>합산자재!I156</f>
        <v>0</v>
      </c>
      <c r="L60" s="40">
        <f>IF(G60*K60&lt;&gt;0,TRUNC(G60*K60,1),"")</f>
      </c>
      <c r="M60" s="18">
        <f>합산자재!J156</f>
        <v>0</v>
      </c>
      <c r="N60" s="40">
        <f>IF(G60*M60&lt;&gt;0,TRUNC(G60*M60,1),"")</f>
      </c>
      <c r="O60" s="18">
        <f>IF((H60+K60+M60)=0,"",(H60+K60+M60))</f>
      </c>
      <c r="P60" s="18">
        <f>IF(SUM(I60,L60,N60)&lt;&gt;0,SUM(I60,L60,N60),"")</f>
      </c>
      <c r="Q60" s="37"/>
    </row>
    <row r="61" spans="2:31" ht="23.25" customHeight="1">
      <c r="B61" s="15" t="s">
        <v>1721</v>
      </c>
      <c r="D61" s="37" t="s">
        <v>1722</v>
      </c>
      <c r="E61" s="37"/>
      <c r="F61" s="21"/>
      <c r="G61" s="18"/>
      <c r="H61" s="18"/>
      <c r="I61" s="40">
        <f>TRUNC(SUM(I57:I60))</f>
        <v>0</v>
      </c>
      <c r="J61" s="18"/>
      <c r="K61" s="18"/>
      <c r="L61" s="40">
        <f>TRUNC(SUM(L57:L60))</f>
        <v>0</v>
      </c>
      <c r="M61" s="18"/>
      <c r="N61" s="40">
        <f>TRUNC(SUM(N57:N60))</f>
        <v>0</v>
      </c>
      <c r="O61" s="18">
        <f>IF((H61+K61+M61)=0,"",(H61+K61+M61))</f>
      </c>
      <c r="P61" s="18">
        <f>IF(SUM(I61,L61,N61)&lt;&gt;0,SUM(I61,L61,N61),"")</f>
      </c>
      <c r="Q61" s="37"/>
      <c r="AE61" s="2">
        <f>TRUNC(SUM(AE57:AE60))</f>
        <v>0</v>
      </c>
    </row>
    <row r="62" spans="4:17" ht="23.25" customHeight="1">
      <c r="D62" s="37"/>
      <c r="E62" s="37"/>
      <c r="F62" s="21"/>
      <c r="G62" s="18"/>
      <c r="H62" s="18"/>
      <c r="I62" s="40"/>
      <c r="J62" s="18"/>
      <c r="K62" s="18"/>
      <c r="L62" s="40"/>
      <c r="M62" s="18"/>
      <c r="N62" s="40"/>
      <c r="O62" s="18"/>
      <c r="P62" s="18"/>
      <c r="Q62" s="37"/>
    </row>
    <row r="63" spans="1:17" ht="23.25" customHeight="1">
      <c r="A63" s="15" t="s">
        <v>1778</v>
      </c>
      <c r="B63" s="15" t="s">
        <v>1762</v>
      </c>
      <c r="C63" s="1" t="s">
        <v>1779</v>
      </c>
      <c r="D63" s="220" t="s">
        <v>1777</v>
      </c>
      <c r="E63" s="234"/>
      <c r="F63" s="21"/>
      <c r="G63" s="18"/>
      <c r="H63" s="18"/>
      <c r="I63" s="40"/>
      <c r="J63" s="18"/>
      <c r="K63" s="18"/>
      <c r="L63" s="40"/>
      <c r="M63" s="18"/>
      <c r="N63" s="40"/>
      <c r="O63" s="18"/>
      <c r="P63" s="18"/>
      <c r="Q63" s="37"/>
    </row>
    <row r="64" spans="1:29" ht="23.25" customHeight="1">
      <c r="A64" s="15" t="s">
        <v>827</v>
      </c>
      <c r="B64" s="15" t="s">
        <v>1397</v>
      </c>
      <c r="C64" s="1" t="s">
        <v>827</v>
      </c>
      <c r="D64" s="37" t="s">
        <v>828</v>
      </c>
      <c r="E64" s="37" t="s">
        <v>829</v>
      </c>
      <c r="F64" s="21" t="s">
        <v>823</v>
      </c>
      <c r="G64" s="18">
        <v>1</v>
      </c>
      <c r="H64" s="18">
        <f>합산자재!H159</f>
        <v>0</v>
      </c>
      <c r="I64" s="40">
        <f aca="true" t="shared" si="0" ref="I64:I69">IF(G64*H64&lt;&gt;0,TRUNC(G64*H64,1),"")</f>
      </c>
      <c r="J64" s="18">
        <v>1</v>
      </c>
      <c r="K64" s="18">
        <f>합산자재!I159</f>
        <v>0</v>
      </c>
      <c r="L64" s="40">
        <f aca="true" t="shared" si="1" ref="L64:L70">IF(G64*K64&lt;&gt;0,TRUNC(G64*K64,1),"")</f>
      </c>
      <c r="M64" s="18">
        <f>합산자재!J159</f>
        <v>0</v>
      </c>
      <c r="N64" s="40">
        <f aca="true" t="shared" si="2" ref="N64:N70">IF(G64*M64&lt;&gt;0,TRUNC(G64*M64,1),"")</f>
      </c>
      <c r="O64" s="18">
        <f aca="true" t="shared" si="3" ref="O64:O71">IF((H64+K64+M64)=0,"",(H64+K64+M64))</f>
      </c>
      <c r="P64" s="18">
        <f aca="true" t="shared" si="4" ref="P64:P71">IF(SUM(I64,L64,N64)&lt;&gt;0,SUM(I64,L64,N64),"")</f>
      </c>
      <c r="Q64" s="37"/>
      <c r="AC64" s="2">
        <f>I64</f>
      </c>
    </row>
    <row r="65" spans="1:29" ht="23.25" customHeight="1">
      <c r="A65" s="15" t="s">
        <v>824</v>
      </c>
      <c r="B65" s="15" t="s">
        <v>1397</v>
      </c>
      <c r="C65" s="1" t="s">
        <v>824</v>
      </c>
      <c r="D65" s="37" t="s">
        <v>825</v>
      </c>
      <c r="E65" s="37" t="s">
        <v>826</v>
      </c>
      <c r="F65" s="21" t="s">
        <v>823</v>
      </c>
      <c r="G65" s="18">
        <v>1</v>
      </c>
      <c r="H65" s="18">
        <f>합산자재!H158</f>
        <v>0</v>
      </c>
      <c r="I65" s="40">
        <f t="shared" si="0"/>
      </c>
      <c r="J65" s="18">
        <v>1</v>
      </c>
      <c r="K65" s="18">
        <f>합산자재!I158</f>
        <v>0</v>
      </c>
      <c r="L65" s="40">
        <f t="shared" si="1"/>
      </c>
      <c r="M65" s="18">
        <f>합산자재!J158</f>
        <v>0</v>
      </c>
      <c r="N65" s="40">
        <f t="shared" si="2"/>
      </c>
      <c r="O65" s="18">
        <f t="shared" si="3"/>
      </c>
      <c r="P65" s="18">
        <f t="shared" si="4"/>
      </c>
      <c r="Q65" s="37"/>
      <c r="AC65" s="2">
        <f>I65</f>
      </c>
    </row>
    <row r="66" spans="1:29" ht="23.25" customHeight="1">
      <c r="A66" s="15" t="s">
        <v>835</v>
      </c>
      <c r="B66" s="15" t="s">
        <v>1397</v>
      </c>
      <c r="C66" s="1" t="s">
        <v>835</v>
      </c>
      <c r="D66" s="37" t="s">
        <v>836</v>
      </c>
      <c r="E66" s="37" t="s">
        <v>837</v>
      </c>
      <c r="F66" s="21" t="s">
        <v>823</v>
      </c>
      <c r="G66" s="18">
        <v>1</v>
      </c>
      <c r="H66" s="18">
        <f>합산자재!H162</f>
        <v>0</v>
      </c>
      <c r="I66" s="40">
        <f t="shared" si="0"/>
      </c>
      <c r="J66" s="18">
        <v>1</v>
      </c>
      <c r="K66" s="18">
        <f>합산자재!I162</f>
        <v>0</v>
      </c>
      <c r="L66" s="40">
        <f t="shared" si="1"/>
      </c>
      <c r="M66" s="18">
        <f>합산자재!J162</f>
        <v>0</v>
      </c>
      <c r="N66" s="40">
        <f t="shared" si="2"/>
      </c>
      <c r="O66" s="18">
        <f t="shared" si="3"/>
      </c>
      <c r="P66" s="18">
        <f t="shared" si="4"/>
      </c>
      <c r="Q66" s="37"/>
      <c r="AC66" s="2">
        <f>I66</f>
      </c>
    </row>
    <row r="67" spans="1:29" ht="23.25" customHeight="1">
      <c r="A67" s="15" t="s">
        <v>820</v>
      </c>
      <c r="B67" s="15" t="s">
        <v>1397</v>
      </c>
      <c r="C67" s="1" t="s">
        <v>820</v>
      </c>
      <c r="D67" s="37" t="s">
        <v>821</v>
      </c>
      <c r="E67" s="37" t="s">
        <v>822</v>
      </c>
      <c r="F67" s="21" t="s">
        <v>823</v>
      </c>
      <c r="G67" s="18">
        <v>1</v>
      </c>
      <c r="H67" s="18">
        <f>합산자재!H157</f>
        <v>0</v>
      </c>
      <c r="I67" s="40">
        <f t="shared" si="0"/>
      </c>
      <c r="J67" s="18">
        <v>1</v>
      </c>
      <c r="K67" s="18">
        <f>합산자재!I157</f>
        <v>0</v>
      </c>
      <c r="L67" s="40">
        <f t="shared" si="1"/>
      </c>
      <c r="M67" s="18">
        <f>합산자재!J157</f>
        <v>0</v>
      </c>
      <c r="N67" s="40">
        <f t="shared" si="2"/>
      </c>
      <c r="O67" s="18">
        <f t="shared" si="3"/>
      </c>
      <c r="P67" s="18">
        <f t="shared" si="4"/>
      </c>
      <c r="Q67" s="37"/>
      <c r="AC67" s="2">
        <f>I67</f>
      </c>
    </row>
    <row r="68" spans="1:17" ht="23.25" customHeight="1">
      <c r="A68" s="15" t="s">
        <v>830</v>
      </c>
      <c r="B68" s="15" t="s">
        <v>1397</v>
      </c>
      <c r="C68" s="1" t="s">
        <v>830</v>
      </c>
      <c r="D68" s="37" t="s">
        <v>831</v>
      </c>
      <c r="E68" s="37" t="s">
        <v>832</v>
      </c>
      <c r="F68" s="21" t="s">
        <v>457</v>
      </c>
      <c r="G68" s="18">
        <v>0.223</v>
      </c>
      <c r="H68" s="18">
        <f>합산자재!H160</f>
        <v>0</v>
      </c>
      <c r="I68" s="40">
        <f t="shared" si="0"/>
      </c>
      <c r="J68" s="18">
        <v>0.223</v>
      </c>
      <c r="K68" s="18">
        <f>합산자재!I160</f>
        <v>0</v>
      </c>
      <c r="L68" s="40">
        <f t="shared" si="1"/>
      </c>
      <c r="M68" s="18">
        <f>합산자재!J160</f>
        <v>0</v>
      </c>
      <c r="N68" s="40">
        <f t="shared" si="2"/>
      </c>
      <c r="O68" s="18">
        <f t="shared" si="3"/>
      </c>
      <c r="P68" s="18">
        <f t="shared" si="4"/>
      </c>
      <c r="Q68" s="37"/>
    </row>
    <row r="69" spans="1:17" ht="23.25" customHeight="1">
      <c r="A69" s="15" t="s">
        <v>833</v>
      </c>
      <c r="B69" s="15" t="s">
        <v>1397</v>
      </c>
      <c r="C69" s="1" t="s">
        <v>833</v>
      </c>
      <c r="D69" s="37" t="s">
        <v>831</v>
      </c>
      <c r="E69" s="37" t="s">
        <v>834</v>
      </c>
      <c r="F69" s="21" t="s">
        <v>457</v>
      </c>
      <c r="G69" s="18">
        <v>0.2875</v>
      </c>
      <c r="H69" s="18">
        <f>합산자재!H161</f>
        <v>0</v>
      </c>
      <c r="I69" s="40">
        <f t="shared" si="0"/>
      </c>
      <c r="J69" s="18">
        <v>0.2875</v>
      </c>
      <c r="K69" s="18">
        <f>합산자재!I161</f>
        <v>0</v>
      </c>
      <c r="L69" s="40">
        <f t="shared" si="1"/>
      </c>
      <c r="M69" s="18">
        <f>합산자재!J161</f>
        <v>0</v>
      </c>
      <c r="N69" s="40">
        <f t="shared" si="2"/>
      </c>
      <c r="O69" s="18">
        <f t="shared" si="3"/>
      </c>
      <c r="P69" s="18">
        <f t="shared" si="4"/>
      </c>
      <c r="Q69" s="37"/>
    </row>
    <row r="70" spans="1:30" ht="23.25" customHeight="1">
      <c r="A70" s="15" t="s">
        <v>1727</v>
      </c>
      <c r="B70" s="15" t="s">
        <v>1397</v>
      </c>
      <c r="C70" s="1" t="s">
        <v>1727</v>
      </c>
      <c r="D70" s="37" t="s">
        <v>1728</v>
      </c>
      <c r="E70" s="37" t="s">
        <v>1729</v>
      </c>
      <c r="F70" s="21" t="s">
        <v>901</v>
      </c>
      <c r="G70" s="18">
        <v>1</v>
      </c>
      <c r="H70" s="18">
        <f>IF(TRUNC((AD70+AC70)/$AD$3,1)*$AD$3-AD70&lt;0,AC70,TRUNC((AD70+AC70)/$AD$3,1)*$AD$3-AD70)</f>
        <v>0</v>
      </c>
      <c r="I70" s="40">
        <f>H70</f>
        <v>0</v>
      </c>
      <c r="J70" s="18">
        <v>1</v>
      </c>
      <c r="K70" s="18"/>
      <c r="L70" s="40">
        <f t="shared" si="1"/>
      </c>
      <c r="M70" s="18"/>
      <c r="N70" s="40">
        <f t="shared" si="2"/>
      </c>
      <c r="O70" s="18">
        <f t="shared" si="3"/>
      </c>
      <c r="P70" s="18">
        <f t="shared" si="4"/>
      </c>
      <c r="Q70" s="37"/>
      <c r="AC70" s="2">
        <f>TRUNC(TRUNC(SUM(AC63:AC69))*옵션!$B$33/100,1)</f>
        <v>0</v>
      </c>
      <c r="AD70" s="2">
        <f>TRUNC(SUM(I63:I69))+TRUNC(SUM(N63:N69))</f>
        <v>0</v>
      </c>
    </row>
    <row r="71" spans="2:31" ht="23.25" customHeight="1">
      <c r="B71" s="15" t="s">
        <v>1721</v>
      </c>
      <c r="D71" s="37" t="s">
        <v>1722</v>
      </c>
      <c r="E71" s="37"/>
      <c r="F71" s="21"/>
      <c r="G71" s="18"/>
      <c r="H71" s="18"/>
      <c r="I71" s="40">
        <f>TRUNC(SUM(I63:I70))</f>
        <v>0</v>
      </c>
      <c r="J71" s="18"/>
      <c r="K71" s="18"/>
      <c r="L71" s="40">
        <f>TRUNC(SUM(L63:L70))</f>
        <v>0</v>
      </c>
      <c r="M71" s="18"/>
      <c r="N71" s="40">
        <f>TRUNC(SUM(N63:N70))</f>
        <v>0</v>
      </c>
      <c r="O71" s="18">
        <f t="shared" si="3"/>
      </c>
      <c r="P71" s="18">
        <f t="shared" si="4"/>
      </c>
      <c r="Q71" s="37"/>
      <c r="AE71" s="2">
        <f>TRUNC(SUM(AE63:AE70))</f>
        <v>0</v>
      </c>
    </row>
    <row r="72" spans="4:17" ht="23.25" customHeight="1">
      <c r="D72" s="37"/>
      <c r="E72" s="37"/>
      <c r="F72" s="21"/>
      <c r="G72" s="18"/>
      <c r="H72" s="18"/>
      <c r="I72" s="40"/>
      <c r="J72" s="18"/>
      <c r="K72" s="18"/>
      <c r="L72" s="40"/>
      <c r="M72" s="18"/>
      <c r="N72" s="40"/>
      <c r="O72" s="18"/>
      <c r="P72" s="18"/>
      <c r="Q72" s="37"/>
    </row>
    <row r="73" spans="1:17" ht="23.25" customHeight="1">
      <c r="A73" s="15" t="s">
        <v>1781</v>
      </c>
      <c r="B73" s="15" t="s">
        <v>1762</v>
      </c>
      <c r="C73" s="1" t="s">
        <v>1782</v>
      </c>
      <c r="D73" s="220" t="s">
        <v>1780</v>
      </c>
      <c r="E73" s="234"/>
      <c r="F73" s="21"/>
      <c r="G73" s="18"/>
      <c r="H73" s="18"/>
      <c r="I73" s="40"/>
      <c r="J73" s="18"/>
      <c r="K73" s="18"/>
      <c r="L73" s="40"/>
      <c r="M73" s="18"/>
      <c r="N73" s="40"/>
      <c r="O73" s="18"/>
      <c r="P73" s="18"/>
      <c r="Q73" s="37"/>
    </row>
    <row r="74" spans="1:31" ht="23.25" customHeight="1">
      <c r="A74" s="15" t="s">
        <v>931</v>
      </c>
      <c r="B74" s="15" t="s">
        <v>1401</v>
      </c>
      <c r="C74" s="1" t="s">
        <v>931</v>
      </c>
      <c r="D74" s="37" t="s">
        <v>924</v>
      </c>
      <c r="E74" s="37" t="s">
        <v>932</v>
      </c>
      <c r="F74" s="21" t="s">
        <v>926</v>
      </c>
      <c r="G74" s="18">
        <f>일위노임!G36</f>
        <v>0.99</v>
      </c>
      <c r="H74" s="18">
        <f>합산자재!H199</f>
        <v>0</v>
      </c>
      <c r="I74" s="40">
        <f>IF(G74*H74&lt;&gt;0,TRUNC(G74*H74,1),"")</f>
      </c>
      <c r="J74" s="18">
        <v>0.99</v>
      </c>
      <c r="K74" s="18">
        <f>합산자재!I199</f>
        <v>0</v>
      </c>
      <c r="L74" s="40">
        <f>IF(G74*K74&lt;&gt;0,TRUNC(G74*K74,1),"")</f>
      </c>
      <c r="M74" s="18">
        <f>합산자재!J199</f>
        <v>0</v>
      </c>
      <c r="N74" s="40">
        <f>IF(G74*M74&lt;&gt;0,TRUNC(G74*M74,1),"")</f>
      </c>
      <c r="O74" s="18">
        <f>IF((H74+K74+M74)=0,"",(H74+K74+M74))</f>
      </c>
      <c r="P74" s="18">
        <f>IF(SUM(I74,L74,N74)&lt;&gt;0,SUM(I74,L74,N74),"")</f>
      </c>
      <c r="Q74" s="37"/>
      <c r="AE74" s="2">
        <f>L74</f>
      </c>
    </row>
    <row r="75" spans="1:31" ht="23.25" customHeight="1">
      <c r="A75" s="15" t="s">
        <v>943</v>
      </c>
      <c r="B75" s="15" t="s">
        <v>1401</v>
      </c>
      <c r="C75" s="1" t="s">
        <v>943</v>
      </c>
      <c r="D75" s="37" t="s">
        <v>924</v>
      </c>
      <c r="E75" s="37" t="s">
        <v>944</v>
      </c>
      <c r="F75" s="21" t="s">
        <v>926</v>
      </c>
      <c r="G75" s="18">
        <f>일위노임!G37</f>
        <v>0.87</v>
      </c>
      <c r="H75" s="18">
        <f>합산자재!H205</f>
        <v>0</v>
      </c>
      <c r="I75" s="40">
        <f>IF(G75*H75&lt;&gt;0,TRUNC(G75*H75,1),"")</f>
      </c>
      <c r="J75" s="18">
        <v>0.87</v>
      </c>
      <c r="K75" s="18">
        <f>합산자재!I205</f>
        <v>0</v>
      </c>
      <c r="L75" s="40">
        <f>IF(G75*K75&lt;&gt;0,TRUNC(G75*K75,1),"")</f>
      </c>
      <c r="M75" s="18">
        <f>합산자재!J205</f>
        <v>0</v>
      </c>
      <c r="N75" s="40">
        <f>IF(G75*M75&lt;&gt;0,TRUNC(G75*M75,1),"")</f>
      </c>
      <c r="O75" s="18">
        <f>IF((H75+K75+M75)=0,"",(H75+K75+M75))</f>
      </c>
      <c r="P75" s="18">
        <f>IF(SUM(I75,L75,N75)&lt;&gt;0,SUM(I75,L75,N75),"")</f>
      </c>
      <c r="Q75" s="37"/>
      <c r="AE75" s="2">
        <f>L75</f>
      </c>
    </row>
    <row r="76" spans="1:17" ht="23.25" customHeight="1">
      <c r="A76" s="15" t="s">
        <v>1724</v>
      </c>
      <c r="B76" s="15" t="s">
        <v>1401</v>
      </c>
      <c r="C76" s="1" t="s">
        <v>1724</v>
      </c>
      <c r="D76" s="37" t="s">
        <v>1725</v>
      </c>
      <c r="E76" s="37" t="s">
        <v>1726</v>
      </c>
      <c r="F76" s="21" t="s">
        <v>901</v>
      </c>
      <c r="G76" s="18">
        <v>1</v>
      </c>
      <c r="H76" s="18">
        <f>IF(TRUNC((AD77+AC77)/$AE$3,1)*$AE$3-AD77&lt;0,AC77,TRUNC((AD77+AC77)/$AE$3,1)*$AE$3-AD77)</f>
        <v>0</v>
      </c>
      <c r="I76" s="40">
        <f>H76</f>
        <v>0</v>
      </c>
      <c r="J76" s="18">
        <v>1</v>
      </c>
      <c r="K76" s="18"/>
      <c r="L76" s="40">
        <f>IF(G76*K76&lt;&gt;0,TRUNC(G76*K76,1),"")</f>
      </c>
      <c r="M76" s="18"/>
      <c r="N76" s="40">
        <f>IF(G76*M76&lt;&gt;0,TRUNC(G76*M76,1),"")</f>
      </c>
      <c r="O76" s="18">
        <f>IF((H76+K76+M76)=0,"",(H76+K76+M76))</f>
      </c>
      <c r="P76" s="18">
        <f>IF(SUM(I76,L76,N76)&lt;&gt;0,SUM(I76,L76,N76),"")</f>
      </c>
      <c r="Q76" s="37"/>
    </row>
    <row r="77" spans="2:31" ht="23.25" customHeight="1">
      <c r="B77" s="15" t="s">
        <v>1721</v>
      </c>
      <c r="D77" s="37" t="s">
        <v>1722</v>
      </c>
      <c r="E77" s="37"/>
      <c r="F77" s="21"/>
      <c r="G77" s="18"/>
      <c r="H77" s="18"/>
      <c r="I77" s="40">
        <f>TRUNC(SUM(I73:I76))</f>
        <v>0</v>
      </c>
      <c r="J77" s="18"/>
      <c r="K77" s="18"/>
      <c r="L77" s="40">
        <f>TRUNC(SUM(L73:L76))</f>
        <v>0</v>
      </c>
      <c r="M77" s="18"/>
      <c r="N77" s="40">
        <f>TRUNC(SUM(N73:N76))</f>
        <v>0</v>
      </c>
      <c r="O77" s="18">
        <f>IF((H77+K77+M77)=0,"",(H77+K77+M77))</f>
      </c>
      <c r="P77" s="18">
        <f>IF(SUM(I77,L77,N77)&lt;&gt;0,SUM(I77,L77,N77),"")</f>
      </c>
      <c r="Q77" s="37"/>
      <c r="AC77" s="2">
        <f>TRUNC(AE77*옵션!$B$36/100,1)</f>
        <v>0</v>
      </c>
      <c r="AD77" s="2">
        <f>TRUNC(SUM(L73:L75))</f>
        <v>0</v>
      </c>
      <c r="AE77" s="2">
        <f>TRUNC(SUM(AE73:AE76))</f>
        <v>0</v>
      </c>
    </row>
    <row r="78" spans="4:17" ht="23.25" customHeight="1">
      <c r="D78" s="37"/>
      <c r="E78" s="37"/>
      <c r="F78" s="21"/>
      <c r="G78" s="18"/>
      <c r="H78" s="18"/>
      <c r="I78" s="40"/>
      <c r="J78" s="18"/>
      <c r="K78" s="18"/>
      <c r="L78" s="40"/>
      <c r="M78" s="18"/>
      <c r="N78" s="40"/>
      <c r="O78" s="18"/>
      <c r="P78" s="18"/>
      <c r="Q78" s="37"/>
    </row>
    <row r="79" spans="1:17" ht="23.25" customHeight="1">
      <c r="A79" s="15" t="s">
        <v>1784</v>
      </c>
      <c r="B79" s="15" t="s">
        <v>1762</v>
      </c>
      <c r="C79" s="1" t="s">
        <v>1785</v>
      </c>
      <c r="D79" s="220" t="s">
        <v>1783</v>
      </c>
      <c r="E79" s="234"/>
      <c r="F79" s="21"/>
      <c r="G79" s="18"/>
      <c r="H79" s="18"/>
      <c r="I79" s="40"/>
      <c r="J79" s="18"/>
      <c r="K79" s="18"/>
      <c r="L79" s="40"/>
      <c r="M79" s="18"/>
      <c r="N79" s="40"/>
      <c r="O79" s="18"/>
      <c r="P79" s="18"/>
      <c r="Q79" s="37"/>
    </row>
    <row r="80" spans="1:17" ht="23.25" customHeight="1">
      <c r="A80" s="15" t="s">
        <v>794</v>
      </c>
      <c r="B80" s="15" t="s">
        <v>1405</v>
      </c>
      <c r="C80" s="1" t="s">
        <v>794</v>
      </c>
      <c r="D80" s="37" t="s">
        <v>795</v>
      </c>
      <c r="E80" s="37" t="s">
        <v>796</v>
      </c>
      <c r="F80" s="21" t="s">
        <v>764</v>
      </c>
      <c r="G80" s="18">
        <v>220</v>
      </c>
      <c r="H80" s="18">
        <f>합산자재!H148</f>
        <v>0</v>
      </c>
      <c r="I80" s="40">
        <f>IF(G80*H80&lt;&gt;0,TRUNC(G80*H80,1),"")</f>
      </c>
      <c r="J80" s="18">
        <v>220</v>
      </c>
      <c r="K80" s="18">
        <f>합산자재!I148</f>
        <v>0</v>
      </c>
      <c r="L80" s="40">
        <f>IF(G80*K80&lt;&gt;0,TRUNC(G80*K80,1),"")</f>
      </c>
      <c r="M80" s="18">
        <f>합산자재!J148</f>
        <v>0</v>
      </c>
      <c r="N80" s="40">
        <f>IF(G80*M80&lt;&gt;0,TRUNC(G80*M80,1),"")</f>
      </c>
      <c r="O80" s="18">
        <f>IF((H80+K80+M80)=0,"",(H80+K80+M80))</f>
      </c>
      <c r="P80" s="18">
        <f>IF(SUM(I80,L80,N80)&lt;&gt;0,SUM(I80,L80,N80),"")</f>
      </c>
      <c r="Q80" s="37"/>
    </row>
    <row r="81" spans="1:17" ht="23.25" customHeight="1">
      <c r="A81" s="15" t="s">
        <v>787</v>
      </c>
      <c r="B81" s="15" t="s">
        <v>1405</v>
      </c>
      <c r="C81" s="1" t="s">
        <v>787</v>
      </c>
      <c r="D81" s="37" t="s">
        <v>788</v>
      </c>
      <c r="E81" s="37" t="s">
        <v>789</v>
      </c>
      <c r="F81" s="21" t="s">
        <v>782</v>
      </c>
      <c r="G81" s="18">
        <v>0.47</v>
      </c>
      <c r="H81" s="18">
        <f>합산자재!H146</f>
        <v>0</v>
      </c>
      <c r="I81" s="40">
        <f>IF(G81*H81&lt;&gt;0,TRUNC(G81*H81,1),"")</f>
      </c>
      <c r="J81" s="18">
        <v>0.47</v>
      </c>
      <c r="K81" s="18">
        <f>합산자재!I146</f>
        <v>0</v>
      </c>
      <c r="L81" s="40">
        <f>IF(G81*K81&lt;&gt;0,TRUNC(G81*K81,1),"")</f>
      </c>
      <c r="M81" s="18">
        <f>합산자재!J146</f>
        <v>0</v>
      </c>
      <c r="N81" s="40">
        <f>IF(G81*M81&lt;&gt;0,TRUNC(G81*M81,1),"")</f>
      </c>
      <c r="O81" s="18">
        <f>IF((H81+K81+M81)=0,"",(H81+K81+M81))</f>
      </c>
      <c r="P81" s="18">
        <f>IF(SUM(I81,L81,N81)&lt;&gt;0,SUM(I81,L81,N81),"")</f>
      </c>
      <c r="Q81" s="37"/>
    </row>
    <row r="82" spans="1:17" ht="23.25" customHeight="1">
      <c r="A82" s="15" t="s">
        <v>797</v>
      </c>
      <c r="B82" s="15" t="s">
        <v>1405</v>
      </c>
      <c r="C82" s="1" t="s">
        <v>797</v>
      </c>
      <c r="D82" s="37" t="s">
        <v>798</v>
      </c>
      <c r="E82" s="37" t="s">
        <v>789</v>
      </c>
      <c r="F82" s="21" t="s">
        <v>782</v>
      </c>
      <c r="G82" s="18">
        <v>0.94</v>
      </c>
      <c r="H82" s="18">
        <f>합산자재!H149</f>
        <v>0</v>
      </c>
      <c r="I82" s="40">
        <f>IF(G82*H82&lt;&gt;0,TRUNC(G82*H82,1),"")</f>
      </c>
      <c r="J82" s="18">
        <v>0.94</v>
      </c>
      <c r="K82" s="18">
        <f>합산자재!I149</f>
        <v>0</v>
      </c>
      <c r="L82" s="40">
        <f>IF(G82*K82&lt;&gt;0,TRUNC(G82*K82,1),"")</f>
      </c>
      <c r="M82" s="18">
        <f>합산자재!J149</f>
        <v>0</v>
      </c>
      <c r="N82" s="40">
        <f>IF(G82*M82&lt;&gt;0,TRUNC(G82*M82,1),"")</f>
      </c>
      <c r="O82" s="18">
        <f>IF((H82+K82+M82)=0,"",(H82+K82+M82))</f>
      </c>
      <c r="P82" s="18">
        <f>IF(SUM(I82,L82,N82)&lt;&gt;0,SUM(I82,L82,N82),"")</f>
      </c>
      <c r="Q82" s="37"/>
    </row>
    <row r="83" spans="1:18" ht="23.25" customHeight="1">
      <c r="A83" s="15" t="s">
        <v>1400</v>
      </c>
      <c r="B83" s="15" t="s">
        <v>1405</v>
      </c>
      <c r="C83" s="1" t="s">
        <v>1400</v>
      </c>
      <c r="D83" s="37" t="s">
        <v>1402</v>
      </c>
      <c r="E83" s="37" t="s">
        <v>1403</v>
      </c>
      <c r="F83" s="21" t="s">
        <v>782</v>
      </c>
      <c r="G83" s="18">
        <v>1</v>
      </c>
      <c r="H83" s="18">
        <f>일대목차!H17</f>
        <v>0</v>
      </c>
      <c r="I83" s="40">
        <f>IF(G83*H83&lt;&gt;0,TRUNC(G83*H83,1),"")</f>
      </c>
      <c r="J83" s="18">
        <v>1</v>
      </c>
      <c r="K83" s="18">
        <f>일대목차!K17</f>
        <v>0</v>
      </c>
      <c r="L83" s="40">
        <f>IF(G83*K83&lt;&gt;0,TRUNC(G83*K83,1),"")</f>
      </c>
      <c r="M83" s="18">
        <f>일대목차!M17</f>
        <v>0</v>
      </c>
      <c r="N83" s="40">
        <f>IF(G83*M83&lt;&gt;0,TRUNC(G83*M83,1),"")</f>
      </c>
      <c r="O83" s="18">
        <f>IF((H83+K83+M83)=0,"",(H83+K83+M83))</f>
      </c>
      <c r="P83" s="18">
        <f>IF(SUM(I83,L83,N83)&lt;&gt;0,SUM(I83,L83,N83),"")</f>
      </c>
      <c r="Q83" s="37" t="s">
        <v>1401</v>
      </c>
      <c r="R83" s="2" t="s">
        <v>1723</v>
      </c>
    </row>
    <row r="84" spans="2:31" ht="23.25" customHeight="1">
      <c r="B84" s="15" t="s">
        <v>1721</v>
      </c>
      <c r="D84" s="37" t="s">
        <v>1722</v>
      </c>
      <c r="E84" s="37"/>
      <c r="F84" s="21"/>
      <c r="G84" s="18"/>
      <c r="H84" s="18"/>
      <c r="I84" s="40">
        <f>TRUNC(SUM(I79:I83))</f>
        <v>0</v>
      </c>
      <c r="J84" s="18"/>
      <c r="K84" s="18"/>
      <c r="L84" s="40">
        <f>TRUNC(SUM(L79:L83))</f>
        <v>0</v>
      </c>
      <c r="M84" s="18"/>
      <c r="N84" s="40">
        <f>TRUNC(SUM(N79:N83))</f>
        <v>0</v>
      </c>
      <c r="O84" s="18">
        <f>IF((H84+K84+M84)=0,"",(H84+K84+M84))</f>
      </c>
      <c r="P84" s="18">
        <f>IF(SUM(I84,L84,N84)&lt;&gt;0,SUM(I84,L84,N84),"")</f>
      </c>
      <c r="Q84" s="37"/>
      <c r="AE84" s="2">
        <f>TRUNC(SUM(AE79:AE83))</f>
        <v>0</v>
      </c>
    </row>
    <row r="85" spans="4:17" ht="23.25" customHeight="1">
      <c r="D85" s="37"/>
      <c r="E85" s="37"/>
      <c r="F85" s="21"/>
      <c r="G85" s="18"/>
      <c r="H85" s="18"/>
      <c r="I85" s="40"/>
      <c r="J85" s="18"/>
      <c r="K85" s="18"/>
      <c r="L85" s="40"/>
      <c r="M85" s="18"/>
      <c r="N85" s="40"/>
      <c r="O85" s="18"/>
      <c r="P85" s="18"/>
      <c r="Q85" s="37"/>
    </row>
    <row r="86" spans="1:17" ht="23.25" customHeight="1">
      <c r="A86" s="15" t="s">
        <v>1787</v>
      </c>
      <c r="B86" s="15" t="s">
        <v>1762</v>
      </c>
      <c r="C86" s="1" t="s">
        <v>1788</v>
      </c>
      <c r="D86" s="220" t="s">
        <v>1786</v>
      </c>
      <c r="E86" s="234"/>
      <c r="F86" s="21"/>
      <c r="G86" s="18"/>
      <c r="H86" s="18"/>
      <c r="I86" s="40"/>
      <c r="J86" s="18"/>
      <c r="K86" s="18"/>
      <c r="L86" s="40"/>
      <c r="M86" s="18"/>
      <c r="N86" s="40"/>
      <c r="O86" s="18"/>
      <c r="P86" s="18"/>
      <c r="Q86" s="37"/>
    </row>
    <row r="87" spans="1:17" ht="23.25" customHeight="1">
      <c r="A87" s="15" t="s">
        <v>783</v>
      </c>
      <c r="B87" s="15" t="s">
        <v>1408</v>
      </c>
      <c r="C87" s="1" t="s">
        <v>783</v>
      </c>
      <c r="D87" s="37" t="s">
        <v>784</v>
      </c>
      <c r="E87" s="37" t="s">
        <v>785</v>
      </c>
      <c r="F87" s="21" t="s">
        <v>786</v>
      </c>
      <c r="G87" s="18">
        <v>0.3656</v>
      </c>
      <c r="H87" s="18">
        <f>합산자재!H145</f>
        <v>0</v>
      </c>
      <c r="I87" s="40">
        <f aca="true" t="shared" si="5" ref="I87:I93">IF(G87*H87&lt;&gt;0,TRUNC(G87*H87,1),"")</f>
      </c>
      <c r="J87" s="18">
        <v>0.3656</v>
      </c>
      <c r="K87" s="18">
        <f>합산자재!I145</f>
        <v>0</v>
      </c>
      <c r="L87" s="40">
        <f aca="true" t="shared" si="6" ref="L87:L94">IF(G87*K87&lt;&gt;0,TRUNC(G87*K87,1),"")</f>
      </c>
      <c r="M87" s="18">
        <f>합산자재!J145</f>
        <v>0</v>
      </c>
      <c r="N87" s="40">
        <f aca="true" t="shared" si="7" ref="N87:N94">IF(G87*M87&lt;&gt;0,TRUNC(G87*M87,1),"")</f>
      </c>
      <c r="O87" s="18">
        <f aca="true" t="shared" si="8" ref="O87:O95">IF((H87+K87+M87)=0,"",(H87+K87+M87))</f>
      </c>
      <c r="P87" s="18">
        <f aca="true" t="shared" si="9" ref="P87:P95">IF(SUM(I87,L87,N87)&lt;&gt;0,SUM(I87,L87,N87),"")</f>
      </c>
      <c r="Q87" s="37"/>
    </row>
    <row r="88" spans="1:17" ht="23.25" customHeight="1">
      <c r="A88" s="15" t="s">
        <v>779</v>
      </c>
      <c r="B88" s="15" t="s">
        <v>1408</v>
      </c>
      <c r="C88" s="1" t="s">
        <v>779</v>
      </c>
      <c r="D88" s="37" t="s">
        <v>780</v>
      </c>
      <c r="E88" s="37" t="s">
        <v>781</v>
      </c>
      <c r="F88" s="21" t="s">
        <v>782</v>
      </c>
      <c r="G88" s="18">
        <v>0.0135</v>
      </c>
      <c r="H88" s="18">
        <f>합산자재!H144</f>
        <v>0</v>
      </c>
      <c r="I88" s="40">
        <f t="shared" si="5"/>
      </c>
      <c r="J88" s="18">
        <v>0.0135</v>
      </c>
      <c r="K88" s="18">
        <f>합산자재!I144</f>
        <v>0</v>
      </c>
      <c r="L88" s="40">
        <f t="shared" si="6"/>
      </c>
      <c r="M88" s="18">
        <f>합산자재!J144</f>
        <v>0</v>
      </c>
      <c r="N88" s="40">
        <f t="shared" si="7"/>
      </c>
      <c r="O88" s="18">
        <f t="shared" si="8"/>
      </c>
      <c r="P88" s="18">
        <f t="shared" si="9"/>
      </c>
      <c r="Q88" s="37"/>
    </row>
    <row r="89" spans="1:17" ht="23.25" customHeight="1">
      <c r="A89" s="15" t="s">
        <v>802</v>
      </c>
      <c r="B89" s="15" t="s">
        <v>1408</v>
      </c>
      <c r="C89" s="1" t="s">
        <v>802</v>
      </c>
      <c r="D89" s="37" t="s">
        <v>803</v>
      </c>
      <c r="E89" s="37" t="s">
        <v>804</v>
      </c>
      <c r="F89" s="21" t="s">
        <v>764</v>
      </c>
      <c r="G89" s="18">
        <v>0.1337</v>
      </c>
      <c r="H89" s="18">
        <f>합산자재!H151</f>
        <v>0</v>
      </c>
      <c r="I89" s="40">
        <f t="shared" si="5"/>
      </c>
      <c r="J89" s="18">
        <v>0.1337</v>
      </c>
      <c r="K89" s="18">
        <f>합산자재!I151</f>
        <v>0</v>
      </c>
      <c r="L89" s="40">
        <f t="shared" si="6"/>
      </c>
      <c r="M89" s="18">
        <f>합산자재!J151</f>
        <v>0</v>
      </c>
      <c r="N89" s="40">
        <f t="shared" si="7"/>
      </c>
      <c r="O89" s="18">
        <f t="shared" si="8"/>
      </c>
      <c r="P89" s="18">
        <f t="shared" si="9"/>
      </c>
      <c r="Q89" s="37"/>
    </row>
    <row r="90" spans="1:17" ht="23.25" customHeight="1">
      <c r="A90" s="15" t="s">
        <v>776</v>
      </c>
      <c r="B90" s="15" t="s">
        <v>1408</v>
      </c>
      <c r="C90" s="1" t="s">
        <v>776</v>
      </c>
      <c r="D90" s="37" t="s">
        <v>777</v>
      </c>
      <c r="E90" s="37" t="s">
        <v>778</v>
      </c>
      <c r="F90" s="21" t="s">
        <v>737</v>
      </c>
      <c r="G90" s="18">
        <v>0.0922</v>
      </c>
      <c r="H90" s="18">
        <f>합산자재!H143</f>
        <v>0</v>
      </c>
      <c r="I90" s="40">
        <f t="shared" si="5"/>
      </c>
      <c r="J90" s="18">
        <v>0.0922</v>
      </c>
      <c r="K90" s="18">
        <f>합산자재!I143</f>
        <v>0</v>
      </c>
      <c r="L90" s="40">
        <f t="shared" si="6"/>
      </c>
      <c r="M90" s="18">
        <f>합산자재!J143</f>
        <v>0</v>
      </c>
      <c r="N90" s="40">
        <f t="shared" si="7"/>
      </c>
      <c r="O90" s="18">
        <f t="shared" si="8"/>
      </c>
      <c r="P90" s="18">
        <f t="shared" si="9"/>
      </c>
      <c r="Q90" s="37"/>
    </row>
    <row r="91" spans="1:17" ht="23.25" customHeight="1">
      <c r="A91" s="15" t="s">
        <v>790</v>
      </c>
      <c r="B91" s="15" t="s">
        <v>1408</v>
      </c>
      <c r="C91" s="1" t="s">
        <v>790</v>
      </c>
      <c r="D91" s="37" t="s">
        <v>791</v>
      </c>
      <c r="E91" s="37" t="s">
        <v>792</v>
      </c>
      <c r="F91" s="21" t="s">
        <v>793</v>
      </c>
      <c r="G91" s="18">
        <v>0.0876</v>
      </c>
      <c r="H91" s="18">
        <f>합산자재!H147</f>
        <v>0</v>
      </c>
      <c r="I91" s="40">
        <f t="shared" si="5"/>
      </c>
      <c r="J91" s="18">
        <v>0.0876</v>
      </c>
      <c r="K91" s="18">
        <f>합산자재!I147</f>
        <v>0</v>
      </c>
      <c r="L91" s="40">
        <f t="shared" si="6"/>
      </c>
      <c r="M91" s="18">
        <f>합산자재!J147</f>
        <v>0</v>
      </c>
      <c r="N91" s="40">
        <f t="shared" si="7"/>
      </c>
      <c r="O91" s="18">
        <f t="shared" si="8"/>
      </c>
      <c r="P91" s="18">
        <f t="shared" si="9"/>
      </c>
      <c r="Q91" s="37"/>
    </row>
    <row r="92" spans="1:31" ht="23.25" customHeight="1">
      <c r="A92" s="15" t="s">
        <v>931</v>
      </c>
      <c r="B92" s="15" t="s">
        <v>1408</v>
      </c>
      <c r="C92" s="1" t="s">
        <v>931</v>
      </c>
      <c r="D92" s="37" t="s">
        <v>924</v>
      </c>
      <c r="E92" s="37" t="s">
        <v>932</v>
      </c>
      <c r="F92" s="21" t="s">
        <v>926</v>
      </c>
      <c r="G92" s="18">
        <f>일위노임!G41</f>
        <v>0.05652</v>
      </c>
      <c r="H92" s="18">
        <f>합산자재!H199</f>
        <v>0</v>
      </c>
      <c r="I92" s="40">
        <f t="shared" si="5"/>
      </c>
      <c r="J92" s="18">
        <v>0.05652</v>
      </c>
      <c r="K92" s="18">
        <f>합산자재!I199</f>
        <v>0</v>
      </c>
      <c r="L92" s="40">
        <f t="shared" si="6"/>
      </c>
      <c r="M92" s="18">
        <f>합산자재!J199</f>
        <v>0</v>
      </c>
      <c r="N92" s="40">
        <f t="shared" si="7"/>
      </c>
      <c r="O92" s="18">
        <f t="shared" si="8"/>
      </c>
      <c r="P92" s="18">
        <f t="shared" si="9"/>
      </c>
      <c r="Q92" s="37"/>
      <c r="AE92" s="2">
        <f>L92</f>
      </c>
    </row>
    <row r="93" spans="1:31" ht="23.25" customHeight="1">
      <c r="A93" s="15" t="s">
        <v>937</v>
      </c>
      <c r="B93" s="15" t="s">
        <v>1408</v>
      </c>
      <c r="C93" s="1" t="s">
        <v>937</v>
      </c>
      <c r="D93" s="37" t="s">
        <v>924</v>
      </c>
      <c r="E93" s="37" t="s">
        <v>938</v>
      </c>
      <c r="F93" s="21" t="s">
        <v>926</v>
      </c>
      <c r="G93" s="18">
        <f>일위노임!G42</f>
        <v>0.10362</v>
      </c>
      <c r="H93" s="18">
        <f>합산자재!H202</f>
        <v>0</v>
      </c>
      <c r="I93" s="40">
        <f t="shared" si="5"/>
      </c>
      <c r="J93" s="18">
        <v>0.10362</v>
      </c>
      <c r="K93" s="18">
        <f>합산자재!I202</f>
        <v>0</v>
      </c>
      <c r="L93" s="40">
        <f t="shared" si="6"/>
      </c>
      <c r="M93" s="18">
        <f>합산자재!J202</f>
        <v>0</v>
      </c>
      <c r="N93" s="40">
        <f t="shared" si="7"/>
      </c>
      <c r="O93" s="18">
        <f t="shared" si="8"/>
      </c>
      <c r="P93" s="18">
        <f t="shared" si="9"/>
      </c>
      <c r="Q93" s="37"/>
      <c r="AE93" s="2">
        <f>L93</f>
      </c>
    </row>
    <row r="94" spans="1:17" ht="23.25" customHeight="1">
      <c r="A94" s="15" t="s">
        <v>1724</v>
      </c>
      <c r="B94" s="15" t="s">
        <v>1408</v>
      </c>
      <c r="C94" s="1" t="s">
        <v>1724</v>
      </c>
      <c r="D94" s="37" t="s">
        <v>1725</v>
      </c>
      <c r="E94" s="37" t="s">
        <v>1726</v>
      </c>
      <c r="F94" s="21" t="s">
        <v>901</v>
      </c>
      <c r="G94" s="18">
        <v>1</v>
      </c>
      <c r="H94" s="18">
        <f>IF(TRUNC((AD95+AC95)/$AE$3,1)*$AE$3-AD95&lt;0,AC95,TRUNC((AD95+AC95)/$AE$3,1)*$AE$3-AD95)</f>
        <v>0</v>
      </c>
      <c r="I94" s="40">
        <f>H94</f>
        <v>0</v>
      </c>
      <c r="J94" s="18">
        <v>1</v>
      </c>
      <c r="K94" s="18"/>
      <c r="L94" s="40">
        <f t="shared" si="6"/>
      </c>
      <c r="M94" s="18"/>
      <c r="N94" s="40">
        <f t="shared" si="7"/>
      </c>
      <c r="O94" s="18">
        <f t="shared" si="8"/>
      </c>
      <c r="P94" s="18">
        <f t="shared" si="9"/>
      </c>
      <c r="Q94" s="37"/>
    </row>
    <row r="95" spans="2:31" ht="23.25" customHeight="1">
      <c r="B95" s="15" t="s">
        <v>1721</v>
      </c>
      <c r="D95" s="37" t="s">
        <v>1722</v>
      </c>
      <c r="E95" s="37"/>
      <c r="F95" s="21"/>
      <c r="G95" s="18"/>
      <c r="H95" s="18"/>
      <c r="I95" s="40">
        <f>TRUNC(SUM(I86:I94))</f>
        <v>0</v>
      </c>
      <c r="J95" s="18"/>
      <c r="K95" s="18"/>
      <c r="L95" s="40">
        <f>TRUNC(SUM(L86:L94))</f>
        <v>0</v>
      </c>
      <c r="M95" s="18"/>
      <c r="N95" s="40">
        <f>TRUNC(SUM(N86:N94))</f>
        <v>0</v>
      </c>
      <c r="O95" s="18">
        <f t="shared" si="8"/>
      </c>
      <c r="P95" s="18">
        <f t="shared" si="9"/>
      </c>
      <c r="Q95" s="37"/>
      <c r="AC95" s="2">
        <f>TRUNC(AE95*옵션!$B$36/100,1)</f>
        <v>0</v>
      </c>
      <c r="AD95" s="2">
        <f>TRUNC(SUM(L86:L93))</f>
        <v>0</v>
      </c>
      <c r="AE95" s="2">
        <f>TRUNC(SUM(AE86:AE94))</f>
        <v>0</v>
      </c>
    </row>
    <row r="96" spans="4:17" ht="23.25" customHeight="1">
      <c r="D96" s="37"/>
      <c r="E96" s="37"/>
      <c r="F96" s="21"/>
      <c r="G96" s="18"/>
      <c r="H96" s="18"/>
      <c r="I96" s="40"/>
      <c r="J96" s="18"/>
      <c r="K96" s="18"/>
      <c r="L96" s="40"/>
      <c r="M96" s="18"/>
      <c r="N96" s="40"/>
      <c r="O96" s="18"/>
      <c r="P96" s="18"/>
      <c r="Q96" s="37"/>
    </row>
    <row r="97" spans="1:17" ht="23.25" customHeight="1">
      <c r="A97" s="15" t="s">
        <v>1790</v>
      </c>
      <c r="B97" s="15" t="s">
        <v>1762</v>
      </c>
      <c r="C97" s="1" t="s">
        <v>1791</v>
      </c>
      <c r="D97" s="220" t="s">
        <v>1789</v>
      </c>
      <c r="E97" s="234"/>
      <c r="F97" s="21"/>
      <c r="G97" s="18"/>
      <c r="H97" s="18"/>
      <c r="I97" s="40"/>
      <c r="J97" s="18"/>
      <c r="K97" s="18"/>
      <c r="L97" s="40"/>
      <c r="M97" s="18"/>
      <c r="N97" s="40"/>
      <c r="O97" s="18"/>
      <c r="P97" s="18"/>
      <c r="Q97" s="37"/>
    </row>
    <row r="98" spans="1:17" ht="23.25" customHeight="1">
      <c r="A98" s="15" t="s">
        <v>755</v>
      </c>
      <c r="B98" s="15" t="s">
        <v>1412</v>
      </c>
      <c r="C98" s="1" t="s">
        <v>755</v>
      </c>
      <c r="D98" s="37" t="s">
        <v>756</v>
      </c>
      <c r="E98" s="37" t="s">
        <v>757</v>
      </c>
      <c r="F98" s="21" t="s">
        <v>513</v>
      </c>
      <c r="G98" s="18">
        <v>1</v>
      </c>
      <c r="H98" s="18">
        <f>합산자재!H136</f>
        <v>0</v>
      </c>
      <c r="I98" s="40">
        <f aca="true" t="shared" si="10" ref="I98:I106">IF(G98*H98&lt;&gt;0,TRUNC(G98*H98,1),"")</f>
      </c>
      <c r="J98" s="18">
        <v>1</v>
      </c>
      <c r="K98" s="18">
        <f>합산자재!I136</f>
        <v>0</v>
      </c>
      <c r="L98" s="40">
        <f aca="true" t="shared" si="11" ref="L98:L114">IF(G98*K98&lt;&gt;0,TRUNC(G98*K98,1),"")</f>
      </c>
      <c r="M98" s="18">
        <f>합산자재!J136</f>
        <v>0</v>
      </c>
      <c r="N98" s="40">
        <f aca="true" t="shared" si="12" ref="N98:N114">IF(G98*M98&lt;&gt;0,TRUNC(G98*M98,1),"")</f>
      </c>
      <c r="O98" s="18">
        <f aca="true" t="shared" si="13" ref="O98:O115">IF((H98+K98+M98)=0,"",(H98+K98+M98))</f>
      </c>
      <c r="P98" s="18">
        <f aca="true" t="shared" si="14" ref="P98:P115">IF(SUM(I98,L98,N98)&lt;&gt;0,SUM(I98,L98,N98),"")</f>
      </c>
      <c r="Q98" s="37"/>
    </row>
    <row r="99" spans="1:17" ht="23.25" customHeight="1">
      <c r="A99" s="15" t="s">
        <v>758</v>
      </c>
      <c r="B99" s="15" t="s">
        <v>1412</v>
      </c>
      <c r="C99" s="1" t="s">
        <v>758</v>
      </c>
      <c r="D99" s="37" t="s">
        <v>759</v>
      </c>
      <c r="E99" s="37" t="s">
        <v>760</v>
      </c>
      <c r="F99" s="21" t="s">
        <v>513</v>
      </c>
      <c r="G99" s="18">
        <v>1</v>
      </c>
      <c r="H99" s="18">
        <f>합산자재!H137</f>
        <v>0</v>
      </c>
      <c r="I99" s="40">
        <f t="shared" si="10"/>
      </c>
      <c r="J99" s="18">
        <v>1</v>
      </c>
      <c r="K99" s="18">
        <f>합산자재!I137</f>
        <v>0</v>
      </c>
      <c r="L99" s="40">
        <f t="shared" si="11"/>
      </c>
      <c r="M99" s="18">
        <f>합산자재!J137</f>
        <v>0</v>
      </c>
      <c r="N99" s="40">
        <f t="shared" si="12"/>
      </c>
      <c r="O99" s="18">
        <f t="shared" si="13"/>
      </c>
      <c r="P99" s="18">
        <f t="shared" si="14"/>
      </c>
      <c r="Q99" s="37"/>
    </row>
    <row r="100" spans="1:17" ht="23.25" customHeight="1">
      <c r="A100" s="15" t="s">
        <v>738</v>
      </c>
      <c r="B100" s="15" t="s">
        <v>1412</v>
      </c>
      <c r="C100" s="1" t="s">
        <v>738</v>
      </c>
      <c r="D100" s="37" t="s">
        <v>739</v>
      </c>
      <c r="E100" s="37" t="s">
        <v>740</v>
      </c>
      <c r="F100" s="21" t="s">
        <v>501</v>
      </c>
      <c r="G100" s="18">
        <v>1</v>
      </c>
      <c r="H100" s="18">
        <f>합산자재!H130</f>
        <v>0</v>
      </c>
      <c r="I100" s="40">
        <f t="shared" si="10"/>
      </c>
      <c r="J100" s="18">
        <v>1</v>
      </c>
      <c r="K100" s="18">
        <f>합산자재!I130</f>
        <v>0</v>
      </c>
      <c r="L100" s="40">
        <f t="shared" si="11"/>
      </c>
      <c r="M100" s="18">
        <f>합산자재!J130</f>
        <v>0</v>
      </c>
      <c r="N100" s="40">
        <f t="shared" si="12"/>
      </c>
      <c r="O100" s="18">
        <f t="shared" si="13"/>
      </c>
      <c r="P100" s="18">
        <f t="shared" si="14"/>
      </c>
      <c r="Q100" s="37"/>
    </row>
    <row r="101" spans="1:29" ht="23.25" customHeight="1">
      <c r="A101" s="15" t="s">
        <v>682</v>
      </c>
      <c r="B101" s="15" t="s">
        <v>1412</v>
      </c>
      <c r="C101" s="1" t="s">
        <v>682</v>
      </c>
      <c r="D101" s="37" t="s">
        <v>672</v>
      </c>
      <c r="E101" s="37" t="s">
        <v>683</v>
      </c>
      <c r="F101" s="21" t="s">
        <v>457</v>
      </c>
      <c r="G101" s="18">
        <v>5</v>
      </c>
      <c r="H101" s="18">
        <f>합산자재!H106</f>
        <v>0</v>
      </c>
      <c r="I101" s="40">
        <f t="shared" si="10"/>
      </c>
      <c r="J101" s="18">
        <v>5</v>
      </c>
      <c r="K101" s="18">
        <f>합산자재!I106</f>
        <v>0</v>
      </c>
      <c r="L101" s="40">
        <f t="shared" si="11"/>
      </c>
      <c r="M101" s="18">
        <f>합산자재!J106</f>
        <v>0</v>
      </c>
      <c r="N101" s="40">
        <f t="shared" si="12"/>
      </c>
      <c r="O101" s="18">
        <f t="shared" si="13"/>
      </c>
      <c r="P101" s="18">
        <f t="shared" si="14"/>
      </c>
      <c r="Q101" s="37"/>
      <c r="AC101" s="2">
        <f>G101*H101</f>
        <v>0</v>
      </c>
    </row>
    <row r="102" spans="1:18" ht="23.25" customHeight="1">
      <c r="A102" s="15" t="s">
        <v>1359</v>
      </c>
      <c r="B102" s="15" t="s">
        <v>1412</v>
      </c>
      <c r="C102" s="1" t="s">
        <v>1359</v>
      </c>
      <c r="D102" s="37" t="s">
        <v>1361</v>
      </c>
      <c r="E102" s="37" t="s">
        <v>1362</v>
      </c>
      <c r="F102" s="21" t="s">
        <v>782</v>
      </c>
      <c r="G102" s="18">
        <v>5.32</v>
      </c>
      <c r="H102" s="18">
        <f>일대목차!H5</f>
        <v>0</v>
      </c>
      <c r="I102" s="40">
        <f t="shared" si="10"/>
      </c>
      <c r="J102" s="18">
        <v>5.32</v>
      </c>
      <c r="K102" s="18">
        <f>일대목차!K5</f>
        <v>0</v>
      </c>
      <c r="L102" s="40">
        <f t="shared" si="11"/>
      </c>
      <c r="M102" s="18">
        <f>일대목차!M5</f>
        <v>0</v>
      </c>
      <c r="N102" s="40">
        <f t="shared" si="12"/>
      </c>
      <c r="O102" s="18">
        <f t="shared" si="13"/>
      </c>
      <c r="P102" s="18">
        <f t="shared" si="14"/>
      </c>
      <c r="Q102" s="37" t="s">
        <v>1360</v>
      </c>
      <c r="R102" s="2" t="s">
        <v>1723</v>
      </c>
    </row>
    <row r="103" spans="1:18" ht="23.25" customHeight="1">
      <c r="A103" s="15" t="s">
        <v>1379</v>
      </c>
      <c r="B103" s="15" t="s">
        <v>1412</v>
      </c>
      <c r="C103" s="1" t="s">
        <v>1379</v>
      </c>
      <c r="D103" s="37" t="s">
        <v>1381</v>
      </c>
      <c r="E103" s="37" t="s">
        <v>1382</v>
      </c>
      <c r="F103" s="21" t="s">
        <v>1358</v>
      </c>
      <c r="G103" s="18">
        <v>1.31</v>
      </c>
      <c r="H103" s="18">
        <f>일대목차!H11</f>
        <v>0</v>
      </c>
      <c r="I103" s="40">
        <f t="shared" si="10"/>
      </c>
      <c r="J103" s="18">
        <v>1.31</v>
      </c>
      <c r="K103" s="18">
        <f>일대목차!K11</f>
        <v>0</v>
      </c>
      <c r="L103" s="40">
        <f t="shared" si="11"/>
      </c>
      <c r="M103" s="18">
        <f>일대목차!M11</f>
        <v>0</v>
      </c>
      <c r="N103" s="40">
        <f t="shared" si="12"/>
      </c>
      <c r="O103" s="18">
        <f t="shared" si="13"/>
      </c>
      <c r="P103" s="18">
        <f t="shared" si="14"/>
      </c>
      <c r="Q103" s="37" t="s">
        <v>1380</v>
      </c>
      <c r="R103" s="2" t="s">
        <v>1723</v>
      </c>
    </row>
    <row r="104" spans="1:18" ht="23.25" customHeight="1">
      <c r="A104" s="15" t="s">
        <v>1366</v>
      </c>
      <c r="B104" s="15" t="s">
        <v>1412</v>
      </c>
      <c r="C104" s="1" t="s">
        <v>1366</v>
      </c>
      <c r="D104" s="37" t="s">
        <v>1368</v>
      </c>
      <c r="E104" s="37" t="s">
        <v>1357</v>
      </c>
      <c r="F104" s="21" t="s">
        <v>1358</v>
      </c>
      <c r="G104" s="18">
        <v>4.01</v>
      </c>
      <c r="H104" s="18">
        <f>일대목차!H7</f>
        <v>0</v>
      </c>
      <c r="I104" s="40">
        <f t="shared" si="10"/>
      </c>
      <c r="J104" s="18">
        <v>4.01</v>
      </c>
      <c r="K104" s="18">
        <f>일대목차!K7</f>
        <v>0</v>
      </c>
      <c r="L104" s="40">
        <f t="shared" si="11"/>
      </c>
      <c r="M104" s="18">
        <f>일대목차!M7</f>
        <v>0</v>
      </c>
      <c r="N104" s="40">
        <f t="shared" si="12"/>
      </c>
      <c r="O104" s="18">
        <f t="shared" si="13"/>
      </c>
      <c r="P104" s="18">
        <f t="shared" si="14"/>
      </c>
      <c r="Q104" s="37" t="s">
        <v>1367</v>
      </c>
      <c r="R104" s="2" t="s">
        <v>1723</v>
      </c>
    </row>
    <row r="105" spans="1:18" ht="23.25" customHeight="1">
      <c r="A105" s="15" t="s">
        <v>1383</v>
      </c>
      <c r="B105" s="15" t="s">
        <v>1412</v>
      </c>
      <c r="C105" s="1" t="s">
        <v>1383</v>
      </c>
      <c r="D105" s="37" t="s">
        <v>1385</v>
      </c>
      <c r="E105" s="37" t="s">
        <v>1386</v>
      </c>
      <c r="F105" s="21" t="s">
        <v>782</v>
      </c>
      <c r="G105" s="18">
        <v>0.8</v>
      </c>
      <c r="H105" s="18">
        <f>일대목차!H12</f>
        <v>0</v>
      </c>
      <c r="I105" s="40">
        <f t="shared" si="10"/>
      </c>
      <c r="J105" s="18">
        <v>0.8</v>
      </c>
      <c r="K105" s="18">
        <f>일대목차!K12</f>
        <v>0</v>
      </c>
      <c r="L105" s="40">
        <f t="shared" si="11"/>
      </c>
      <c r="M105" s="18">
        <f>일대목차!M12</f>
        <v>0</v>
      </c>
      <c r="N105" s="40">
        <f t="shared" si="12"/>
      </c>
      <c r="O105" s="18">
        <f t="shared" si="13"/>
      </c>
      <c r="P105" s="18">
        <f t="shared" si="14"/>
      </c>
      <c r="Q105" s="37" t="s">
        <v>1384</v>
      </c>
      <c r="R105" s="2" t="s">
        <v>1723</v>
      </c>
    </row>
    <row r="106" spans="1:18" ht="23.25" customHeight="1">
      <c r="A106" s="15" t="s">
        <v>914</v>
      </c>
      <c r="B106" s="15" t="s">
        <v>1412</v>
      </c>
      <c r="C106" s="1" t="s">
        <v>914</v>
      </c>
      <c r="D106" s="37" t="s">
        <v>915</v>
      </c>
      <c r="E106" s="37" t="s">
        <v>916</v>
      </c>
      <c r="F106" s="21" t="s">
        <v>917</v>
      </c>
      <c r="G106" s="18">
        <v>137</v>
      </c>
      <c r="H106" s="18">
        <f>합산자재!H193</f>
        <v>0</v>
      </c>
      <c r="I106" s="40">
        <f t="shared" si="10"/>
      </c>
      <c r="J106" s="18">
        <v>137</v>
      </c>
      <c r="K106" s="18">
        <f>합산자재!I193</f>
        <v>0</v>
      </c>
      <c r="L106" s="40">
        <f t="shared" si="11"/>
      </c>
      <c r="M106" s="18">
        <f>합산자재!J193</f>
        <v>0</v>
      </c>
      <c r="N106" s="40">
        <f t="shared" si="12"/>
      </c>
      <c r="O106" s="18">
        <f t="shared" si="13"/>
      </c>
      <c r="P106" s="18">
        <f t="shared" si="14"/>
      </c>
      <c r="Q106" s="37" t="s">
        <v>1119</v>
      </c>
      <c r="R106" s="2" t="s">
        <v>1723</v>
      </c>
    </row>
    <row r="107" spans="1:30" ht="23.25" customHeight="1">
      <c r="A107" s="15" t="s">
        <v>1727</v>
      </c>
      <c r="B107" s="15" t="s">
        <v>1412</v>
      </c>
      <c r="C107" s="1" t="s">
        <v>1727</v>
      </c>
      <c r="D107" s="37" t="s">
        <v>1728</v>
      </c>
      <c r="E107" s="37" t="s">
        <v>1729</v>
      </c>
      <c r="F107" s="21" t="s">
        <v>901</v>
      </c>
      <c r="G107" s="18">
        <v>1</v>
      </c>
      <c r="H107" s="18">
        <f>IF(TRUNC((AD107+AC107)/$AD$3,1)*$AD$3-AD107&lt;0,AC107,TRUNC((AD107+AC107)/$AD$3,1)*$AD$3-AD107)</f>
        <v>0</v>
      </c>
      <c r="I107" s="40">
        <f>H107</f>
        <v>0</v>
      </c>
      <c r="J107" s="18">
        <v>1</v>
      </c>
      <c r="K107" s="18"/>
      <c r="L107" s="40">
        <f t="shared" si="11"/>
      </c>
      <c r="M107" s="18"/>
      <c r="N107" s="40">
        <f t="shared" si="12"/>
      </c>
      <c r="O107" s="18">
        <f t="shared" si="13"/>
      </c>
      <c r="P107" s="18">
        <f t="shared" si="14"/>
      </c>
      <c r="Q107" s="37"/>
      <c r="AC107" s="2">
        <f>TRUNC(TRUNC(SUM(AC97:AC106))*옵션!$B$33/100,1)</f>
        <v>0</v>
      </c>
      <c r="AD107" s="2">
        <f>TRUNC(SUM(I97:I106))+TRUNC(SUM(N97:N106))</f>
        <v>0</v>
      </c>
    </row>
    <row r="108" spans="1:31" ht="23.25" customHeight="1">
      <c r="A108" s="15" t="s">
        <v>923</v>
      </c>
      <c r="B108" s="15" t="s">
        <v>1412</v>
      </c>
      <c r="C108" s="1" t="s">
        <v>923</v>
      </c>
      <c r="D108" s="37" t="s">
        <v>924</v>
      </c>
      <c r="E108" s="37" t="s">
        <v>925</v>
      </c>
      <c r="F108" s="21" t="s">
        <v>926</v>
      </c>
      <c r="G108" s="18">
        <f>일위노임!G51</f>
        <v>0.145</v>
      </c>
      <c r="H108" s="18">
        <f>합산자재!H196</f>
        <v>0</v>
      </c>
      <c r="I108" s="40">
        <f aca="true" t="shared" si="15" ref="I108:I113">IF(G108*H108&lt;&gt;0,TRUNC(G108*H108,1),"")</f>
      </c>
      <c r="J108" s="18">
        <v>0.145</v>
      </c>
      <c r="K108" s="18">
        <f>합산자재!I196</f>
        <v>0</v>
      </c>
      <c r="L108" s="40">
        <f t="shared" si="11"/>
      </c>
      <c r="M108" s="18">
        <f>합산자재!J196</f>
        <v>0</v>
      </c>
      <c r="N108" s="40">
        <f t="shared" si="12"/>
      </c>
      <c r="O108" s="18">
        <f t="shared" si="13"/>
      </c>
      <c r="P108" s="18">
        <f t="shared" si="14"/>
      </c>
      <c r="Q108" s="37"/>
      <c r="AE108" s="2">
        <f aca="true" t="shared" si="16" ref="AE108:AE113">L108</f>
      </c>
    </row>
    <row r="109" spans="1:31" ht="23.25" customHeight="1">
      <c r="A109" s="15" t="s">
        <v>931</v>
      </c>
      <c r="B109" s="15" t="s">
        <v>1412</v>
      </c>
      <c r="C109" s="1" t="s">
        <v>931</v>
      </c>
      <c r="D109" s="37" t="s">
        <v>924</v>
      </c>
      <c r="E109" s="37" t="s">
        <v>932</v>
      </c>
      <c r="F109" s="21" t="s">
        <v>926</v>
      </c>
      <c r="G109" s="18">
        <f>일위노임!G52</f>
        <v>0.08</v>
      </c>
      <c r="H109" s="18">
        <f>합산자재!H199</f>
        <v>0</v>
      </c>
      <c r="I109" s="40">
        <f t="shared" si="15"/>
      </c>
      <c r="J109" s="18">
        <v>0.08</v>
      </c>
      <c r="K109" s="18">
        <f>합산자재!I199</f>
        <v>0</v>
      </c>
      <c r="L109" s="40">
        <f t="shared" si="11"/>
      </c>
      <c r="M109" s="18">
        <f>합산자재!J199</f>
        <v>0</v>
      </c>
      <c r="N109" s="40">
        <f t="shared" si="12"/>
      </c>
      <c r="O109" s="18">
        <f t="shared" si="13"/>
      </c>
      <c r="P109" s="18">
        <f t="shared" si="14"/>
      </c>
      <c r="Q109" s="37"/>
      <c r="AE109" s="2">
        <f t="shared" si="16"/>
      </c>
    </row>
    <row r="110" spans="1:31" ht="23.25" customHeight="1">
      <c r="A110" s="15" t="s">
        <v>933</v>
      </c>
      <c r="B110" s="15" t="s">
        <v>1412</v>
      </c>
      <c r="C110" s="1" t="s">
        <v>933</v>
      </c>
      <c r="D110" s="37" t="s">
        <v>924</v>
      </c>
      <c r="E110" s="37" t="s">
        <v>934</v>
      </c>
      <c r="F110" s="21" t="s">
        <v>926</v>
      </c>
      <c r="G110" s="18">
        <f>일위노임!G53</f>
        <v>0.8</v>
      </c>
      <c r="H110" s="18">
        <f>합산자재!H200</f>
        <v>0</v>
      </c>
      <c r="I110" s="40">
        <f t="shared" si="15"/>
      </c>
      <c r="J110" s="18">
        <v>0.99</v>
      </c>
      <c r="K110" s="18">
        <f>합산자재!I200</f>
        <v>0</v>
      </c>
      <c r="L110" s="40">
        <f t="shared" si="11"/>
      </c>
      <c r="M110" s="18">
        <f>합산자재!J200</f>
        <v>0</v>
      </c>
      <c r="N110" s="40">
        <f t="shared" si="12"/>
      </c>
      <c r="O110" s="18">
        <f t="shared" si="13"/>
      </c>
      <c r="P110" s="18">
        <f t="shared" si="14"/>
      </c>
      <c r="Q110" s="37"/>
      <c r="AE110" s="2">
        <f t="shared" si="16"/>
      </c>
    </row>
    <row r="111" spans="1:31" ht="23.25" customHeight="1">
      <c r="A111" s="15" t="s">
        <v>935</v>
      </c>
      <c r="B111" s="15" t="s">
        <v>1412</v>
      </c>
      <c r="C111" s="1" t="s">
        <v>935</v>
      </c>
      <c r="D111" s="37" t="s">
        <v>924</v>
      </c>
      <c r="E111" s="37" t="s">
        <v>936</v>
      </c>
      <c r="F111" s="21" t="s">
        <v>926</v>
      </c>
      <c r="G111" s="18">
        <f>일위노임!G54</f>
        <v>0.53</v>
      </c>
      <c r="H111" s="18">
        <f>합산자재!H201</f>
        <v>0</v>
      </c>
      <c r="I111" s="40">
        <f t="shared" si="15"/>
      </c>
      <c r="J111" s="18">
        <v>0.64</v>
      </c>
      <c r="K111" s="18">
        <f>합산자재!I201</f>
        <v>0</v>
      </c>
      <c r="L111" s="40">
        <f t="shared" si="11"/>
      </c>
      <c r="M111" s="18">
        <f>합산자재!J201</f>
        <v>0</v>
      </c>
      <c r="N111" s="40">
        <f t="shared" si="12"/>
      </c>
      <c r="O111" s="18">
        <f t="shared" si="13"/>
      </c>
      <c r="P111" s="18">
        <f t="shared" si="14"/>
      </c>
      <c r="Q111" s="37"/>
      <c r="AE111" s="2">
        <f t="shared" si="16"/>
      </c>
    </row>
    <row r="112" spans="1:31" ht="23.25" customHeight="1">
      <c r="A112" s="15" t="s">
        <v>941</v>
      </c>
      <c r="B112" s="15" t="s">
        <v>1412</v>
      </c>
      <c r="C112" s="1" t="s">
        <v>941</v>
      </c>
      <c r="D112" s="37" t="s">
        <v>924</v>
      </c>
      <c r="E112" s="37" t="s">
        <v>942</v>
      </c>
      <c r="F112" s="21" t="s">
        <v>926</v>
      </c>
      <c r="G112" s="18">
        <f>일위노임!G55</f>
        <v>0.03</v>
      </c>
      <c r="H112" s="18">
        <f>합산자재!H204</f>
        <v>0</v>
      </c>
      <c r="I112" s="40">
        <f t="shared" si="15"/>
      </c>
      <c r="J112" s="18">
        <v>0.05</v>
      </c>
      <c r="K112" s="18">
        <f>합산자재!I204</f>
        <v>0</v>
      </c>
      <c r="L112" s="40">
        <f t="shared" si="11"/>
      </c>
      <c r="M112" s="18">
        <f>합산자재!J204</f>
        <v>0</v>
      </c>
      <c r="N112" s="40">
        <f t="shared" si="12"/>
      </c>
      <c r="O112" s="18">
        <f t="shared" si="13"/>
      </c>
      <c r="P112" s="18">
        <f t="shared" si="14"/>
      </c>
      <c r="Q112" s="37"/>
      <c r="AE112" s="2">
        <f t="shared" si="16"/>
      </c>
    </row>
    <row r="113" spans="1:31" ht="23.25" customHeight="1">
      <c r="A113" s="15" t="s">
        <v>947</v>
      </c>
      <c r="B113" s="15" t="s">
        <v>1412</v>
      </c>
      <c r="C113" s="1" t="s">
        <v>947</v>
      </c>
      <c r="D113" s="37" t="s">
        <v>924</v>
      </c>
      <c r="E113" s="37" t="s">
        <v>948</v>
      </c>
      <c r="F113" s="21" t="s">
        <v>926</v>
      </c>
      <c r="G113" s="18">
        <f>일위노임!G56</f>
        <v>0.28</v>
      </c>
      <c r="H113" s="18">
        <f>합산자재!H207</f>
        <v>0</v>
      </c>
      <c r="I113" s="40">
        <f t="shared" si="15"/>
      </c>
      <c r="J113" s="18">
        <v>0.34</v>
      </c>
      <c r="K113" s="18">
        <f>합산자재!I207</f>
        <v>0</v>
      </c>
      <c r="L113" s="40">
        <f t="shared" si="11"/>
      </c>
      <c r="M113" s="18">
        <f>합산자재!J207</f>
        <v>0</v>
      </c>
      <c r="N113" s="40">
        <f t="shared" si="12"/>
      </c>
      <c r="O113" s="18">
        <f t="shared" si="13"/>
      </c>
      <c r="P113" s="18">
        <f t="shared" si="14"/>
      </c>
      <c r="Q113" s="37"/>
      <c r="AE113" s="2">
        <f t="shared" si="16"/>
      </c>
    </row>
    <row r="114" spans="1:17" ht="23.25" customHeight="1">
      <c r="A114" s="15" t="s">
        <v>1724</v>
      </c>
      <c r="B114" s="15" t="s">
        <v>1412</v>
      </c>
      <c r="C114" s="1" t="s">
        <v>1724</v>
      </c>
      <c r="D114" s="37" t="s">
        <v>1725</v>
      </c>
      <c r="E114" s="37" t="s">
        <v>1726</v>
      </c>
      <c r="F114" s="21" t="s">
        <v>901</v>
      </c>
      <c r="G114" s="18">
        <v>1</v>
      </c>
      <c r="H114" s="18">
        <f>IF(TRUNC((AD115+AC115)/$AE$3,1)*$AE$3-AD115&lt;0,AC115,TRUNC((AD115+AC115)/$AE$3,1)*$AE$3-AD115)</f>
        <v>0</v>
      </c>
      <c r="I114" s="40">
        <f>H114</f>
        <v>0</v>
      </c>
      <c r="J114" s="18">
        <v>1</v>
      </c>
      <c r="K114" s="18"/>
      <c r="L114" s="40">
        <f t="shared" si="11"/>
      </c>
      <c r="M114" s="18"/>
      <c r="N114" s="40">
        <f t="shared" si="12"/>
      </c>
      <c r="O114" s="18">
        <f t="shared" si="13"/>
      </c>
      <c r="P114" s="18">
        <f t="shared" si="14"/>
      </c>
      <c r="Q114" s="37"/>
    </row>
    <row r="115" spans="2:31" ht="23.25" customHeight="1">
      <c r="B115" s="15" t="s">
        <v>1721</v>
      </c>
      <c r="D115" s="37" t="s">
        <v>1722</v>
      </c>
      <c r="E115" s="37"/>
      <c r="F115" s="21"/>
      <c r="G115" s="18"/>
      <c r="H115" s="18"/>
      <c r="I115" s="40">
        <f>TRUNC(SUM(I97:I114))</f>
        <v>0</v>
      </c>
      <c r="J115" s="18"/>
      <c r="K115" s="18"/>
      <c r="L115" s="40">
        <f>TRUNC(SUM(L97:L114))</f>
        <v>0</v>
      </c>
      <c r="M115" s="18"/>
      <c r="N115" s="40">
        <f>TRUNC(SUM(N97:N114))</f>
        <v>0</v>
      </c>
      <c r="O115" s="18">
        <f t="shared" si="13"/>
      </c>
      <c r="P115" s="18">
        <f t="shared" si="14"/>
      </c>
      <c r="Q115" s="37"/>
      <c r="AC115" s="2">
        <f>TRUNC(AE115*옵션!$B$36/100,1)</f>
        <v>0</v>
      </c>
      <c r="AD115" s="2">
        <f>TRUNC(SUM(L97:L113))</f>
        <v>0</v>
      </c>
      <c r="AE115" s="2">
        <f>TRUNC(SUM(AE97:AE114))</f>
        <v>0</v>
      </c>
    </row>
    <row r="116" spans="4:17" ht="23.25" customHeight="1">
      <c r="D116" s="37"/>
      <c r="E116" s="37"/>
      <c r="F116" s="21"/>
      <c r="G116" s="18"/>
      <c r="H116" s="18"/>
      <c r="I116" s="40"/>
      <c r="J116" s="18"/>
      <c r="K116" s="18"/>
      <c r="L116" s="40"/>
      <c r="M116" s="18"/>
      <c r="N116" s="40"/>
      <c r="O116" s="18"/>
      <c r="P116" s="18"/>
      <c r="Q116" s="37"/>
    </row>
    <row r="117" spans="1:17" ht="23.25" customHeight="1">
      <c r="A117" s="15" t="s">
        <v>1793</v>
      </c>
      <c r="B117" s="15" t="s">
        <v>1762</v>
      </c>
      <c r="C117" s="1" t="s">
        <v>1794</v>
      </c>
      <c r="D117" s="220" t="s">
        <v>1792</v>
      </c>
      <c r="E117" s="234"/>
      <c r="F117" s="21"/>
      <c r="G117" s="18"/>
      <c r="H117" s="18"/>
      <c r="I117" s="40"/>
      <c r="J117" s="18"/>
      <c r="K117" s="18"/>
      <c r="L117" s="40"/>
      <c r="M117" s="18"/>
      <c r="N117" s="40"/>
      <c r="O117" s="18"/>
      <c r="P117" s="18"/>
      <c r="Q117" s="37"/>
    </row>
    <row r="118" spans="1:29" ht="23.25" customHeight="1">
      <c r="A118" s="15" t="s">
        <v>454</v>
      </c>
      <c r="B118" s="15" t="s">
        <v>1416</v>
      </c>
      <c r="C118" s="1" t="s">
        <v>454</v>
      </c>
      <c r="D118" s="37" t="s">
        <v>455</v>
      </c>
      <c r="E118" s="37" t="s">
        <v>456</v>
      </c>
      <c r="F118" s="21" t="s">
        <v>457</v>
      </c>
      <c r="G118" s="18">
        <v>1</v>
      </c>
      <c r="H118" s="18">
        <f>합산자재!H4</f>
        <v>0</v>
      </c>
      <c r="I118" s="40">
        <f>IF(G118*H118&lt;&gt;0,TRUNC(G118*H118,1),"")</f>
      </c>
      <c r="J118" s="18">
        <v>1</v>
      </c>
      <c r="K118" s="18">
        <f>합산자재!I4</f>
        <v>0</v>
      </c>
      <c r="L118" s="40">
        <f aca="true" t="shared" si="17" ref="L118:L123">IF(G118*K118&lt;&gt;0,TRUNC(G118*K118,1),"")</f>
      </c>
      <c r="M118" s="18">
        <f>합산자재!J4</f>
        <v>0</v>
      </c>
      <c r="N118" s="40">
        <f aca="true" t="shared" si="18" ref="N118:N123">IF(G118*M118&lt;&gt;0,TRUNC(G118*M118,1),"")</f>
      </c>
      <c r="O118" s="18">
        <f aca="true" t="shared" si="19" ref="O118:O124">IF((H118+K118+M118)=0,"",(H118+K118+M118))</f>
      </c>
      <c r="P118" s="18">
        <f aca="true" t="shared" si="20" ref="P118:P124">IF(SUM(I118,L118,N118)&lt;&gt;0,SUM(I118,L118,N118),"")</f>
      </c>
      <c r="Q118" s="37"/>
      <c r="R118" s="2" t="s">
        <v>1730</v>
      </c>
      <c r="AB118" s="2">
        <f>I118</f>
      </c>
      <c r="AC118" s="2">
        <f>G118*H118</f>
        <v>0</v>
      </c>
    </row>
    <row r="119" spans="1:18" ht="23.25" customHeight="1">
      <c r="A119" s="15" t="s">
        <v>454</v>
      </c>
      <c r="B119" s="15" t="s">
        <v>1416</v>
      </c>
      <c r="C119" s="1" t="s">
        <v>454</v>
      </c>
      <c r="D119" s="37" t="s">
        <v>455</v>
      </c>
      <c r="E119" s="37" t="s">
        <v>456</v>
      </c>
      <c r="F119" s="21" t="s">
        <v>457</v>
      </c>
      <c r="G119" s="18">
        <v>0.1</v>
      </c>
      <c r="H119" s="18">
        <f>합산자재!H4</f>
        <v>0</v>
      </c>
      <c r="I119" s="40">
        <f>IF(G119*H119&lt;&gt;0,TRUNC(G119*H119,1),"")</f>
      </c>
      <c r="J119" s="18">
        <v>0.1</v>
      </c>
      <c r="K119" s="18">
        <f>합산자재!I4</f>
        <v>0</v>
      </c>
      <c r="L119" s="40">
        <f t="shared" si="17"/>
      </c>
      <c r="M119" s="18">
        <f>합산자재!J4</f>
        <v>0</v>
      </c>
      <c r="N119" s="40">
        <f t="shared" si="18"/>
      </c>
      <c r="O119" s="18">
        <f t="shared" si="19"/>
      </c>
      <c r="P119" s="18">
        <f t="shared" si="20"/>
      </c>
      <c r="Q119" s="37"/>
      <c r="R119" s="2" t="s">
        <v>1730</v>
      </c>
    </row>
    <row r="120" spans="1:28" ht="23.25" customHeight="1">
      <c r="A120" s="15" t="s">
        <v>1731</v>
      </c>
      <c r="B120" s="15" t="s">
        <v>1416</v>
      </c>
      <c r="C120" s="1" t="s">
        <v>1731</v>
      </c>
      <c r="D120" s="37" t="s">
        <v>1732</v>
      </c>
      <c r="E120" s="37" t="s">
        <v>1733</v>
      </c>
      <c r="F120" s="21" t="s">
        <v>901</v>
      </c>
      <c r="G120" s="18">
        <v>1</v>
      </c>
      <c r="H120" s="18">
        <f>TRUNC(AB120*옵션!$B$31/100,1)</f>
        <v>0</v>
      </c>
      <c r="I120" s="40">
        <f>IF(G120*H120&lt;&gt;0,TRUNC(G120*H120,1),"")</f>
      </c>
      <c r="J120" s="18">
        <v>1</v>
      </c>
      <c r="K120" s="18"/>
      <c r="L120" s="40">
        <f t="shared" si="17"/>
      </c>
      <c r="M120" s="18"/>
      <c r="N120" s="40">
        <f t="shared" si="18"/>
      </c>
      <c r="O120" s="18">
        <f t="shared" si="19"/>
      </c>
      <c r="P120" s="18">
        <f t="shared" si="20"/>
      </c>
      <c r="Q120" s="37"/>
      <c r="AB120" s="2">
        <f>TRUNC(SUM(AB117:AB119),1)</f>
        <v>0</v>
      </c>
    </row>
    <row r="121" spans="1:30" ht="23.25" customHeight="1">
      <c r="A121" s="15" t="s">
        <v>1727</v>
      </c>
      <c r="B121" s="15" t="s">
        <v>1416</v>
      </c>
      <c r="C121" s="1" t="s">
        <v>1727</v>
      </c>
      <c r="D121" s="37" t="s">
        <v>1728</v>
      </c>
      <c r="E121" s="37" t="s">
        <v>1729</v>
      </c>
      <c r="F121" s="21" t="s">
        <v>901</v>
      </c>
      <c r="G121" s="18">
        <v>1</v>
      </c>
      <c r="H121" s="18">
        <f>IF(TRUNC((AD121+AC121)/$AD$3,1)*$AD$3-AD121&lt;0,AC121,TRUNC((AD121+AC121)/$AD$3,1)*$AD$3-AD121)</f>
        <v>0</v>
      </c>
      <c r="I121" s="40">
        <f>H121</f>
        <v>0</v>
      </c>
      <c r="J121" s="18">
        <v>1</v>
      </c>
      <c r="K121" s="18"/>
      <c r="L121" s="40">
        <f t="shared" si="17"/>
      </c>
      <c r="M121" s="18"/>
      <c r="N121" s="40">
        <f t="shared" si="18"/>
      </c>
      <c r="O121" s="18">
        <f t="shared" si="19"/>
      </c>
      <c r="P121" s="18">
        <f t="shared" si="20"/>
      </c>
      <c r="Q121" s="37"/>
      <c r="AC121" s="2">
        <f>TRUNC(TRUNC(SUM(AC117:AC120))*옵션!$B$33/100,1)</f>
        <v>0</v>
      </c>
      <c r="AD121" s="2">
        <f>TRUNC(SUM(I117:I120))+TRUNC(SUM(N117:N120))</f>
        <v>0</v>
      </c>
    </row>
    <row r="122" spans="1:31" ht="23.25" customHeight="1">
      <c r="A122" s="15" t="s">
        <v>923</v>
      </c>
      <c r="B122" s="15" t="s">
        <v>1416</v>
      </c>
      <c r="C122" s="1" t="s">
        <v>923</v>
      </c>
      <c r="D122" s="37" t="s">
        <v>924</v>
      </c>
      <c r="E122" s="37" t="s">
        <v>925</v>
      </c>
      <c r="F122" s="21" t="s">
        <v>926</v>
      </c>
      <c r="G122" s="18">
        <f>일위노임!G59</f>
        <v>0.126</v>
      </c>
      <c r="H122" s="18">
        <f>합산자재!H196</f>
        <v>0</v>
      </c>
      <c r="I122" s="40">
        <f>IF(G122*H122&lt;&gt;0,TRUNC(G122*H122,1),"")</f>
      </c>
      <c r="J122" s="18">
        <v>0.14</v>
      </c>
      <c r="K122" s="18">
        <f>합산자재!I196</f>
        <v>0</v>
      </c>
      <c r="L122" s="40">
        <f t="shared" si="17"/>
      </c>
      <c r="M122" s="18">
        <f>합산자재!J196</f>
        <v>0</v>
      </c>
      <c r="N122" s="40">
        <f t="shared" si="18"/>
      </c>
      <c r="O122" s="18">
        <f t="shared" si="19"/>
      </c>
      <c r="P122" s="18">
        <f t="shared" si="20"/>
      </c>
      <c r="Q122" s="37"/>
      <c r="AE122" s="2">
        <f>L122</f>
      </c>
    </row>
    <row r="123" spans="1:17" ht="23.25" customHeight="1">
      <c r="A123" s="15" t="s">
        <v>1724</v>
      </c>
      <c r="B123" s="15" t="s">
        <v>1416</v>
      </c>
      <c r="C123" s="1" t="s">
        <v>1724</v>
      </c>
      <c r="D123" s="37" t="s">
        <v>1725</v>
      </c>
      <c r="E123" s="37" t="s">
        <v>1726</v>
      </c>
      <c r="F123" s="21" t="s">
        <v>901</v>
      </c>
      <c r="G123" s="18">
        <v>1</v>
      </c>
      <c r="H123" s="18">
        <f>IF(TRUNC((AD124+AC124)/$AE$3,1)*$AE$3-AD124&lt;0,AC124,TRUNC((AD124+AC124)/$AE$3,1)*$AE$3-AD124)</f>
        <v>0</v>
      </c>
      <c r="I123" s="40">
        <f>H123</f>
        <v>0</v>
      </c>
      <c r="J123" s="18">
        <v>1</v>
      </c>
      <c r="K123" s="18"/>
      <c r="L123" s="40">
        <f t="shared" si="17"/>
      </c>
      <c r="M123" s="18"/>
      <c r="N123" s="40">
        <f t="shared" si="18"/>
      </c>
      <c r="O123" s="18">
        <f t="shared" si="19"/>
      </c>
      <c r="P123" s="18">
        <f t="shared" si="20"/>
      </c>
      <c r="Q123" s="37"/>
    </row>
    <row r="124" spans="2:31" ht="23.25" customHeight="1">
      <c r="B124" s="15" t="s">
        <v>1721</v>
      </c>
      <c r="D124" s="37" t="s">
        <v>1722</v>
      </c>
      <c r="E124" s="37"/>
      <c r="F124" s="21"/>
      <c r="G124" s="18"/>
      <c r="H124" s="18"/>
      <c r="I124" s="40">
        <f>TRUNC(SUM(I117:I123))</f>
        <v>0</v>
      </c>
      <c r="J124" s="18"/>
      <c r="K124" s="18"/>
      <c r="L124" s="40">
        <f>TRUNC(SUM(L117:L123))</f>
        <v>0</v>
      </c>
      <c r="M124" s="18"/>
      <c r="N124" s="40">
        <f>TRUNC(SUM(N117:N123))</f>
        <v>0</v>
      </c>
      <c r="O124" s="18">
        <f t="shared" si="19"/>
      </c>
      <c r="P124" s="18">
        <f t="shared" si="20"/>
      </c>
      <c r="Q124" s="37"/>
      <c r="AC124" s="2">
        <f>TRUNC(AE124*옵션!$B$36/100,1)</f>
        <v>0</v>
      </c>
      <c r="AD124" s="2">
        <f>TRUNC(SUM(L117:L122))</f>
        <v>0</v>
      </c>
      <c r="AE124" s="2">
        <f>TRUNC(SUM(AE117:AE123))</f>
        <v>0</v>
      </c>
    </row>
    <row r="125" spans="4:17" ht="23.25" customHeight="1">
      <c r="D125" s="37"/>
      <c r="E125" s="37"/>
      <c r="F125" s="21"/>
      <c r="G125" s="18"/>
      <c r="H125" s="18"/>
      <c r="I125" s="40"/>
      <c r="J125" s="18"/>
      <c r="K125" s="18"/>
      <c r="L125" s="40"/>
      <c r="M125" s="18"/>
      <c r="N125" s="40"/>
      <c r="O125" s="18"/>
      <c r="P125" s="18"/>
      <c r="Q125" s="37"/>
    </row>
    <row r="126" spans="1:17" ht="23.25" customHeight="1">
      <c r="A126" s="15" t="s">
        <v>1796</v>
      </c>
      <c r="B126" s="15" t="s">
        <v>1762</v>
      </c>
      <c r="C126" s="1" t="s">
        <v>1797</v>
      </c>
      <c r="D126" s="220" t="s">
        <v>1795</v>
      </c>
      <c r="E126" s="234"/>
      <c r="F126" s="21"/>
      <c r="G126" s="18"/>
      <c r="H126" s="18"/>
      <c r="I126" s="40"/>
      <c r="J126" s="18"/>
      <c r="K126" s="18"/>
      <c r="L126" s="40"/>
      <c r="M126" s="18"/>
      <c r="N126" s="40"/>
      <c r="O126" s="18"/>
      <c r="P126" s="18"/>
      <c r="Q126" s="37"/>
    </row>
    <row r="127" spans="1:29" ht="23.25" customHeight="1">
      <c r="A127" s="15" t="s">
        <v>458</v>
      </c>
      <c r="B127" s="15" t="s">
        <v>1418</v>
      </c>
      <c r="C127" s="1" t="s">
        <v>458</v>
      </c>
      <c r="D127" s="37" t="s">
        <v>455</v>
      </c>
      <c r="E127" s="37" t="s">
        <v>459</v>
      </c>
      <c r="F127" s="21" t="s">
        <v>457</v>
      </c>
      <c r="G127" s="18">
        <v>1</v>
      </c>
      <c r="H127" s="18">
        <f>합산자재!H5</f>
        <v>0</v>
      </c>
      <c r="I127" s="40">
        <f>IF(G127*H127&lt;&gt;0,TRUNC(G127*H127,1),"")</f>
      </c>
      <c r="J127" s="18">
        <v>1</v>
      </c>
      <c r="K127" s="18">
        <f>합산자재!I5</f>
        <v>0</v>
      </c>
      <c r="L127" s="40">
        <f aca="true" t="shared" si="21" ref="L127:L132">IF(G127*K127&lt;&gt;0,TRUNC(G127*K127,1),"")</f>
      </c>
      <c r="M127" s="18">
        <f>합산자재!J5</f>
        <v>0</v>
      </c>
      <c r="N127" s="40">
        <f aca="true" t="shared" si="22" ref="N127:N132">IF(G127*M127&lt;&gt;0,TRUNC(G127*M127,1),"")</f>
      </c>
      <c r="O127" s="18">
        <f aca="true" t="shared" si="23" ref="O127:O133">IF((H127+K127+M127)=0,"",(H127+K127+M127))</f>
      </c>
      <c r="P127" s="18">
        <f aca="true" t="shared" si="24" ref="P127:P133">IF(SUM(I127,L127,N127)&lt;&gt;0,SUM(I127,L127,N127),"")</f>
      </c>
      <c r="Q127" s="37"/>
      <c r="R127" s="2" t="s">
        <v>1730</v>
      </c>
      <c r="AB127" s="2">
        <f>I127</f>
      </c>
      <c r="AC127" s="2">
        <f>G127*H127</f>
        <v>0</v>
      </c>
    </row>
    <row r="128" spans="1:18" ht="23.25" customHeight="1">
      <c r="A128" s="15" t="s">
        <v>458</v>
      </c>
      <c r="B128" s="15" t="s">
        <v>1418</v>
      </c>
      <c r="C128" s="1" t="s">
        <v>458</v>
      </c>
      <c r="D128" s="37" t="s">
        <v>455</v>
      </c>
      <c r="E128" s="37" t="s">
        <v>459</v>
      </c>
      <c r="F128" s="21" t="s">
        <v>457</v>
      </c>
      <c r="G128" s="18">
        <v>0.1</v>
      </c>
      <c r="H128" s="18">
        <f>합산자재!H5</f>
        <v>0</v>
      </c>
      <c r="I128" s="40">
        <f>IF(G128*H128&lt;&gt;0,TRUNC(G128*H128,1),"")</f>
      </c>
      <c r="J128" s="18">
        <v>0.1</v>
      </c>
      <c r="K128" s="18">
        <f>합산자재!I5</f>
        <v>0</v>
      </c>
      <c r="L128" s="40">
        <f t="shared" si="21"/>
      </c>
      <c r="M128" s="18">
        <f>합산자재!J5</f>
        <v>0</v>
      </c>
      <c r="N128" s="40">
        <f t="shared" si="22"/>
      </c>
      <c r="O128" s="18">
        <f t="shared" si="23"/>
      </c>
      <c r="P128" s="18">
        <f t="shared" si="24"/>
      </c>
      <c r="Q128" s="37"/>
      <c r="R128" s="2" t="s">
        <v>1730</v>
      </c>
    </row>
    <row r="129" spans="1:28" ht="23.25" customHeight="1">
      <c r="A129" s="15" t="s">
        <v>1731</v>
      </c>
      <c r="B129" s="15" t="s">
        <v>1418</v>
      </c>
      <c r="C129" s="1" t="s">
        <v>1731</v>
      </c>
      <c r="D129" s="37" t="s">
        <v>1732</v>
      </c>
      <c r="E129" s="37" t="s">
        <v>1733</v>
      </c>
      <c r="F129" s="21" t="s">
        <v>901</v>
      </c>
      <c r="G129" s="18">
        <v>1</v>
      </c>
      <c r="H129" s="18">
        <f>TRUNC(AB129*옵션!$B$31/100,1)</f>
        <v>0</v>
      </c>
      <c r="I129" s="40">
        <f>IF(G129*H129&lt;&gt;0,TRUNC(G129*H129,1),"")</f>
      </c>
      <c r="J129" s="18">
        <v>1</v>
      </c>
      <c r="K129" s="18"/>
      <c r="L129" s="40">
        <f t="shared" si="21"/>
      </c>
      <c r="M129" s="18"/>
      <c r="N129" s="40">
        <f t="shared" si="22"/>
      </c>
      <c r="O129" s="18">
        <f t="shared" si="23"/>
      </c>
      <c r="P129" s="18">
        <f t="shared" si="24"/>
      </c>
      <c r="Q129" s="37"/>
      <c r="AB129" s="2">
        <f>TRUNC(SUM(AB126:AB128),1)</f>
        <v>0</v>
      </c>
    </row>
    <row r="130" spans="1:30" ht="23.25" customHeight="1">
      <c r="A130" s="15" t="s">
        <v>1727</v>
      </c>
      <c r="B130" s="15" t="s">
        <v>1418</v>
      </c>
      <c r="C130" s="1" t="s">
        <v>1727</v>
      </c>
      <c r="D130" s="37" t="s">
        <v>1728</v>
      </c>
      <c r="E130" s="37" t="s">
        <v>1729</v>
      </c>
      <c r="F130" s="21" t="s">
        <v>901</v>
      </c>
      <c r="G130" s="18">
        <v>1</v>
      </c>
      <c r="H130" s="18">
        <f>IF(TRUNC((AD130+AC130)/$AD$3,1)*$AD$3-AD130&lt;0,AC130,TRUNC((AD130+AC130)/$AD$3,1)*$AD$3-AD130)</f>
        <v>0</v>
      </c>
      <c r="I130" s="40">
        <f>H130</f>
        <v>0</v>
      </c>
      <c r="J130" s="18">
        <v>1</v>
      </c>
      <c r="K130" s="18"/>
      <c r="L130" s="40">
        <f t="shared" si="21"/>
      </c>
      <c r="M130" s="18"/>
      <c r="N130" s="40">
        <f t="shared" si="22"/>
      </c>
      <c r="O130" s="18">
        <f t="shared" si="23"/>
      </c>
      <c r="P130" s="18">
        <f t="shared" si="24"/>
      </c>
      <c r="Q130" s="37"/>
      <c r="AC130" s="2">
        <f>TRUNC(TRUNC(SUM(AC126:AC129))*옵션!$B$33/100,1)</f>
        <v>0</v>
      </c>
      <c r="AD130" s="2">
        <f>TRUNC(SUM(I126:I129))+TRUNC(SUM(N126:N129))</f>
        <v>0</v>
      </c>
    </row>
    <row r="131" spans="1:31" ht="23.25" customHeight="1">
      <c r="A131" s="15" t="s">
        <v>923</v>
      </c>
      <c r="B131" s="15" t="s">
        <v>1418</v>
      </c>
      <c r="C131" s="1" t="s">
        <v>923</v>
      </c>
      <c r="D131" s="37" t="s">
        <v>924</v>
      </c>
      <c r="E131" s="37" t="s">
        <v>925</v>
      </c>
      <c r="F131" s="21" t="s">
        <v>926</v>
      </c>
      <c r="G131" s="18">
        <f>일위노임!G62</f>
        <v>0.18</v>
      </c>
      <c r="H131" s="18">
        <f>합산자재!H196</f>
        <v>0</v>
      </c>
      <c r="I131" s="40">
        <f>IF(G131*H131&lt;&gt;0,TRUNC(G131*H131,1),"")</f>
      </c>
      <c r="J131" s="18">
        <v>0.2</v>
      </c>
      <c r="K131" s="18">
        <f>합산자재!I196</f>
        <v>0</v>
      </c>
      <c r="L131" s="40">
        <f t="shared" si="21"/>
      </c>
      <c r="M131" s="18">
        <f>합산자재!J196</f>
        <v>0</v>
      </c>
      <c r="N131" s="40">
        <f t="shared" si="22"/>
      </c>
      <c r="O131" s="18">
        <f t="shared" si="23"/>
      </c>
      <c r="P131" s="18">
        <f t="shared" si="24"/>
      </c>
      <c r="Q131" s="37"/>
      <c r="AE131" s="2">
        <f>L131</f>
      </c>
    </row>
    <row r="132" spans="1:17" ht="23.25" customHeight="1">
      <c r="A132" s="15" t="s">
        <v>1724</v>
      </c>
      <c r="B132" s="15" t="s">
        <v>1418</v>
      </c>
      <c r="C132" s="1" t="s">
        <v>1724</v>
      </c>
      <c r="D132" s="37" t="s">
        <v>1725</v>
      </c>
      <c r="E132" s="37" t="s">
        <v>1726</v>
      </c>
      <c r="F132" s="21" t="s">
        <v>901</v>
      </c>
      <c r="G132" s="18">
        <v>1</v>
      </c>
      <c r="H132" s="18">
        <f>IF(TRUNC((AD133+AC133)/$AE$3,1)*$AE$3-AD133&lt;0,AC133,TRUNC((AD133+AC133)/$AE$3,1)*$AE$3-AD133)</f>
        <v>0</v>
      </c>
      <c r="I132" s="40">
        <f>H132</f>
        <v>0</v>
      </c>
      <c r="J132" s="18">
        <v>1</v>
      </c>
      <c r="K132" s="18"/>
      <c r="L132" s="40">
        <f t="shared" si="21"/>
      </c>
      <c r="M132" s="18"/>
      <c r="N132" s="40">
        <f t="shared" si="22"/>
      </c>
      <c r="O132" s="18">
        <f t="shared" si="23"/>
      </c>
      <c r="P132" s="18">
        <f t="shared" si="24"/>
      </c>
      <c r="Q132" s="37"/>
    </row>
    <row r="133" spans="2:31" ht="23.25" customHeight="1">
      <c r="B133" s="15" t="s">
        <v>1721</v>
      </c>
      <c r="D133" s="37" t="s">
        <v>1722</v>
      </c>
      <c r="E133" s="37"/>
      <c r="F133" s="21"/>
      <c r="G133" s="18"/>
      <c r="H133" s="18"/>
      <c r="I133" s="40">
        <f>TRUNC(SUM(I126:I132))</f>
        <v>0</v>
      </c>
      <c r="J133" s="18"/>
      <c r="K133" s="18"/>
      <c r="L133" s="40">
        <f>TRUNC(SUM(L126:L132))</f>
        <v>0</v>
      </c>
      <c r="M133" s="18"/>
      <c r="N133" s="40">
        <f>TRUNC(SUM(N126:N132))</f>
        <v>0</v>
      </c>
      <c r="O133" s="18">
        <f t="shared" si="23"/>
      </c>
      <c r="P133" s="18">
        <f t="shared" si="24"/>
      </c>
      <c r="Q133" s="37"/>
      <c r="AC133" s="2">
        <f>TRUNC(AE133*옵션!$B$36/100,1)</f>
        <v>0</v>
      </c>
      <c r="AD133" s="2">
        <f>TRUNC(SUM(L126:L131))</f>
        <v>0</v>
      </c>
      <c r="AE133" s="2">
        <f>TRUNC(SUM(AE126:AE132))</f>
        <v>0</v>
      </c>
    </row>
    <row r="134" spans="4:17" ht="23.25" customHeight="1">
      <c r="D134" s="37"/>
      <c r="E134" s="37"/>
      <c r="F134" s="21"/>
      <c r="G134" s="18"/>
      <c r="H134" s="18"/>
      <c r="I134" s="40"/>
      <c r="J134" s="18"/>
      <c r="K134" s="18"/>
      <c r="L134" s="40"/>
      <c r="M134" s="18"/>
      <c r="N134" s="40"/>
      <c r="O134" s="18"/>
      <c r="P134" s="18"/>
      <c r="Q134" s="37"/>
    </row>
    <row r="135" spans="1:17" ht="23.25" customHeight="1">
      <c r="A135" s="15" t="s">
        <v>1799</v>
      </c>
      <c r="B135" s="15" t="s">
        <v>1762</v>
      </c>
      <c r="C135" s="1" t="s">
        <v>1800</v>
      </c>
      <c r="D135" s="220" t="s">
        <v>1798</v>
      </c>
      <c r="E135" s="234"/>
      <c r="F135" s="21"/>
      <c r="G135" s="18"/>
      <c r="H135" s="18"/>
      <c r="I135" s="40"/>
      <c r="J135" s="18"/>
      <c r="K135" s="18"/>
      <c r="L135" s="40"/>
      <c r="M135" s="18"/>
      <c r="N135" s="40"/>
      <c r="O135" s="18"/>
      <c r="P135" s="18"/>
      <c r="Q135" s="37"/>
    </row>
    <row r="136" spans="1:29" ht="23.25" customHeight="1">
      <c r="A136" s="15" t="s">
        <v>460</v>
      </c>
      <c r="B136" s="15" t="s">
        <v>1420</v>
      </c>
      <c r="C136" s="1" t="s">
        <v>460</v>
      </c>
      <c r="D136" s="37" t="s">
        <v>455</v>
      </c>
      <c r="E136" s="37" t="s">
        <v>461</v>
      </c>
      <c r="F136" s="21" t="s">
        <v>457</v>
      </c>
      <c r="G136" s="18">
        <v>1</v>
      </c>
      <c r="H136" s="18">
        <f>합산자재!H6</f>
        <v>0</v>
      </c>
      <c r="I136" s="40">
        <f>IF(G136*H136&lt;&gt;0,TRUNC(G136*H136,1),"")</f>
      </c>
      <c r="J136" s="18">
        <v>1</v>
      </c>
      <c r="K136" s="18">
        <f>합산자재!I6</f>
        <v>0</v>
      </c>
      <c r="L136" s="40">
        <f aca="true" t="shared" si="25" ref="L136:L141">IF(G136*K136&lt;&gt;0,TRUNC(G136*K136,1),"")</f>
      </c>
      <c r="M136" s="18">
        <f>합산자재!J6</f>
        <v>0</v>
      </c>
      <c r="N136" s="40">
        <f aca="true" t="shared" si="26" ref="N136:N141">IF(G136*M136&lt;&gt;0,TRUNC(G136*M136,1),"")</f>
      </c>
      <c r="O136" s="18">
        <f aca="true" t="shared" si="27" ref="O136:O142">IF((H136+K136+M136)=0,"",(H136+K136+M136))</f>
      </c>
      <c r="P136" s="18">
        <f aca="true" t="shared" si="28" ref="P136:P142">IF(SUM(I136,L136,N136)&lt;&gt;0,SUM(I136,L136,N136),"")</f>
      </c>
      <c r="Q136" s="37"/>
      <c r="R136" s="2" t="s">
        <v>1730</v>
      </c>
      <c r="AB136" s="2">
        <f>I136</f>
      </c>
      <c r="AC136" s="2">
        <f>G136*H136</f>
        <v>0</v>
      </c>
    </row>
    <row r="137" spans="1:18" ht="23.25" customHeight="1">
      <c r="A137" s="15" t="s">
        <v>460</v>
      </c>
      <c r="B137" s="15" t="s">
        <v>1420</v>
      </c>
      <c r="C137" s="1" t="s">
        <v>460</v>
      </c>
      <c r="D137" s="37" t="s">
        <v>455</v>
      </c>
      <c r="E137" s="37" t="s">
        <v>461</v>
      </c>
      <c r="F137" s="21" t="s">
        <v>457</v>
      </c>
      <c r="G137" s="18">
        <v>0.1</v>
      </c>
      <c r="H137" s="18">
        <f>합산자재!H6</f>
        <v>0</v>
      </c>
      <c r="I137" s="40">
        <f>IF(G137*H137&lt;&gt;0,TRUNC(G137*H137,1),"")</f>
      </c>
      <c r="J137" s="18">
        <v>0.1</v>
      </c>
      <c r="K137" s="18">
        <f>합산자재!I6</f>
        <v>0</v>
      </c>
      <c r="L137" s="40">
        <f t="shared" si="25"/>
      </c>
      <c r="M137" s="18">
        <f>합산자재!J6</f>
        <v>0</v>
      </c>
      <c r="N137" s="40">
        <f t="shared" si="26"/>
      </c>
      <c r="O137" s="18">
        <f t="shared" si="27"/>
      </c>
      <c r="P137" s="18">
        <f t="shared" si="28"/>
      </c>
      <c r="Q137" s="37"/>
      <c r="R137" s="2" t="s">
        <v>1730</v>
      </c>
    </row>
    <row r="138" spans="1:28" ht="23.25" customHeight="1">
      <c r="A138" s="15" t="s">
        <v>1731</v>
      </c>
      <c r="B138" s="15" t="s">
        <v>1420</v>
      </c>
      <c r="C138" s="1" t="s">
        <v>1731</v>
      </c>
      <c r="D138" s="37" t="s">
        <v>1732</v>
      </c>
      <c r="E138" s="37" t="s">
        <v>1733</v>
      </c>
      <c r="F138" s="21" t="s">
        <v>901</v>
      </c>
      <c r="G138" s="18">
        <v>1</v>
      </c>
      <c r="H138" s="18">
        <f>TRUNC(AB138*옵션!$B$31/100,1)</f>
        <v>0</v>
      </c>
      <c r="I138" s="40">
        <f>IF(G138*H138&lt;&gt;0,TRUNC(G138*H138,1),"")</f>
      </c>
      <c r="J138" s="18">
        <v>1</v>
      </c>
      <c r="K138" s="18"/>
      <c r="L138" s="40">
        <f t="shared" si="25"/>
      </c>
      <c r="M138" s="18"/>
      <c r="N138" s="40">
        <f t="shared" si="26"/>
      </c>
      <c r="O138" s="18">
        <f t="shared" si="27"/>
      </c>
      <c r="P138" s="18">
        <f t="shared" si="28"/>
      </c>
      <c r="Q138" s="37"/>
      <c r="AB138" s="2">
        <f>TRUNC(SUM(AB135:AB137),1)</f>
        <v>0</v>
      </c>
    </row>
    <row r="139" spans="1:30" ht="23.25" customHeight="1">
      <c r="A139" s="15" t="s">
        <v>1727</v>
      </c>
      <c r="B139" s="15" t="s">
        <v>1420</v>
      </c>
      <c r="C139" s="1" t="s">
        <v>1727</v>
      </c>
      <c r="D139" s="37" t="s">
        <v>1728</v>
      </c>
      <c r="E139" s="37" t="s">
        <v>1729</v>
      </c>
      <c r="F139" s="21" t="s">
        <v>901</v>
      </c>
      <c r="G139" s="18">
        <v>1</v>
      </c>
      <c r="H139" s="18">
        <f>IF(TRUNC((AD139+AC139)/$AD$3,1)*$AD$3-AD139&lt;0,AC139,TRUNC((AD139+AC139)/$AD$3,1)*$AD$3-AD139)</f>
        <v>0</v>
      </c>
      <c r="I139" s="40">
        <f>H139</f>
        <v>0</v>
      </c>
      <c r="J139" s="18">
        <v>1</v>
      </c>
      <c r="K139" s="18"/>
      <c r="L139" s="40">
        <f t="shared" si="25"/>
      </c>
      <c r="M139" s="18"/>
      <c r="N139" s="40">
        <f t="shared" si="26"/>
      </c>
      <c r="O139" s="18">
        <f t="shared" si="27"/>
      </c>
      <c r="P139" s="18">
        <f t="shared" si="28"/>
      </c>
      <c r="Q139" s="37"/>
      <c r="AC139" s="2">
        <f>TRUNC(TRUNC(SUM(AC135:AC138))*옵션!$B$33/100,1)</f>
        <v>0</v>
      </c>
      <c r="AD139" s="2">
        <f>TRUNC(SUM(I135:I138))+TRUNC(SUM(N135:N138))</f>
        <v>0</v>
      </c>
    </row>
    <row r="140" spans="1:31" ht="23.25" customHeight="1">
      <c r="A140" s="15" t="s">
        <v>923</v>
      </c>
      <c r="B140" s="15" t="s">
        <v>1420</v>
      </c>
      <c r="C140" s="1" t="s">
        <v>923</v>
      </c>
      <c r="D140" s="37" t="s">
        <v>924</v>
      </c>
      <c r="E140" s="37" t="s">
        <v>925</v>
      </c>
      <c r="F140" s="21" t="s">
        <v>926</v>
      </c>
      <c r="G140" s="18">
        <f>일위노임!G65</f>
        <v>0.225</v>
      </c>
      <c r="H140" s="18">
        <f>합산자재!H196</f>
        <v>0</v>
      </c>
      <c r="I140" s="40">
        <f>IF(G140*H140&lt;&gt;0,TRUNC(G140*H140,1),"")</f>
      </c>
      <c r="J140" s="18">
        <v>0.25</v>
      </c>
      <c r="K140" s="18">
        <f>합산자재!I196</f>
        <v>0</v>
      </c>
      <c r="L140" s="40">
        <f t="shared" si="25"/>
      </c>
      <c r="M140" s="18">
        <f>합산자재!J196</f>
        <v>0</v>
      </c>
      <c r="N140" s="40">
        <f t="shared" si="26"/>
      </c>
      <c r="O140" s="18">
        <f t="shared" si="27"/>
      </c>
      <c r="P140" s="18">
        <f t="shared" si="28"/>
      </c>
      <c r="Q140" s="37"/>
      <c r="AE140" s="2">
        <f>L140</f>
      </c>
    </row>
    <row r="141" spans="1:17" ht="23.25" customHeight="1">
      <c r="A141" s="15" t="s">
        <v>1724</v>
      </c>
      <c r="B141" s="15" t="s">
        <v>1420</v>
      </c>
      <c r="C141" s="1" t="s">
        <v>1724</v>
      </c>
      <c r="D141" s="37" t="s">
        <v>1725</v>
      </c>
      <c r="E141" s="37" t="s">
        <v>1726</v>
      </c>
      <c r="F141" s="21" t="s">
        <v>901</v>
      </c>
      <c r="G141" s="18">
        <v>1</v>
      </c>
      <c r="H141" s="18">
        <f>IF(TRUNC((AD142+AC142)/$AE$3,1)*$AE$3-AD142&lt;0,AC142,TRUNC((AD142+AC142)/$AE$3,1)*$AE$3-AD142)</f>
        <v>0</v>
      </c>
      <c r="I141" s="40">
        <f>H141</f>
        <v>0</v>
      </c>
      <c r="J141" s="18">
        <v>1</v>
      </c>
      <c r="K141" s="18"/>
      <c r="L141" s="40">
        <f t="shared" si="25"/>
      </c>
      <c r="M141" s="18"/>
      <c r="N141" s="40">
        <f t="shared" si="26"/>
      </c>
      <c r="O141" s="18">
        <f t="shared" si="27"/>
      </c>
      <c r="P141" s="18">
        <f t="shared" si="28"/>
      </c>
      <c r="Q141" s="37"/>
    </row>
    <row r="142" spans="2:31" ht="23.25" customHeight="1">
      <c r="B142" s="15" t="s">
        <v>1721</v>
      </c>
      <c r="D142" s="37" t="s">
        <v>1722</v>
      </c>
      <c r="E142" s="37"/>
      <c r="F142" s="21"/>
      <c r="G142" s="18"/>
      <c r="H142" s="18"/>
      <c r="I142" s="40">
        <f>TRUNC(SUM(I135:I141))</f>
        <v>0</v>
      </c>
      <c r="J142" s="18"/>
      <c r="K142" s="18"/>
      <c r="L142" s="40">
        <f>TRUNC(SUM(L135:L141))</f>
        <v>0</v>
      </c>
      <c r="M142" s="18"/>
      <c r="N142" s="40">
        <f>TRUNC(SUM(N135:N141))</f>
        <v>0</v>
      </c>
      <c r="O142" s="18">
        <f t="shared" si="27"/>
      </c>
      <c r="P142" s="18">
        <f t="shared" si="28"/>
      </c>
      <c r="Q142" s="37"/>
      <c r="AC142" s="2">
        <f>TRUNC(AE142*옵션!$B$36/100,1)</f>
        <v>0</v>
      </c>
      <c r="AD142" s="2">
        <f>TRUNC(SUM(L135:L140))</f>
        <v>0</v>
      </c>
      <c r="AE142" s="2">
        <f>TRUNC(SUM(AE135:AE141))</f>
        <v>0</v>
      </c>
    </row>
    <row r="143" spans="4:17" ht="23.25" customHeight="1">
      <c r="D143" s="37"/>
      <c r="E143" s="37"/>
      <c r="F143" s="21"/>
      <c r="G143" s="18"/>
      <c r="H143" s="18"/>
      <c r="I143" s="40"/>
      <c r="J143" s="18"/>
      <c r="K143" s="18"/>
      <c r="L143" s="40"/>
      <c r="M143" s="18"/>
      <c r="N143" s="40"/>
      <c r="O143" s="18"/>
      <c r="P143" s="18"/>
      <c r="Q143" s="37"/>
    </row>
    <row r="144" spans="1:17" ht="23.25" customHeight="1">
      <c r="A144" s="15" t="s">
        <v>1802</v>
      </c>
      <c r="B144" s="15" t="s">
        <v>1762</v>
      </c>
      <c r="C144" s="1" t="s">
        <v>1803</v>
      </c>
      <c r="D144" s="220" t="s">
        <v>1801</v>
      </c>
      <c r="E144" s="234"/>
      <c r="F144" s="21"/>
      <c r="G144" s="18"/>
      <c r="H144" s="18"/>
      <c r="I144" s="40"/>
      <c r="J144" s="18"/>
      <c r="K144" s="18"/>
      <c r="L144" s="40"/>
      <c r="M144" s="18"/>
      <c r="N144" s="40"/>
      <c r="O144" s="18"/>
      <c r="P144" s="18"/>
      <c r="Q144" s="37"/>
    </row>
    <row r="145" spans="1:29" ht="23.25" customHeight="1">
      <c r="A145" s="15" t="s">
        <v>462</v>
      </c>
      <c r="B145" s="15" t="s">
        <v>1422</v>
      </c>
      <c r="C145" s="1" t="s">
        <v>462</v>
      </c>
      <c r="D145" s="37" t="s">
        <v>455</v>
      </c>
      <c r="E145" s="37" t="s">
        <v>463</v>
      </c>
      <c r="F145" s="21" t="s">
        <v>457</v>
      </c>
      <c r="G145" s="18">
        <v>1</v>
      </c>
      <c r="H145" s="18">
        <f>합산자재!H7</f>
        <v>0</v>
      </c>
      <c r="I145" s="40">
        <f>IF(G145*H145&lt;&gt;0,TRUNC(G145*H145,1),"")</f>
      </c>
      <c r="J145" s="18">
        <v>1</v>
      </c>
      <c r="K145" s="18">
        <f>합산자재!I7</f>
        <v>0</v>
      </c>
      <c r="L145" s="40">
        <f aca="true" t="shared" si="29" ref="L145:L150">IF(G145*K145&lt;&gt;0,TRUNC(G145*K145,1),"")</f>
      </c>
      <c r="M145" s="18">
        <f>합산자재!J7</f>
        <v>0</v>
      </c>
      <c r="N145" s="40">
        <f aca="true" t="shared" si="30" ref="N145:N150">IF(G145*M145&lt;&gt;0,TRUNC(G145*M145,1),"")</f>
      </c>
      <c r="O145" s="18">
        <f aca="true" t="shared" si="31" ref="O145:O151">IF((H145+K145+M145)=0,"",(H145+K145+M145))</f>
      </c>
      <c r="P145" s="18">
        <f aca="true" t="shared" si="32" ref="P145:P151">IF(SUM(I145,L145,N145)&lt;&gt;0,SUM(I145,L145,N145),"")</f>
      </c>
      <c r="Q145" s="37"/>
      <c r="R145" s="2" t="s">
        <v>1730</v>
      </c>
      <c r="AB145" s="2">
        <f>I145</f>
      </c>
      <c r="AC145" s="2">
        <f>G145*H145</f>
        <v>0</v>
      </c>
    </row>
    <row r="146" spans="1:18" ht="23.25" customHeight="1">
      <c r="A146" s="15" t="s">
        <v>462</v>
      </c>
      <c r="B146" s="15" t="s">
        <v>1422</v>
      </c>
      <c r="C146" s="1" t="s">
        <v>462</v>
      </c>
      <c r="D146" s="37" t="s">
        <v>455</v>
      </c>
      <c r="E146" s="37" t="s">
        <v>463</v>
      </c>
      <c r="F146" s="21" t="s">
        <v>457</v>
      </c>
      <c r="G146" s="18">
        <v>0.1</v>
      </c>
      <c r="H146" s="18">
        <f>합산자재!H7</f>
        <v>0</v>
      </c>
      <c r="I146" s="40">
        <f>IF(G146*H146&lt;&gt;0,TRUNC(G146*H146,1),"")</f>
      </c>
      <c r="J146" s="18">
        <v>0.1</v>
      </c>
      <c r="K146" s="18">
        <f>합산자재!I7</f>
        <v>0</v>
      </c>
      <c r="L146" s="40">
        <f t="shared" si="29"/>
      </c>
      <c r="M146" s="18">
        <f>합산자재!J7</f>
        <v>0</v>
      </c>
      <c r="N146" s="40">
        <f t="shared" si="30"/>
      </c>
      <c r="O146" s="18">
        <f t="shared" si="31"/>
      </c>
      <c r="P146" s="18">
        <f t="shared" si="32"/>
      </c>
      <c r="Q146" s="37"/>
      <c r="R146" s="2" t="s">
        <v>1730</v>
      </c>
    </row>
    <row r="147" spans="1:28" ht="23.25" customHeight="1">
      <c r="A147" s="15" t="s">
        <v>1731</v>
      </c>
      <c r="B147" s="15" t="s">
        <v>1422</v>
      </c>
      <c r="C147" s="1" t="s">
        <v>1731</v>
      </c>
      <c r="D147" s="37" t="s">
        <v>1732</v>
      </c>
      <c r="E147" s="37" t="s">
        <v>1733</v>
      </c>
      <c r="F147" s="21" t="s">
        <v>901</v>
      </c>
      <c r="G147" s="18">
        <v>1</v>
      </c>
      <c r="H147" s="18">
        <f>TRUNC(AB147*옵션!$B$31/100,1)</f>
        <v>0</v>
      </c>
      <c r="I147" s="40">
        <f>IF(G147*H147&lt;&gt;0,TRUNC(G147*H147,1),"")</f>
      </c>
      <c r="J147" s="18">
        <v>1</v>
      </c>
      <c r="K147" s="18"/>
      <c r="L147" s="40">
        <f t="shared" si="29"/>
      </c>
      <c r="M147" s="18"/>
      <c r="N147" s="40">
        <f t="shared" si="30"/>
      </c>
      <c r="O147" s="18">
        <f t="shared" si="31"/>
      </c>
      <c r="P147" s="18">
        <f t="shared" si="32"/>
      </c>
      <c r="Q147" s="37"/>
      <c r="AB147" s="2">
        <f>TRUNC(SUM(AB144:AB146),1)</f>
        <v>0</v>
      </c>
    </row>
    <row r="148" spans="1:30" ht="23.25" customHeight="1">
      <c r="A148" s="15" t="s">
        <v>1727</v>
      </c>
      <c r="B148" s="15" t="s">
        <v>1422</v>
      </c>
      <c r="C148" s="1" t="s">
        <v>1727</v>
      </c>
      <c r="D148" s="37" t="s">
        <v>1728</v>
      </c>
      <c r="E148" s="37" t="s">
        <v>1729</v>
      </c>
      <c r="F148" s="21" t="s">
        <v>901</v>
      </c>
      <c r="G148" s="18">
        <v>1</v>
      </c>
      <c r="H148" s="18">
        <f>IF(TRUNC((AD148+AC148)/$AD$3,1)*$AD$3-AD148&lt;0,AC148,TRUNC((AD148+AC148)/$AD$3,1)*$AD$3-AD148)</f>
        <v>0</v>
      </c>
      <c r="I148" s="40">
        <f>H148</f>
        <v>0</v>
      </c>
      <c r="J148" s="18">
        <v>1</v>
      </c>
      <c r="K148" s="18"/>
      <c r="L148" s="40">
        <f t="shared" si="29"/>
      </c>
      <c r="M148" s="18"/>
      <c r="N148" s="40">
        <f t="shared" si="30"/>
      </c>
      <c r="O148" s="18">
        <f t="shared" si="31"/>
      </c>
      <c r="P148" s="18">
        <f t="shared" si="32"/>
      </c>
      <c r="Q148" s="37"/>
      <c r="AC148" s="2">
        <f>TRUNC(TRUNC(SUM(AC144:AC147))*옵션!$B$33/100,1)</f>
        <v>0</v>
      </c>
      <c r="AD148" s="2">
        <f>TRUNC(SUM(I144:I147))+TRUNC(SUM(N144:N147))</f>
        <v>0</v>
      </c>
    </row>
    <row r="149" spans="1:31" ht="23.25" customHeight="1">
      <c r="A149" s="15" t="s">
        <v>923</v>
      </c>
      <c r="B149" s="15" t="s">
        <v>1422</v>
      </c>
      <c r="C149" s="1" t="s">
        <v>923</v>
      </c>
      <c r="D149" s="37" t="s">
        <v>924</v>
      </c>
      <c r="E149" s="37" t="s">
        <v>925</v>
      </c>
      <c r="F149" s="21" t="s">
        <v>926</v>
      </c>
      <c r="G149" s="18">
        <f>일위노임!G68</f>
        <v>0.306</v>
      </c>
      <c r="H149" s="18">
        <f>합산자재!H196</f>
        <v>0</v>
      </c>
      <c r="I149" s="40">
        <f>IF(G149*H149&lt;&gt;0,TRUNC(G149*H149,1),"")</f>
      </c>
      <c r="J149" s="18">
        <v>0.34</v>
      </c>
      <c r="K149" s="18">
        <f>합산자재!I196</f>
        <v>0</v>
      </c>
      <c r="L149" s="40">
        <f t="shared" si="29"/>
      </c>
      <c r="M149" s="18">
        <f>합산자재!J196</f>
        <v>0</v>
      </c>
      <c r="N149" s="40">
        <f t="shared" si="30"/>
      </c>
      <c r="O149" s="18">
        <f t="shared" si="31"/>
      </c>
      <c r="P149" s="18">
        <f t="shared" si="32"/>
      </c>
      <c r="Q149" s="37"/>
      <c r="AE149" s="2">
        <f>L149</f>
      </c>
    </row>
    <row r="150" spans="1:17" ht="23.25" customHeight="1">
      <c r="A150" s="15" t="s">
        <v>1724</v>
      </c>
      <c r="B150" s="15" t="s">
        <v>1422</v>
      </c>
      <c r="C150" s="1" t="s">
        <v>1724</v>
      </c>
      <c r="D150" s="37" t="s">
        <v>1725</v>
      </c>
      <c r="E150" s="37" t="s">
        <v>1726</v>
      </c>
      <c r="F150" s="21" t="s">
        <v>901</v>
      </c>
      <c r="G150" s="18">
        <v>1</v>
      </c>
      <c r="H150" s="18">
        <f>IF(TRUNC((AD151+AC151)/$AE$3,1)*$AE$3-AD151&lt;0,AC151,TRUNC((AD151+AC151)/$AE$3,1)*$AE$3-AD151)</f>
        <v>0</v>
      </c>
      <c r="I150" s="40">
        <f>H150</f>
        <v>0</v>
      </c>
      <c r="J150" s="18">
        <v>1</v>
      </c>
      <c r="K150" s="18"/>
      <c r="L150" s="40">
        <f t="shared" si="29"/>
      </c>
      <c r="M150" s="18"/>
      <c r="N150" s="40">
        <f t="shared" si="30"/>
      </c>
      <c r="O150" s="18">
        <f t="shared" si="31"/>
      </c>
      <c r="P150" s="18">
        <f t="shared" si="32"/>
      </c>
      <c r="Q150" s="37"/>
    </row>
    <row r="151" spans="2:31" ht="23.25" customHeight="1">
      <c r="B151" s="15" t="s">
        <v>1721</v>
      </c>
      <c r="D151" s="37" t="s">
        <v>1722</v>
      </c>
      <c r="E151" s="37"/>
      <c r="F151" s="21"/>
      <c r="G151" s="18"/>
      <c r="H151" s="18"/>
      <c r="I151" s="40">
        <f>TRUNC(SUM(I144:I150))</f>
        <v>0</v>
      </c>
      <c r="J151" s="18"/>
      <c r="K151" s="18"/>
      <c r="L151" s="40">
        <f>TRUNC(SUM(L144:L150))</f>
        <v>0</v>
      </c>
      <c r="M151" s="18"/>
      <c r="N151" s="40">
        <f>TRUNC(SUM(N144:N150))</f>
        <v>0</v>
      </c>
      <c r="O151" s="18">
        <f t="shared" si="31"/>
      </c>
      <c r="P151" s="18">
        <f t="shared" si="32"/>
      </c>
      <c r="Q151" s="37"/>
      <c r="AC151" s="2">
        <f>TRUNC(AE151*옵션!$B$36/100,1)</f>
        <v>0</v>
      </c>
      <c r="AD151" s="2">
        <f>TRUNC(SUM(L144:L149))</f>
        <v>0</v>
      </c>
      <c r="AE151" s="2">
        <f>TRUNC(SUM(AE144:AE150))</f>
        <v>0</v>
      </c>
    </row>
    <row r="152" spans="4:17" ht="23.25" customHeight="1">
      <c r="D152" s="37"/>
      <c r="E152" s="37"/>
      <c r="F152" s="21"/>
      <c r="G152" s="18"/>
      <c r="H152" s="18"/>
      <c r="I152" s="40"/>
      <c r="J152" s="18"/>
      <c r="K152" s="18"/>
      <c r="L152" s="40"/>
      <c r="M152" s="18"/>
      <c r="N152" s="40"/>
      <c r="O152" s="18"/>
      <c r="P152" s="18"/>
      <c r="Q152" s="37"/>
    </row>
    <row r="153" spans="1:17" ht="23.25" customHeight="1">
      <c r="A153" s="15" t="s">
        <v>1805</v>
      </c>
      <c r="B153" s="15" t="s">
        <v>1762</v>
      </c>
      <c r="C153" s="1" t="s">
        <v>1806</v>
      </c>
      <c r="D153" s="220" t="s">
        <v>1804</v>
      </c>
      <c r="E153" s="234"/>
      <c r="F153" s="21"/>
      <c r="G153" s="18"/>
      <c r="H153" s="18"/>
      <c r="I153" s="40"/>
      <c r="J153" s="18"/>
      <c r="K153" s="18"/>
      <c r="L153" s="40"/>
      <c r="M153" s="18"/>
      <c r="N153" s="40"/>
      <c r="O153" s="18"/>
      <c r="P153" s="18"/>
      <c r="Q153" s="37"/>
    </row>
    <row r="154" spans="1:29" ht="23.25" customHeight="1">
      <c r="A154" s="15" t="s">
        <v>464</v>
      </c>
      <c r="B154" s="15" t="s">
        <v>1424</v>
      </c>
      <c r="C154" s="1" t="s">
        <v>464</v>
      </c>
      <c r="D154" s="37" t="s">
        <v>455</v>
      </c>
      <c r="E154" s="37" t="s">
        <v>465</v>
      </c>
      <c r="F154" s="21" t="s">
        <v>457</v>
      </c>
      <c r="G154" s="18">
        <v>1</v>
      </c>
      <c r="H154" s="18">
        <f>합산자재!H8</f>
        <v>0</v>
      </c>
      <c r="I154" s="40">
        <f>IF(G154*H154&lt;&gt;0,TRUNC(G154*H154,1),"")</f>
      </c>
      <c r="J154" s="18">
        <v>1</v>
      </c>
      <c r="K154" s="18">
        <f>합산자재!I8</f>
        <v>0</v>
      </c>
      <c r="L154" s="40">
        <f aca="true" t="shared" si="33" ref="L154:L159">IF(G154*K154&lt;&gt;0,TRUNC(G154*K154,1),"")</f>
      </c>
      <c r="M154" s="18">
        <f>합산자재!J8</f>
        <v>0</v>
      </c>
      <c r="N154" s="40">
        <f aca="true" t="shared" si="34" ref="N154:N159">IF(G154*M154&lt;&gt;0,TRUNC(G154*M154,1),"")</f>
      </c>
      <c r="O154" s="18">
        <f aca="true" t="shared" si="35" ref="O154:O160">IF((H154+K154+M154)=0,"",(H154+K154+M154))</f>
      </c>
      <c r="P154" s="18">
        <f aca="true" t="shared" si="36" ref="P154:P160">IF(SUM(I154,L154,N154)&lt;&gt;0,SUM(I154,L154,N154),"")</f>
      </c>
      <c r="Q154" s="37"/>
      <c r="R154" s="2" t="s">
        <v>1730</v>
      </c>
      <c r="AB154" s="2">
        <f>I154</f>
      </c>
      <c r="AC154" s="2">
        <f>G154*H154</f>
        <v>0</v>
      </c>
    </row>
    <row r="155" spans="1:18" ht="23.25" customHeight="1">
      <c r="A155" s="15" t="s">
        <v>464</v>
      </c>
      <c r="B155" s="15" t="s">
        <v>1424</v>
      </c>
      <c r="C155" s="1" t="s">
        <v>464</v>
      </c>
      <c r="D155" s="37" t="s">
        <v>455</v>
      </c>
      <c r="E155" s="37" t="s">
        <v>465</v>
      </c>
      <c r="F155" s="21" t="s">
        <v>457</v>
      </c>
      <c r="G155" s="18">
        <v>0.1</v>
      </c>
      <c r="H155" s="18">
        <f>합산자재!H8</f>
        <v>0</v>
      </c>
      <c r="I155" s="40">
        <f>IF(G155*H155&lt;&gt;0,TRUNC(G155*H155,1),"")</f>
      </c>
      <c r="J155" s="18">
        <v>0.1</v>
      </c>
      <c r="K155" s="18">
        <f>합산자재!I8</f>
        <v>0</v>
      </c>
      <c r="L155" s="40">
        <f t="shared" si="33"/>
      </c>
      <c r="M155" s="18">
        <f>합산자재!J8</f>
        <v>0</v>
      </c>
      <c r="N155" s="40">
        <f t="shared" si="34"/>
      </c>
      <c r="O155" s="18">
        <f t="shared" si="35"/>
      </c>
      <c r="P155" s="18">
        <f t="shared" si="36"/>
      </c>
      <c r="Q155" s="37"/>
      <c r="R155" s="2" t="s">
        <v>1730</v>
      </c>
    </row>
    <row r="156" spans="1:28" ht="23.25" customHeight="1">
      <c r="A156" s="15" t="s">
        <v>1731</v>
      </c>
      <c r="B156" s="15" t="s">
        <v>1424</v>
      </c>
      <c r="C156" s="1" t="s">
        <v>1731</v>
      </c>
      <c r="D156" s="37" t="s">
        <v>1732</v>
      </c>
      <c r="E156" s="37" t="s">
        <v>1733</v>
      </c>
      <c r="F156" s="21" t="s">
        <v>901</v>
      </c>
      <c r="G156" s="18">
        <v>1</v>
      </c>
      <c r="H156" s="18">
        <f>TRUNC(AB156*옵션!$B$31/100,1)</f>
        <v>0</v>
      </c>
      <c r="I156" s="40">
        <f>IF(G156*H156&lt;&gt;0,TRUNC(G156*H156,1),"")</f>
      </c>
      <c r="J156" s="18">
        <v>1</v>
      </c>
      <c r="K156" s="18"/>
      <c r="L156" s="40">
        <f t="shared" si="33"/>
      </c>
      <c r="M156" s="18"/>
      <c r="N156" s="40">
        <f t="shared" si="34"/>
      </c>
      <c r="O156" s="18">
        <f t="shared" si="35"/>
      </c>
      <c r="P156" s="18">
        <f t="shared" si="36"/>
      </c>
      <c r="Q156" s="37"/>
      <c r="AB156" s="2">
        <f>TRUNC(SUM(AB153:AB155),1)</f>
        <v>0</v>
      </c>
    </row>
    <row r="157" spans="1:30" ht="23.25" customHeight="1">
      <c r="A157" s="15" t="s">
        <v>1727</v>
      </c>
      <c r="B157" s="15" t="s">
        <v>1424</v>
      </c>
      <c r="C157" s="1" t="s">
        <v>1727</v>
      </c>
      <c r="D157" s="37" t="s">
        <v>1728</v>
      </c>
      <c r="E157" s="37" t="s">
        <v>1729</v>
      </c>
      <c r="F157" s="21" t="s">
        <v>901</v>
      </c>
      <c r="G157" s="18">
        <v>1</v>
      </c>
      <c r="H157" s="18">
        <f>IF(TRUNC((AD157+AC157)/$AD$3,1)*$AD$3-AD157&lt;0,AC157,TRUNC((AD157+AC157)/$AD$3,1)*$AD$3-AD157)</f>
        <v>0</v>
      </c>
      <c r="I157" s="40">
        <f>H157</f>
        <v>0</v>
      </c>
      <c r="J157" s="18">
        <v>1</v>
      </c>
      <c r="K157" s="18"/>
      <c r="L157" s="40">
        <f t="shared" si="33"/>
      </c>
      <c r="M157" s="18"/>
      <c r="N157" s="40">
        <f t="shared" si="34"/>
      </c>
      <c r="O157" s="18">
        <f t="shared" si="35"/>
      </c>
      <c r="P157" s="18">
        <f t="shared" si="36"/>
      </c>
      <c r="Q157" s="37"/>
      <c r="AC157" s="2">
        <f>TRUNC(TRUNC(SUM(AC153:AC156))*옵션!$B$33/100,1)</f>
        <v>0</v>
      </c>
      <c r="AD157" s="2">
        <f>TRUNC(SUM(I153:I156))+TRUNC(SUM(N153:N156))</f>
        <v>0</v>
      </c>
    </row>
    <row r="158" spans="1:31" ht="23.25" customHeight="1">
      <c r="A158" s="15" t="s">
        <v>923</v>
      </c>
      <c r="B158" s="15" t="s">
        <v>1424</v>
      </c>
      <c r="C158" s="1" t="s">
        <v>923</v>
      </c>
      <c r="D158" s="37" t="s">
        <v>924</v>
      </c>
      <c r="E158" s="37" t="s">
        <v>925</v>
      </c>
      <c r="F158" s="21" t="s">
        <v>926</v>
      </c>
      <c r="G158" s="18">
        <f>일위노임!G71</f>
        <v>0.396</v>
      </c>
      <c r="H158" s="18">
        <f>합산자재!H196</f>
        <v>0</v>
      </c>
      <c r="I158" s="40">
        <f>IF(G158*H158&lt;&gt;0,TRUNC(G158*H158,1),"")</f>
      </c>
      <c r="J158" s="18">
        <v>0.44</v>
      </c>
      <c r="K158" s="18">
        <f>합산자재!I196</f>
        <v>0</v>
      </c>
      <c r="L158" s="40">
        <f t="shared" si="33"/>
      </c>
      <c r="M158" s="18">
        <f>합산자재!J196</f>
        <v>0</v>
      </c>
      <c r="N158" s="40">
        <f t="shared" si="34"/>
      </c>
      <c r="O158" s="18">
        <f t="shared" si="35"/>
      </c>
      <c r="P158" s="18">
        <f t="shared" si="36"/>
      </c>
      <c r="Q158" s="37"/>
      <c r="AE158" s="2">
        <f>L158</f>
      </c>
    </row>
    <row r="159" spans="1:17" ht="23.25" customHeight="1">
      <c r="A159" s="15" t="s">
        <v>1724</v>
      </c>
      <c r="B159" s="15" t="s">
        <v>1424</v>
      </c>
      <c r="C159" s="1" t="s">
        <v>1724</v>
      </c>
      <c r="D159" s="37" t="s">
        <v>1725</v>
      </c>
      <c r="E159" s="37" t="s">
        <v>1726</v>
      </c>
      <c r="F159" s="21" t="s">
        <v>901</v>
      </c>
      <c r="G159" s="18">
        <v>1</v>
      </c>
      <c r="H159" s="18">
        <f>IF(TRUNC((AD160+AC160)/$AE$3,1)*$AE$3-AD160&lt;0,AC160,TRUNC((AD160+AC160)/$AE$3,1)*$AE$3-AD160)</f>
        <v>0</v>
      </c>
      <c r="I159" s="40">
        <f>H159</f>
        <v>0</v>
      </c>
      <c r="J159" s="18">
        <v>1</v>
      </c>
      <c r="K159" s="18"/>
      <c r="L159" s="40">
        <f t="shared" si="33"/>
      </c>
      <c r="M159" s="18"/>
      <c r="N159" s="40">
        <f t="shared" si="34"/>
      </c>
      <c r="O159" s="18">
        <f t="shared" si="35"/>
      </c>
      <c r="P159" s="18">
        <f t="shared" si="36"/>
      </c>
      <c r="Q159" s="37"/>
    </row>
    <row r="160" spans="2:31" ht="23.25" customHeight="1">
      <c r="B160" s="15" t="s">
        <v>1721</v>
      </c>
      <c r="D160" s="37" t="s">
        <v>1722</v>
      </c>
      <c r="E160" s="37"/>
      <c r="F160" s="21"/>
      <c r="G160" s="18"/>
      <c r="H160" s="18"/>
      <c r="I160" s="40"/>
      <c r="J160" s="18"/>
      <c r="K160" s="18"/>
      <c r="L160" s="40"/>
      <c r="M160" s="18"/>
      <c r="N160" s="40"/>
      <c r="O160" s="18"/>
      <c r="P160" s="18"/>
      <c r="Q160" s="37"/>
      <c r="AC160" s="2">
        <f>TRUNC(AE160*옵션!$B$36/100,1)</f>
        <v>0</v>
      </c>
      <c r="AD160" s="2">
        <f>TRUNC(SUM(L153:L158))</f>
        <v>0</v>
      </c>
      <c r="AE160" s="2">
        <f>TRUNC(SUM(AE153:AE159))</f>
        <v>0</v>
      </c>
    </row>
    <row r="161" spans="4:17" ht="23.25" customHeight="1">
      <c r="D161" s="37"/>
      <c r="E161" s="37"/>
      <c r="F161" s="21"/>
      <c r="G161" s="18"/>
      <c r="H161" s="18"/>
      <c r="I161" s="40"/>
      <c r="J161" s="18"/>
      <c r="K161" s="18"/>
      <c r="L161" s="40"/>
      <c r="M161" s="18"/>
      <c r="N161" s="40"/>
      <c r="O161" s="18"/>
      <c r="P161" s="18"/>
      <c r="Q161" s="37"/>
    </row>
    <row r="162" spans="1:17" ht="23.25" customHeight="1">
      <c r="A162" s="15" t="s">
        <v>1808</v>
      </c>
      <c r="B162" s="15" t="s">
        <v>1762</v>
      </c>
      <c r="C162" s="1" t="s">
        <v>1809</v>
      </c>
      <c r="D162" s="220" t="s">
        <v>1807</v>
      </c>
      <c r="E162" s="234"/>
      <c r="F162" s="21"/>
      <c r="G162" s="18"/>
      <c r="H162" s="18"/>
      <c r="I162" s="40"/>
      <c r="J162" s="18"/>
      <c r="K162" s="18"/>
      <c r="L162" s="40"/>
      <c r="M162" s="18"/>
      <c r="N162" s="40"/>
      <c r="O162" s="18"/>
      <c r="P162" s="18"/>
      <c r="Q162" s="37"/>
    </row>
    <row r="163" spans="1:29" ht="23.25" customHeight="1">
      <c r="A163" s="15" t="s">
        <v>466</v>
      </c>
      <c r="B163" s="15" t="s">
        <v>1426</v>
      </c>
      <c r="C163" s="1" t="s">
        <v>466</v>
      </c>
      <c r="D163" s="37" t="s">
        <v>467</v>
      </c>
      <c r="E163" s="37" t="s">
        <v>468</v>
      </c>
      <c r="F163" s="21" t="s">
        <v>457</v>
      </c>
      <c r="G163" s="18">
        <v>1</v>
      </c>
      <c r="H163" s="18"/>
      <c r="I163" s="40"/>
      <c r="J163" s="18"/>
      <c r="K163" s="18"/>
      <c r="L163" s="40"/>
      <c r="M163" s="18"/>
      <c r="N163" s="40"/>
      <c r="O163" s="18"/>
      <c r="P163" s="18"/>
      <c r="Q163" s="37"/>
      <c r="R163" s="2" t="s">
        <v>1734</v>
      </c>
      <c r="AB163" s="2">
        <f>I163</f>
        <v>0</v>
      </c>
      <c r="AC163" s="2">
        <f>G163*H163</f>
        <v>0</v>
      </c>
    </row>
    <row r="164" spans="1:18" ht="23.25" customHeight="1">
      <c r="A164" s="15" t="s">
        <v>466</v>
      </c>
      <c r="B164" s="15" t="s">
        <v>1426</v>
      </c>
      <c r="C164" s="1" t="s">
        <v>466</v>
      </c>
      <c r="D164" s="37" t="s">
        <v>467</v>
      </c>
      <c r="E164" s="37" t="s">
        <v>468</v>
      </c>
      <c r="F164" s="21" t="s">
        <v>457</v>
      </c>
      <c r="G164" s="18">
        <v>0.1</v>
      </c>
      <c r="H164" s="18"/>
      <c r="I164" s="40"/>
      <c r="J164" s="18"/>
      <c r="K164" s="18"/>
      <c r="L164" s="40"/>
      <c r="M164" s="18"/>
      <c r="N164" s="40"/>
      <c r="O164" s="18"/>
      <c r="P164" s="18"/>
      <c r="Q164" s="37"/>
      <c r="R164" s="2" t="s">
        <v>1734</v>
      </c>
    </row>
    <row r="165" spans="1:28" ht="23.25" customHeight="1">
      <c r="A165" s="15" t="s">
        <v>1731</v>
      </c>
      <c r="B165" s="15" t="s">
        <v>1426</v>
      </c>
      <c r="C165" s="1" t="s">
        <v>1731</v>
      </c>
      <c r="D165" s="37" t="s">
        <v>1732</v>
      </c>
      <c r="E165" s="37" t="s">
        <v>1733</v>
      </c>
      <c r="F165" s="21" t="s">
        <v>901</v>
      </c>
      <c r="G165" s="18">
        <v>1</v>
      </c>
      <c r="H165" s="18"/>
      <c r="I165" s="40"/>
      <c r="J165" s="18"/>
      <c r="K165" s="18"/>
      <c r="L165" s="40"/>
      <c r="M165" s="18"/>
      <c r="N165" s="40"/>
      <c r="O165" s="18"/>
      <c r="P165" s="18"/>
      <c r="Q165" s="37"/>
      <c r="AB165" s="2">
        <f>TRUNC(SUM(AB162:AB164),1)</f>
        <v>0</v>
      </c>
    </row>
    <row r="166" spans="1:30" ht="23.25" customHeight="1">
      <c r="A166" s="15" t="s">
        <v>1727</v>
      </c>
      <c r="B166" s="15" t="s">
        <v>1426</v>
      </c>
      <c r="C166" s="1" t="s">
        <v>1727</v>
      </c>
      <c r="D166" s="37" t="s">
        <v>1728</v>
      </c>
      <c r="E166" s="37" t="s">
        <v>1729</v>
      </c>
      <c r="F166" s="21" t="s">
        <v>901</v>
      </c>
      <c r="G166" s="18">
        <v>1</v>
      </c>
      <c r="H166" s="18"/>
      <c r="I166" s="40"/>
      <c r="J166" s="18"/>
      <c r="K166" s="18"/>
      <c r="L166" s="40"/>
      <c r="M166" s="18"/>
      <c r="N166" s="40"/>
      <c r="O166" s="18"/>
      <c r="P166" s="18"/>
      <c r="Q166" s="37"/>
      <c r="AC166" s="2">
        <f>TRUNC(TRUNC(SUM(AC162:AC165))*옵션!$B$33/100,1)</f>
        <v>0</v>
      </c>
      <c r="AD166" s="2">
        <f>TRUNC(SUM(I162:I165))+TRUNC(SUM(N162:N165))</f>
        <v>0</v>
      </c>
    </row>
    <row r="167" spans="1:31" ht="23.25" customHeight="1">
      <c r="A167" s="15" t="s">
        <v>923</v>
      </c>
      <c r="B167" s="15" t="s">
        <v>1426</v>
      </c>
      <c r="C167" s="1" t="s">
        <v>923</v>
      </c>
      <c r="D167" s="37" t="s">
        <v>924</v>
      </c>
      <c r="E167" s="37" t="s">
        <v>925</v>
      </c>
      <c r="F167" s="21" t="s">
        <v>926</v>
      </c>
      <c r="G167" s="18">
        <f>일위노임!G74</f>
        <v>0.05</v>
      </c>
      <c r="H167" s="18"/>
      <c r="I167" s="40"/>
      <c r="J167" s="18"/>
      <c r="K167" s="18"/>
      <c r="L167" s="40"/>
      <c r="M167" s="18"/>
      <c r="N167" s="40"/>
      <c r="O167" s="18"/>
      <c r="P167" s="18"/>
      <c r="Q167" s="37"/>
      <c r="AE167" s="2">
        <f>L167</f>
        <v>0</v>
      </c>
    </row>
    <row r="168" spans="1:17" ht="23.25" customHeight="1">
      <c r="A168" s="15" t="s">
        <v>1724</v>
      </c>
      <c r="B168" s="15" t="s">
        <v>1426</v>
      </c>
      <c r="C168" s="1" t="s">
        <v>1724</v>
      </c>
      <c r="D168" s="37" t="s">
        <v>1725</v>
      </c>
      <c r="E168" s="37" t="s">
        <v>1726</v>
      </c>
      <c r="F168" s="21" t="s">
        <v>901</v>
      </c>
      <c r="G168" s="18">
        <v>1</v>
      </c>
      <c r="H168" s="18"/>
      <c r="I168" s="40"/>
      <c r="J168" s="18"/>
      <c r="K168" s="18"/>
      <c r="L168" s="40"/>
      <c r="M168" s="18"/>
      <c r="N168" s="40"/>
      <c r="O168" s="18"/>
      <c r="P168" s="18"/>
      <c r="Q168" s="37"/>
    </row>
    <row r="169" spans="2:31" ht="23.25" customHeight="1">
      <c r="B169" s="15" t="s">
        <v>1721</v>
      </c>
      <c r="D169" s="37" t="s">
        <v>1722</v>
      </c>
      <c r="E169" s="37"/>
      <c r="F169" s="21"/>
      <c r="G169" s="18"/>
      <c r="H169" s="18"/>
      <c r="I169" s="40"/>
      <c r="J169" s="18"/>
      <c r="K169" s="18"/>
      <c r="L169" s="40"/>
      <c r="M169" s="18"/>
      <c r="N169" s="40"/>
      <c r="O169" s="18"/>
      <c r="P169" s="18"/>
      <c r="Q169" s="37"/>
      <c r="AC169" s="2">
        <f>TRUNC(AE169*옵션!$B$36/100,1)</f>
        <v>0</v>
      </c>
      <c r="AD169" s="2">
        <f>TRUNC(SUM(L162:L167))</f>
        <v>0</v>
      </c>
      <c r="AE169" s="2">
        <f>TRUNC(SUM(AE162:AE168))</f>
        <v>0</v>
      </c>
    </row>
    <row r="170" spans="4:17" ht="23.25" customHeight="1">
      <c r="D170" s="37"/>
      <c r="E170" s="37"/>
      <c r="F170" s="21"/>
      <c r="G170" s="18"/>
      <c r="H170" s="18"/>
      <c r="I170" s="40"/>
      <c r="J170" s="18"/>
      <c r="K170" s="18"/>
      <c r="L170" s="40"/>
      <c r="M170" s="18"/>
      <c r="N170" s="40"/>
      <c r="O170" s="18"/>
      <c r="P170" s="18"/>
      <c r="Q170" s="37"/>
    </row>
    <row r="171" spans="1:17" ht="23.25" customHeight="1">
      <c r="A171" s="15" t="s">
        <v>1811</v>
      </c>
      <c r="B171" s="15" t="s">
        <v>1762</v>
      </c>
      <c r="C171" s="1" t="s">
        <v>1812</v>
      </c>
      <c r="D171" s="220" t="s">
        <v>1810</v>
      </c>
      <c r="E171" s="234"/>
      <c r="F171" s="21"/>
      <c r="G171" s="18"/>
      <c r="H171" s="18"/>
      <c r="I171" s="40"/>
      <c r="J171" s="18"/>
      <c r="K171" s="18"/>
      <c r="L171" s="40"/>
      <c r="M171" s="18"/>
      <c r="N171" s="40"/>
      <c r="O171" s="18"/>
      <c r="P171" s="18"/>
      <c r="Q171" s="37"/>
    </row>
    <row r="172" spans="1:29" ht="23.25" customHeight="1">
      <c r="A172" s="15" t="s">
        <v>469</v>
      </c>
      <c r="B172" s="15" t="s">
        <v>1428</v>
      </c>
      <c r="C172" s="1" t="s">
        <v>469</v>
      </c>
      <c r="D172" s="37" t="s">
        <v>467</v>
      </c>
      <c r="E172" s="37" t="s">
        <v>470</v>
      </c>
      <c r="F172" s="21" t="s">
        <v>457</v>
      </c>
      <c r="G172" s="18">
        <v>1</v>
      </c>
      <c r="H172" s="18"/>
      <c r="I172" s="40"/>
      <c r="J172" s="18"/>
      <c r="K172" s="18"/>
      <c r="L172" s="40"/>
      <c r="M172" s="18"/>
      <c r="N172" s="40"/>
      <c r="O172" s="18"/>
      <c r="P172" s="18"/>
      <c r="Q172" s="37"/>
      <c r="R172" s="2" t="s">
        <v>1734</v>
      </c>
      <c r="AB172" s="2">
        <f>I172</f>
        <v>0</v>
      </c>
      <c r="AC172" s="2">
        <f>G172*H172</f>
        <v>0</v>
      </c>
    </row>
    <row r="173" spans="1:18" ht="23.25" customHeight="1">
      <c r="A173" s="15" t="s">
        <v>469</v>
      </c>
      <c r="B173" s="15" t="s">
        <v>1428</v>
      </c>
      <c r="C173" s="1" t="s">
        <v>469</v>
      </c>
      <c r="D173" s="37" t="s">
        <v>467</v>
      </c>
      <c r="E173" s="37" t="s">
        <v>470</v>
      </c>
      <c r="F173" s="21" t="s">
        <v>457</v>
      </c>
      <c r="G173" s="18">
        <v>0.1</v>
      </c>
      <c r="H173" s="18"/>
      <c r="I173" s="40"/>
      <c r="J173" s="18"/>
      <c r="K173" s="18"/>
      <c r="L173" s="40"/>
      <c r="M173" s="18"/>
      <c r="N173" s="40"/>
      <c r="O173" s="18"/>
      <c r="P173" s="18"/>
      <c r="Q173" s="37"/>
      <c r="R173" s="2" t="s">
        <v>1734</v>
      </c>
    </row>
    <row r="174" spans="1:28" ht="23.25" customHeight="1">
      <c r="A174" s="15" t="s">
        <v>1731</v>
      </c>
      <c r="B174" s="15" t="s">
        <v>1428</v>
      </c>
      <c r="C174" s="1" t="s">
        <v>1731</v>
      </c>
      <c r="D174" s="37" t="s">
        <v>1732</v>
      </c>
      <c r="E174" s="37" t="s">
        <v>1733</v>
      </c>
      <c r="F174" s="21" t="s">
        <v>901</v>
      </c>
      <c r="G174" s="18">
        <v>1</v>
      </c>
      <c r="H174" s="18"/>
      <c r="I174" s="40"/>
      <c r="J174" s="18"/>
      <c r="K174" s="18"/>
      <c r="L174" s="40"/>
      <c r="M174" s="18"/>
      <c r="N174" s="40"/>
      <c r="O174" s="18"/>
      <c r="P174" s="18"/>
      <c r="Q174" s="37"/>
      <c r="AB174" s="2">
        <f>TRUNC(SUM(AB171:AB173),1)</f>
        <v>0</v>
      </c>
    </row>
    <row r="175" spans="1:30" ht="23.25" customHeight="1">
      <c r="A175" s="15" t="s">
        <v>1727</v>
      </c>
      <c r="B175" s="15" t="s">
        <v>1428</v>
      </c>
      <c r="C175" s="1" t="s">
        <v>1727</v>
      </c>
      <c r="D175" s="37" t="s">
        <v>1728</v>
      </c>
      <c r="E175" s="37" t="s">
        <v>1729</v>
      </c>
      <c r="F175" s="21" t="s">
        <v>901</v>
      </c>
      <c r="G175" s="18">
        <v>1</v>
      </c>
      <c r="H175" s="18"/>
      <c r="I175" s="40"/>
      <c r="J175" s="18"/>
      <c r="K175" s="18"/>
      <c r="L175" s="40"/>
      <c r="M175" s="18"/>
      <c r="N175" s="40"/>
      <c r="O175" s="18"/>
      <c r="P175" s="18"/>
      <c r="Q175" s="37"/>
      <c r="AC175" s="2">
        <f>TRUNC(TRUNC(SUM(AC171:AC174))*옵션!$B$33/100,1)</f>
        <v>0</v>
      </c>
      <c r="AD175" s="2">
        <f>TRUNC(SUM(I171:I174))+TRUNC(SUM(N171:N174))</f>
        <v>0</v>
      </c>
    </row>
    <row r="176" spans="1:31" ht="23.25" customHeight="1">
      <c r="A176" s="15" t="s">
        <v>923</v>
      </c>
      <c r="B176" s="15" t="s">
        <v>1428</v>
      </c>
      <c r="C176" s="1" t="s">
        <v>923</v>
      </c>
      <c r="D176" s="37" t="s">
        <v>924</v>
      </c>
      <c r="E176" s="37" t="s">
        <v>925</v>
      </c>
      <c r="F176" s="21" t="s">
        <v>926</v>
      </c>
      <c r="G176" s="18">
        <f>일위노임!G77</f>
        <v>0.06</v>
      </c>
      <c r="H176" s="18"/>
      <c r="I176" s="40"/>
      <c r="J176" s="18"/>
      <c r="K176" s="18"/>
      <c r="L176" s="40"/>
      <c r="M176" s="18"/>
      <c r="N176" s="40"/>
      <c r="O176" s="18"/>
      <c r="P176" s="18"/>
      <c r="Q176" s="37"/>
      <c r="AE176" s="2">
        <f>L176</f>
        <v>0</v>
      </c>
    </row>
    <row r="177" spans="1:17" ht="23.25" customHeight="1">
      <c r="A177" s="15" t="s">
        <v>1724</v>
      </c>
      <c r="B177" s="15" t="s">
        <v>1428</v>
      </c>
      <c r="C177" s="1" t="s">
        <v>1724</v>
      </c>
      <c r="D177" s="37" t="s">
        <v>1725</v>
      </c>
      <c r="E177" s="37" t="s">
        <v>1726</v>
      </c>
      <c r="F177" s="21" t="s">
        <v>901</v>
      </c>
      <c r="G177" s="18">
        <v>1</v>
      </c>
      <c r="H177" s="18"/>
      <c r="I177" s="40"/>
      <c r="J177" s="18"/>
      <c r="K177" s="18"/>
      <c r="L177" s="40"/>
      <c r="M177" s="18"/>
      <c r="N177" s="40"/>
      <c r="O177" s="18"/>
      <c r="P177" s="18"/>
      <c r="Q177" s="37"/>
    </row>
    <row r="178" spans="2:31" ht="23.25" customHeight="1">
      <c r="B178" s="15" t="s">
        <v>1721</v>
      </c>
      <c r="D178" s="37" t="s">
        <v>1722</v>
      </c>
      <c r="E178" s="37"/>
      <c r="F178" s="21"/>
      <c r="G178" s="18"/>
      <c r="H178" s="18"/>
      <c r="I178" s="40"/>
      <c r="J178" s="18"/>
      <c r="K178" s="18"/>
      <c r="L178" s="40"/>
      <c r="M178" s="18"/>
      <c r="N178" s="40"/>
      <c r="O178" s="18"/>
      <c r="P178" s="18"/>
      <c r="Q178" s="37"/>
      <c r="AC178" s="2">
        <f>TRUNC(AE178*옵션!$B$36/100,1)</f>
        <v>0</v>
      </c>
      <c r="AD178" s="2">
        <f>TRUNC(SUM(L171:L176))</f>
        <v>0</v>
      </c>
      <c r="AE178" s="2">
        <f>TRUNC(SUM(AE171:AE177))</f>
        <v>0</v>
      </c>
    </row>
    <row r="179" spans="4:17" ht="23.25" customHeight="1">
      <c r="D179" s="37"/>
      <c r="E179" s="37"/>
      <c r="F179" s="21"/>
      <c r="G179" s="18"/>
      <c r="H179" s="18"/>
      <c r="I179" s="40"/>
      <c r="J179" s="18"/>
      <c r="K179" s="18"/>
      <c r="L179" s="40"/>
      <c r="M179" s="18"/>
      <c r="N179" s="40"/>
      <c r="O179" s="18"/>
      <c r="P179" s="18"/>
      <c r="Q179" s="37"/>
    </row>
    <row r="180" spans="1:17" ht="23.25" customHeight="1">
      <c r="A180" s="15" t="s">
        <v>1814</v>
      </c>
      <c r="B180" s="15" t="s">
        <v>1762</v>
      </c>
      <c r="C180" s="1" t="s">
        <v>1815</v>
      </c>
      <c r="D180" s="220" t="s">
        <v>1813</v>
      </c>
      <c r="E180" s="234"/>
      <c r="F180" s="21"/>
      <c r="G180" s="18"/>
      <c r="H180" s="18"/>
      <c r="I180" s="40"/>
      <c r="J180" s="18"/>
      <c r="K180" s="18"/>
      <c r="L180" s="40"/>
      <c r="M180" s="18"/>
      <c r="N180" s="40"/>
      <c r="O180" s="18"/>
      <c r="P180" s="18"/>
      <c r="Q180" s="37"/>
    </row>
    <row r="181" spans="1:29" ht="23.25" customHeight="1">
      <c r="A181" s="15" t="s">
        <v>471</v>
      </c>
      <c r="B181" s="15" t="s">
        <v>1430</v>
      </c>
      <c r="C181" s="1" t="s">
        <v>471</v>
      </c>
      <c r="D181" s="37" t="s">
        <v>467</v>
      </c>
      <c r="E181" s="37" t="s">
        <v>472</v>
      </c>
      <c r="F181" s="21" t="s">
        <v>457</v>
      </c>
      <c r="G181" s="18">
        <v>1</v>
      </c>
      <c r="H181" s="18"/>
      <c r="I181" s="40"/>
      <c r="J181" s="18"/>
      <c r="K181" s="18"/>
      <c r="L181" s="40"/>
      <c r="M181" s="18"/>
      <c r="N181" s="40"/>
      <c r="O181" s="18"/>
      <c r="P181" s="18"/>
      <c r="Q181" s="37"/>
      <c r="R181" s="2" t="s">
        <v>1734</v>
      </c>
      <c r="AB181" s="2">
        <f>I181</f>
        <v>0</v>
      </c>
      <c r="AC181" s="2">
        <f>G181*H181</f>
        <v>0</v>
      </c>
    </row>
    <row r="182" spans="1:18" ht="23.25" customHeight="1">
      <c r="A182" s="15" t="s">
        <v>471</v>
      </c>
      <c r="B182" s="15" t="s">
        <v>1430</v>
      </c>
      <c r="C182" s="1" t="s">
        <v>471</v>
      </c>
      <c r="D182" s="37" t="s">
        <v>467</v>
      </c>
      <c r="E182" s="37" t="s">
        <v>472</v>
      </c>
      <c r="F182" s="21" t="s">
        <v>457</v>
      </c>
      <c r="G182" s="18">
        <v>0.1</v>
      </c>
      <c r="H182" s="18"/>
      <c r="I182" s="40"/>
      <c r="J182" s="18"/>
      <c r="K182" s="18"/>
      <c r="L182" s="40"/>
      <c r="M182" s="18"/>
      <c r="N182" s="40"/>
      <c r="O182" s="18"/>
      <c r="P182" s="18"/>
      <c r="Q182" s="37"/>
      <c r="R182" s="2" t="s">
        <v>1734</v>
      </c>
    </row>
    <row r="183" spans="1:28" ht="23.25" customHeight="1">
      <c r="A183" s="15" t="s">
        <v>1731</v>
      </c>
      <c r="B183" s="15" t="s">
        <v>1430</v>
      </c>
      <c r="C183" s="1" t="s">
        <v>1731</v>
      </c>
      <c r="D183" s="37" t="s">
        <v>1732</v>
      </c>
      <c r="E183" s="37" t="s">
        <v>1733</v>
      </c>
      <c r="F183" s="21" t="s">
        <v>901</v>
      </c>
      <c r="G183" s="18">
        <v>1</v>
      </c>
      <c r="H183" s="18"/>
      <c r="I183" s="40"/>
      <c r="J183" s="18"/>
      <c r="K183" s="18"/>
      <c r="L183" s="40"/>
      <c r="M183" s="18"/>
      <c r="N183" s="40"/>
      <c r="O183" s="18"/>
      <c r="P183" s="18"/>
      <c r="Q183" s="37"/>
      <c r="AB183" s="2">
        <f>TRUNC(SUM(AB180:AB182),1)</f>
        <v>0</v>
      </c>
    </row>
    <row r="184" spans="1:30" ht="23.25" customHeight="1">
      <c r="A184" s="15" t="s">
        <v>1727</v>
      </c>
      <c r="B184" s="15" t="s">
        <v>1430</v>
      </c>
      <c r="C184" s="1" t="s">
        <v>1727</v>
      </c>
      <c r="D184" s="37" t="s">
        <v>1728</v>
      </c>
      <c r="E184" s="37" t="s">
        <v>1729</v>
      </c>
      <c r="F184" s="21" t="s">
        <v>901</v>
      </c>
      <c r="G184" s="18">
        <v>1</v>
      </c>
      <c r="H184" s="18"/>
      <c r="I184" s="40"/>
      <c r="J184" s="18"/>
      <c r="K184" s="18"/>
      <c r="L184" s="40"/>
      <c r="M184" s="18"/>
      <c r="N184" s="40"/>
      <c r="O184" s="18"/>
      <c r="P184" s="18"/>
      <c r="Q184" s="37"/>
      <c r="AC184" s="2">
        <f>TRUNC(TRUNC(SUM(AC180:AC183))*옵션!$B$33/100,1)</f>
        <v>0</v>
      </c>
      <c r="AD184" s="2">
        <f>TRUNC(SUM(I180:I183))+TRUNC(SUM(N180:N183))</f>
        <v>0</v>
      </c>
    </row>
    <row r="185" spans="1:31" ht="23.25" customHeight="1">
      <c r="A185" s="15" t="s">
        <v>923</v>
      </c>
      <c r="B185" s="15" t="s">
        <v>1430</v>
      </c>
      <c r="C185" s="1" t="s">
        <v>923</v>
      </c>
      <c r="D185" s="37" t="s">
        <v>924</v>
      </c>
      <c r="E185" s="37" t="s">
        <v>925</v>
      </c>
      <c r="F185" s="21" t="s">
        <v>926</v>
      </c>
      <c r="G185" s="18">
        <f>일위노임!G80</f>
        <v>0.08</v>
      </c>
      <c r="H185" s="18"/>
      <c r="I185" s="40"/>
      <c r="J185" s="18"/>
      <c r="K185" s="18"/>
      <c r="L185" s="40"/>
      <c r="M185" s="18"/>
      <c r="N185" s="40"/>
      <c r="O185" s="18"/>
      <c r="P185" s="18"/>
      <c r="Q185" s="37"/>
      <c r="AE185" s="2">
        <f>L185</f>
        <v>0</v>
      </c>
    </row>
    <row r="186" spans="1:17" ht="23.25" customHeight="1">
      <c r="A186" s="15" t="s">
        <v>1724</v>
      </c>
      <c r="B186" s="15" t="s">
        <v>1430</v>
      </c>
      <c r="C186" s="1" t="s">
        <v>1724</v>
      </c>
      <c r="D186" s="37" t="s">
        <v>1725</v>
      </c>
      <c r="E186" s="37" t="s">
        <v>1726</v>
      </c>
      <c r="F186" s="21" t="s">
        <v>901</v>
      </c>
      <c r="G186" s="18">
        <v>1</v>
      </c>
      <c r="H186" s="18"/>
      <c r="I186" s="40"/>
      <c r="J186" s="18"/>
      <c r="K186" s="18"/>
      <c r="L186" s="40"/>
      <c r="M186" s="18"/>
      <c r="N186" s="40"/>
      <c r="O186" s="18"/>
      <c r="P186" s="18"/>
      <c r="Q186" s="37"/>
    </row>
    <row r="187" spans="2:31" ht="23.25" customHeight="1">
      <c r="B187" s="15" t="s">
        <v>1721</v>
      </c>
      <c r="D187" s="37" t="s">
        <v>1722</v>
      </c>
      <c r="E187" s="37"/>
      <c r="F187" s="21"/>
      <c r="G187" s="18"/>
      <c r="H187" s="18"/>
      <c r="I187" s="40"/>
      <c r="J187" s="18"/>
      <c r="K187" s="18"/>
      <c r="L187" s="40"/>
      <c r="M187" s="18"/>
      <c r="N187" s="40"/>
      <c r="O187" s="18"/>
      <c r="P187" s="18"/>
      <c r="Q187" s="37"/>
      <c r="AC187" s="2">
        <f>TRUNC(AE187*옵션!$B$36/100,1)</f>
        <v>0</v>
      </c>
      <c r="AD187" s="2">
        <f>TRUNC(SUM(L180:L185))</f>
        <v>0</v>
      </c>
      <c r="AE187" s="2">
        <f>TRUNC(SUM(AE180:AE186))</f>
        <v>0</v>
      </c>
    </row>
    <row r="188" spans="4:17" ht="23.25" customHeight="1">
      <c r="D188" s="37"/>
      <c r="E188" s="37"/>
      <c r="F188" s="21"/>
      <c r="G188" s="18"/>
      <c r="H188" s="18"/>
      <c r="I188" s="40"/>
      <c r="J188" s="18"/>
      <c r="K188" s="18"/>
      <c r="L188" s="40"/>
      <c r="M188" s="18"/>
      <c r="N188" s="40"/>
      <c r="O188" s="18"/>
      <c r="P188" s="18"/>
      <c r="Q188" s="37"/>
    </row>
    <row r="189" spans="1:17" ht="23.25" customHeight="1">
      <c r="A189" s="15" t="s">
        <v>1817</v>
      </c>
      <c r="B189" s="15" t="s">
        <v>1762</v>
      </c>
      <c r="C189" s="1" t="s">
        <v>1818</v>
      </c>
      <c r="D189" s="220" t="s">
        <v>1816</v>
      </c>
      <c r="E189" s="234"/>
      <c r="F189" s="21"/>
      <c r="G189" s="18"/>
      <c r="H189" s="18"/>
      <c r="I189" s="40"/>
      <c r="J189" s="18"/>
      <c r="K189" s="18"/>
      <c r="L189" s="40"/>
      <c r="M189" s="18"/>
      <c r="N189" s="40"/>
      <c r="O189" s="18"/>
      <c r="P189" s="18"/>
      <c r="Q189" s="37"/>
    </row>
    <row r="190" spans="1:29" ht="23.25" customHeight="1">
      <c r="A190" s="15" t="s">
        <v>473</v>
      </c>
      <c r="B190" s="15" t="s">
        <v>1432</v>
      </c>
      <c r="C190" s="1" t="s">
        <v>473</v>
      </c>
      <c r="D190" s="37" t="s">
        <v>467</v>
      </c>
      <c r="E190" s="37" t="s">
        <v>474</v>
      </c>
      <c r="F190" s="21" t="s">
        <v>457</v>
      </c>
      <c r="G190" s="18">
        <v>1</v>
      </c>
      <c r="H190" s="18"/>
      <c r="I190" s="40"/>
      <c r="J190" s="18"/>
      <c r="K190" s="18"/>
      <c r="L190" s="40"/>
      <c r="M190" s="18"/>
      <c r="N190" s="40"/>
      <c r="O190" s="18"/>
      <c r="P190" s="18"/>
      <c r="Q190" s="37"/>
      <c r="R190" s="2" t="s">
        <v>1734</v>
      </c>
      <c r="AB190" s="2">
        <f>I190</f>
        <v>0</v>
      </c>
      <c r="AC190" s="2">
        <f>G190*H190</f>
        <v>0</v>
      </c>
    </row>
    <row r="191" spans="1:18" ht="23.25" customHeight="1">
      <c r="A191" s="15" t="s">
        <v>473</v>
      </c>
      <c r="B191" s="15" t="s">
        <v>1432</v>
      </c>
      <c r="C191" s="1" t="s">
        <v>473</v>
      </c>
      <c r="D191" s="37" t="s">
        <v>467</v>
      </c>
      <c r="E191" s="37" t="s">
        <v>474</v>
      </c>
      <c r="F191" s="21" t="s">
        <v>457</v>
      </c>
      <c r="G191" s="18">
        <v>0.1</v>
      </c>
      <c r="H191" s="18"/>
      <c r="I191" s="40"/>
      <c r="J191" s="18"/>
      <c r="K191" s="18"/>
      <c r="L191" s="40"/>
      <c r="M191" s="18"/>
      <c r="N191" s="40"/>
      <c r="O191" s="18"/>
      <c r="P191" s="18"/>
      <c r="Q191" s="37"/>
      <c r="R191" s="2" t="s">
        <v>1734</v>
      </c>
    </row>
    <row r="192" spans="1:28" ht="23.25" customHeight="1">
      <c r="A192" s="15" t="s">
        <v>1731</v>
      </c>
      <c r="B192" s="15" t="s">
        <v>1432</v>
      </c>
      <c r="C192" s="1" t="s">
        <v>1731</v>
      </c>
      <c r="D192" s="37" t="s">
        <v>1732</v>
      </c>
      <c r="E192" s="37" t="s">
        <v>1733</v>
      </c>
      <c r="F192" s="21" t="s">
        <v>901</v>
      </c>
      <c r="G192" s="18">
        <v>1</v>
      </c>
      <c r="H192" s="18"/>
      <c r="I192" s="40"/>
      <c r="J192" s="18"/>
      <c r="K192" s="18"/>
      <c r="L192" s="40"/>
      <c r="M192" s="18"/>
      <c r="N192" s="40"/>
      <c r="O192" s="18"/>
      <c r="P192" s="18"/>
      <c r="Q192" s="37"/>
      <c r="AB192" s="2">
        <f>TRUNC(SUM(AB189:AB191),1)</f>
        <v>0</v>
      </c>
    </row>
    <row r="193" spans="1:30" ht="23.25" customHeight="1">
      <c r="A193" s="15" t="s">
        <v>1727</v>
      </c>
      <c r="B193" s="15" t="s">
        <v>1432</v>
      </c>
      <c r="C193" s="1" t="s">
        <v>1727</v>
      </c>
      <c r="D193" s="37" t="s">
        <v>1728</v>
      </c>
      <c r="E193" s="37" t="s">
        <v>1729</v>
      </c>
      <c r="F193" s="21" t="s">
        <v>901</v>
      </c>
      <c r="G193" s="18">
        <v>1</v>
      </c>
      <c r="H193" s="18"/>
      <c r="I193" s="40"/>
      <c r="J193" s="18"/>
      <c r="K193" s="18"/>
      <c r="L193" s="40"/>
      <c r="M193" s="18"/>
      <c r="N193" s="40"/>
      <c r="O193" s="18"/>
      <c r="P193" s="18"/>
      <c r="Q193" s="37"/>
      <c r="AC193" s="2">
        <f>TRUNC(TRUNC(SUM(AC189:AC192))*옵션!$B$33/100,1)</f>
        <v>0</v>
      </c>
      <c r="AD193" s="2">
        <f>TRUNC(SUM(I189:I192))+TRUNC(SUM(N189:N192))</f>
        <v>0</v>
      </c>
    </row>
    <row r="194" spans="1:31" ht="23.25" customHeight="1">
      <c r="A194" s="15" t="s">
        <v>923</v>
      </c>
      <c r="B194" s="15" t="s">
        <v>1432</v>
      </c>
      <c r="C194" s="1" t="s">
        <v>923</v>
      </c>
      <c r="D194" s="37" t="s">
        <v>924</v>
      </c>
      <c r="E194" s="37" t="s">
        <v>925</v>
      </c>
      <c r="F194" s="21" t="s">
        <v>926</v>
      </c>
      <c r="G194" s="18">
        <f>일위노임!G83</f>
        <v>0.13</v>
      </c>
      <c r="H194" s="18"/>
      <c r="I194" s="40"/>
      <c r="J194" s="18"/>
      <c r="K194" s="18"/>
      <c r="L194" s="40"/>
      <c r="M194" s="18"/>
      <c r="N194" s="40"/>
      <c r="O194" s="18"/>
      <c r="P194" s="18"/>
      <c r="Q194" s="37"/>
      <c r="AE194" s="2">
        <f>L194</f>
        <v>0</v>
      </c>
    </row>
    <row r="195" spans="1:17" ht="23.25" customHeight="1">
      <c r="A195" s="15" t="s">
        <v>1724</v>
      </c>
      <c r="B195" s="15" t="s">
        <v>1432</v>
      </c>
      <c r="C195" s="1" t="s">
        <v>1724</v>
      </c>
      <c r="D195" s="37" t="s">
        <v>1725</v>
      </c>
      <c r="E195" s="37" t="s">
        <v>1726</v>
      </c>
      <c r="F195" s="21" t="s">
        <v>901</v>
      </c>
      <c r="G195" s="18">
        <v>1</v>
      </c>
      <c r="H195" s="18"/>
      <c r="I195" s="40"/>
      <c r="J195" s="18"/>
      <c r="K195" s="18"/>
      <c r="L195" s="40"/>
      <c r="M195" s="18"/>
      <c r="N195" s="40"/>
      <c r="O195" s="18"/>
      <c r="P195" s="18"/>
      <c r="Q195" s="37"/>
    </row>
    <row r="196" spans="2:31" ht="23.25" customHeight="1">
      <c r="B196" s="15" t="s">
        <v>1721</v>
      </c>
      <c r="D196" s="37" t="s">
        <v>1722</v>
      </c>
      <c r="E196" s="37"/>
      <c r="F196" s="21"/>
      <c r="G196" s="18"/>
      <c r="H196" s="18"/>
      <c r="I196" s="40"/>
      <c r="J196" s="18"/>
      <c r="K196" s="18"/>
      <c r="L196" s="40"/>
      <c r="M196" s="18"/>
      <c r="N196" s="40"/>
      <c r="O196" s="18"/>
      <c r="P196" s="18"/>
      <c r="Q196" s="37"/>
      <c r="AC196" s="2">
        <f>TRUNC(AE196*옵션!$B$36/100,1)</f>
        <v>0</v>
      </c>
      <c r="AD196" s="2">
        <f>TRUNC(SUM(L189:L194))</f>
        <v>0</v>
      </c>
      <c r="AE196" s="2">
        <f>TRUNC(SUM(AE189:AE195))</f>
        <v>0</v>
      </c>
    </row>
    <row r="197" spans="4:17" ht="23.25" customHeight="1">
      <c r="D197" s="37"/>
      <c r="E197" s="37"/>
      <c r="F197" s="21"/>
      <c r="G197" s="18"/>
      <c r="H197" s="18"/>
      <c r="I197" s="40"/>
      <c r="J197" s="18"/>
      <c r="K197" s="18"/>
      <c r="L197" s="40"/>
      <c r="M197" s="18"/>
      <c r="N197" s="40"/>
      <c r="O197" s="18"/>
      <c r="P197" s="18"/>
      <c r="Q197" s="37"/>
    </row>
    <row r="198" spans="1:17" ht="23.25" customHeight="1">
      <c r="A198" s="15" t="s">
        <v>1820</v>
      </c>
      <c r="B198" s="15" t="s">
        <v>1762</v>
      </c>
      <c r="C198" s="1" t="s">
        <v>1821</v>
      </c>
      <c r="D198" s="220" t="s">
        <v>1819</v>
      </c>
      <c r="E198" s="234"/>
      <c r="F198" s="21"/>
      <c r="G198" s="18"/>
      <c r="H198" s="18"/>
      <c r="I198" s="40"/>
      <c r="J198" s="18"/>
      <c r="K198" s="18"/>
      <c r="L198" s="40"/>
      <c r="M198" s="18"/>
      <c r="N198" s="40"/>
      <c r="O198" s="18"/>
      <c r="P198" s="18"/>
      <c r="Q198" s="37"/>
    </row>
    <row r="199" spans="1:29" ht="23.25" customHeight="1">
      <c r="A199" s="15" t="s">
        <v>475</v>
      </c>
      <c r="B199" s="15" t="s">
        <v>1434</v>
      </c>
      <c r="C199" s="1" t="s">
        <v>475</v>
      </c>
      <c r="D199" s="37" t="s">
        <v>467</v>
      </c>
      <c r="E199" s="37" t="s">
        <v>476</v>
      </c>
      <c r="F199" s="21" t="s">
        <v>457</v>
      </c>
      <c r="G199" s="18">
        <v>1</v>
      </c>
      <c r="H199" s="18"/>
      <c r="I199" s="40"/>
      <c r="J199" s="18"/>
      <c r="K199" s="18"/>
      <c r="L199" s="40"/>
      <c r="M199" s="18"/>
      <c r="N199" s="40"/>
      <c r="O199" s="18"/>
      <c r="P199" s="18"/>
      <c r="Q199" s="37"/>
      <c r="R199" s="2" t="s">
        <v>1734</v>
      </c>
      <c r="AB199" s="2">
        <f>I199</f>
        <v>0</v>
      </c>
      <c r="AC199" s="2">
        <f>G199*H199</f>
        <v>0</v>
      </c>
    </row>
    <row r="200" spans="1:18" ht="23.25" customHeight="1">
      <c r="A200" s="15" t="s">
        <v>475</v>
      </c>
      <c r="B200" s="15" t="s">
        <v>1434</v>
      </c>
      <c r="C200" s="1" t="s">
        <v>475</v>
      </c>
      <c r="D200" s="37" t="s">
        <v>467</v>
      </c>
      <c r="E200" s="37" t="s">
        <v>476</v>
      </c>
      <c r="F200" s="21" t="s">
        <v>457</v>
      </c>
      <c r="G200" s="18">
        <v>0.1</v>
      </c>
      <c r="H200" s="18"/>
      <c r="I200" s="40"/>
      <c r="J200" s="18"/>
      <c r="K200" s="18"/>
      <c r="L200" s="40"/>
      <c r="M200" s="18"/>
      <c r="N200" s="40"/>
      <c r="O200" s="18"/>
      <c r="P200" s="18"/>
      <c r="Q200" s="37"/>
      <c r="R200" s="2" t="s">
        <v>1734</v>
      </c>
    </row>
    <row r="201" spans="1:28" ht="23.25" customHeight="1">
      <c r="A201" s="15" t="s">
        <v>1731</v>
      </c>
      <c r="B201" s="15" t="s">
        <v>1434</v>
      </c>
      <c r="C201" s="1" t="s">
        <v>1731</v>
      </c>
      <c r="D201" s="37" t="s">
        <v>1732</v>
      </c>
      <c r="E201" s="37" t="s">
        <v>1733</v>
      </c>
      <c r="F201" s="21" t="s">
        <v>901</v>
      </c>
      <c r="G201" s="18">
        <v>1</v>
      </c>
      <c r="H201" s="18"/>
      <c r="I201" s="40"/>
      <c r="J201" s="18"/>
      <c r="K201" s="18"/>
      <c r="L201" s="40"/>
      <c r="M201" s="18"/>
      <c r="N201" s="40"/>
      <c r="O201" s="18"/>
      <c r="P201" s="18"/>
      <c r="Q201" s="37"/>
      <c r="AB201" s="2">
        <f>TRUNC(SUM(AB198:AB200),1)</f>
        <v>0</v>
      </c>
    </row>
    <row r="202" spans="1:30" ht="23.25" customHeight="1">
      <c r="A202" s="15" t="s">
        <v>1727</v>
      </c>
      <c r="B202" s="15" t="s">
        <v>1434</v>
      </c>
      <c r="C202" s="1" t="s">
        <v>1727</v>
      </c>
      <c r="D202" s="37" t="s">
        <v>1728</v>
      </c>
      <c r="E202" s="37" t="s">
        <v>1729</v>
      </c>
      <c r="F202" s="21" t="s">
        <v>901</v>
      </c>
      <c r="G202" s="18">
        <v>1</v>
      </c>
      <c r="H202" s="18"/>
      <c r="I202" s="40"/>
      <c r="J202" s="18"/>
      <c r="K202" s="18"/>
      <c r="L202" s="40"/>
      <c r="M202" s="18"/>
      <c r="N202" s="40"/>
      <c r="O202" s="18"/>
      <c r="P202" s="18"/>
      <c r="Q202" s="37"/>
      <c r="AC202" s="2">
        <f>TRUNC(TRUNC(SUM(AC198:AC201))*옵션!$B$33/100,1)</f>
        <v>0</v>
      </c>
      <c r="AD202" s="2">
        <f>TRUNC(SUM(I198:I201))+TRUNC(SUM(N198:N201))</f>
        <v>0</v>
      </c>
    </row>
    <row r="203" spans="1:31" ht="23.25" customHeight="1">
      <c r="A203" s="15" t="s">
        <v>923</v>
      </c>
      <c r="B203" s="15" t="s">
        <v>1434</v>
      </c>
      <c r="C203" s="1" t="s">
        <v>923</v>
      </c>
      <c r="D203" s="37" t="s">
        <v>924</v>
      </c>
      <c r="E203" s="37" t="s">
        <v>925</v>
      </c>
      <c r="F203" s="21" t="s">
        <v>926</v>
      </c>
      <c r="G203" s="18">
        <f>일위노임!G86</f>
        <v>0.19</v>
      </c>
      <c r="H203" s="18"/>
      <c r="I203" s="40"/>
      <c r="J203" s="18"/>
      <c r="K203" s="18"/>
      <c r="L203" s="40"/>
      <c r="M203" s="18"/>
      <c r="N203" s="40"/>
      <c r="O203" s="18"/>
      <c r="P203" s="18"/>
      <c r="Q203" s="37"/>
      <c r="AE203" s="2">
        <f>L203</f>
        <v>0</v>
      </c>
    </row>
    <row r="204" spans="1:17" ht="23.25" customHeight="1">
      <c r="A204" s="15" t="s">
        <v>1724</v>
      </c>
      <c r="B204" s="15" t="s">
        <v>1434</v>
      </c>
      <c r="C204" s="1" t="s">
        <v>1724</v>
      </c>
      <c r="D204" s="37" t="s">
        <v>1725</v>
      </c>
      <c r="E204" s="37" t="s">
        <v>1726</v>
      </c>
      <c r="F204" s="21" t="s">
        <v>901</v>
      </c>
      <c r="G204" s="18">
        <v>1</v>
      </c>
      <c r="H204" s="18"/>
      <c r="I204" s="40"/>
      <c r="J204" s="18"/>
      <c r="K204" s="18"/>
      <c r="L204" s="40"/>
      <c r="M204" s="18"/>
      <c r="N204" s="40"/>
      <c r="O204" s="18"/>
      <c r="P204" s="18"/>
      <c r="Q204" s="37"/>
    </row>
    <row r="205" spans="2:31" ht="23.25" customHeight="1">
      <c r="B205" s="15" t="s">
        <v>1721</v>
      </c>
      <c r="D205" s="37" t="s">
        <v>1722</v>
      </c>
      <c r="E205" s="37"/>
      <c r="F205" s="21"/>
      <c r="G205" s="18"/>
      <c r="H205" s="18"/>
      <c r="I205" s="40"/>
      <c r="J205" s="18"/>
      <c r="K205" s="18"/>
      <c r="L205" s="40"/>
      <c r="M205" s="18"/>
      <c r="N205" s="40"/>
      <c r="O205" s="18"/>
      <c r="P205" s="18"/>
      <c r="Q205" s="37"/>
      <c r="AC205" s="2">
        <f>TRUNC(AE205*옵션!$B$36/100,1)</f>
        <v>0</v>
      </c>
      <c r="AD205" s="2">
        <f>TRUNC(SUM(L198:L203))</f>
        <v>0</v>
      </c>
      <c r="AE205" s="2">
        <f>TRUNC(SUM(AE198:AE204))</f>
        <v>0</v>
      </c>
    </row>
    <row r="206" spans="4:17" ht="23.25" customHeight="1">
      <c r="D206" s="37"/>
      <c r="E206" s="37"/>
      <c r="F206" s="21"/>
      <c r="G206" s="18"/>
      <c r="H206" s="18"/>
      <c r="I206" s="40"/>
      <c r="J206" s="18"/>
      <c r="K206" s="18"/>
      <c r="L206" s="40"/>
      <c r="M206" s="18"/>
      <c r="N206" s="40"/>
      <c r="O206" s="18"/>
      <c r="P206" s="18"/>
      <c r="Q206" s="37"/>
    </row>
    <row r="207" spans="1:17" ht="23.25" customHeight="1">
      <c r="A207" s="15" t="s">
        <v>1823</v>
      </c>
      <c r="B207" s="15" t="s">
        <v>1762</v>
      </c>
      <c r="C207" s="1" t="s">
        <v>1824</v>
      </c>
      <c r="D207" s="220" t="s">
        <v>1822</v>
      </c>
      <c r="E207" s="234"/>
      <c r="F207" s="21"/>
      <c r="G207" s="18"/>
      <c r="H207" s="18"/>
      <c r="I207" s="40"/>
      <c r="J207" s="18"/>
      <c r="K207" s="18"/>
      <c r="L207" s="40"/>
      <c r="M207" s="18"/>
      <c r="N207" s="40"/>
      <c r="O207" s="18"/>
      <c r="P207" s="18"/>
      <c r="Q207" s="37"/>
    </row>
    <row r="208" spans="1:29" ht="23.25" customHeight="1">
      <c r="A208" s="15" t="s">
        <v>477</v>
      </c>
      <c r="B208" s="15" t="s">
        <v>1436</v>
      </c>
      <c r="C208" s="1" t="s">
        <v>477</v>
      </c>
      <c r="D208" s="37" t="s">
        <v>467</v>
      </c>
      <c r="E208" s="37" t="s">
        <v>472</v>
      </c>
      <c r="F208" s="21" t="s">
        <v>457</v>
      </c>
      <c r="G208" s="18">
        <v>1</v>
      </c>
      <c r="H208" s="18"/>
      <c r="I208" s="40"/>
      <c r="J208" s="18"/>
      <c r="K208" s="18"/>
      <c r="L208" s="40"/>
      <c r="M208" s="18"/>
      <c r="N208" s="40"/>
      <c r="O208" s="18"/>
      <c r="P208" s="18"/>
      <c r="Q208" s="37"/>
      <c r="R208" s="2" t="s">
        <v>1734</v>
      </c>
      <c r="AB208" s="2">
        <f>I208</f>
        <v>0</v>
      </c>
      <c r="AC208" s="2">
        <f>G208*H208</f>
        <v>0</v>
      </c>
    </row>
    <row r="209" spans="1:18" ht="23.25" customHeight="1">
      <c r="A209" s="15" t="s">
        <v>477</v>
      </c>
      <c r="B209" s="15" t="s">
        <v>1436</v>
      </c>
      <c r="C209" s="1" t="s">
        <v>477</v>
      </c>
      <c r="D209" s="37" t="s">
        <v>467</v>
      </c>
      <c r="E209" s="37" t="s">
        <v>472</v>
      </c>
      <c r="F209" s="21" t="s">
        <v>457</v>
      </c>
      <c r="G209" s="18">
        <v>0.05</v>
      </c>
      <c r="H209" s="18"/>
      <c r="I209" s="40"/>
      <c r="J209" s="18"/>
      <c r="K209" s="18"/>
      <c r="L209" s="40"/>
      <c r="M209" s="18"/>
      <c r="N209" s="40"/>
      <c r="O209" s="18"/>
      <c r="P209" s="18"/>
      <c r="Q209" s="37"/>
      <c r="R209" s="2" t="s">
        <v>1734</v>
      </c>
    </row>
    <row r="210" spans="1:28" ht="23.25" customHeight="1">
      <c r="A210" s="15" t="s">
        <v>1731</v>
      </c>
      <c r="B210" s="15" t="s">
        <v>1436</v>
      </c>
      <c r="C210" s="1" t="s">
        <v>1731</v>
      </c>
      <c r="D210" s="37" t="s">
        <v>1732</v>
      </c>
      <c r="E210" s="37" t="s">
        <v>1733</v>
      </c>
      <c r="F210" s="21" t="s">
        <v>901</v>
      </c>
      <c r="G210" s="18">
        <v>1</v>
      </c>
      <c r="H210" s="18"/>
      <c r="I210" s="40"/>
      <c r="J210" s="18"/>
      <c r="K210" s="18"/>
      <c r="L210" s="40"/>
      <c r="M210" s="18"/>
      <c r="N210" s="40"/>
      <c r="O210" s="18"/>
      <c r="P210" s="18"/>
      <c r="Q210" s="37"/>
      <c r="AB210" s="2">
        <f>TRUNC(SUM(AB207:AB209),1)</f>
        <v>0</v>
      </c>
    </row>
    <row r="211" spans="1:30" ht="23.25" customHeight="1">
      <c r="A211" s="15" t="s">
        <v>1727</v>
      </c>
      <c r="B211" s="15" t="s">
        <v>1436</v>
      </c>
      <c r="C211" s="1" t="s">
        <v>1727</v>
      </c>
      <c r="D211" s="37" t="s">
        <v>1728</v>
      </c>
      <c r="E211" s="37" t="s">
        <v>1729</v>
      </c>
      <c r="F211" s="21" t="s">
        <v>901</v>
      </c>
      <c r="G211" s="18">
        <v>1</v>
      </c>
      <c r="H211" s="18"/>
      <c r="I211" s="40"/>
      <c r="J211" s="18"/>
      <c r="K211" s="18"/>
      <c r="L211" s="40"/>
      <c r="M211" s="18"/>
      <c r="N211" s="40"/>
      <c r="O211" s="18"/>
      <c r="P211" s="18"/>
      <c r="Q211" s="37"/>
      <c r="AC211" s="2">
        <f>TRUNC(TRUNC(SUM(AC207:AC210))*옵션!$B$33/100,1)</f>
        <v>0</v>
      </c>
      <c r="AD211" s="2">
        <f>TRUNC(SUM(I207:I210))+TRUNC(SUM(N207:N210))</f>
        <v>0</v>
      </c>
    </row>
    <row r="212" spans="1:31" ht="23.25" customHeight="1">
      <c r="A212" s="15" t="s">
        <v>923</v>
      </c>
      <c r="B212" s="15" t="s">
        <v>1436</v>
      </c>
      <c r="C212" s="1" t="s">
        <v>923</v>
      </c>
      <c r="D212" s="37" t="s">
        <v>924</v>
      </c>
      <c r="E212" s="37" t="s">
        <v>925</v>
      </c>
      <c r="F212" s="21" t="s">
        <v>926</v>
      </c>
      <c r="G212" s="18">
        <f>일위노임!G89</f>
        <v>0.056</v>
      </c>
      <c r="H212" s="18"/>
      <c r="I212" s="40"/>
      <c r="J212" s="18"/>
      <c r="K212" s="18"/>
      <c r="L212" s="40"/>
      <c r="M212" s="18"/>
      <c r="N212" s="40"/>
      <c r="O212" s="18"/>
      <c r="P212" s="18"/>
      <c r="Q212" s="37"/>
      <c r="AE212" s="2">
        <f>L212</f>
        <v>0</v>
      </c>
    </row>
    <row r="213" spans="1:17" ht="23.25" customHeight="1">
      <c r="A213" s="15" t="s">
        <v>1724</v>
      </c>
      <c r="B213" s="15" t="s">
        <v>1436</v>
      </c>
      <c r="C213" s="1" t="s">
        <v>1724</v>
      </c>
      <c r="D213" s="37" t="s">
        <v>1725</v>
      </c>
      <c r="E213" s="37" t="s">
        <v>1726</v>
      </c>
      <c r="F213" s="21" t="s">
        <v>901</v>
      </c>
      <c r="G213" s="18">
        <v>1</v>
      </c>
      <c r="H213" s="18"/>
      <c r="I213" s="40"/>
      <c r="J213" s="18"/>
      <c r="K213" s="18"/>
      <c r="L213" s="40"/>
      <c r="M213" s="18"/>
      <c r="N213" s="40"/>
      <c r="O213" s="18"/>
      <c r="P213" s="18"/>
      <c r="Q213" s="37"/>
    </row>
    <row r="214" spans="2:31" ht="23.25" customHeight="1">
      <c r="B214" s="15" t="s">
        <v>1721</v>
      </c>
      <c r="D214" s="37" t="s">
        <v>1722</v>
      </c>
      <c r="E214" s="37"/>
      <c r="F214" s="21"/>
      <c r="G214" s="18"/>
      <c r="H214" s="18"/>
      <c r="I214" s="40"/>
      <c r="J214" s="18"/>
      <c r="K214" s="18"/>
      <c r="L214" s="40"/>
      <c r="M214" s="18"/>
      <c r="N214" s="40"/>
      <c r="O214" s="18"/>
      <c r="P214" s="18"/>
      <c r="Q214" s="37"/>
      <c r="AC214" s="2">
        <f>TRUNC(AE214*옵션!$B$36/100,1)</f>
        <v>0</v>
      </c>
      <c r="AD214" s="2">
        <f>TRUNC(SUM(L207:L212))</f>
        <v>0</v>
      </c>
      <c r="AE214" s="2">
        <f>TRUNC(SUM(AE207:AE213))</f>
        <v>0</v>
      </c>
    </row>
    <row r="215" spans="4:17" ht="23.25" customHeight="1">
      <c r="D215" s="37"/>
      <c r="E215" s="37"/>
      <c r="F215" s="21"/>
      <c r="G215" s="18"/>
      <c r="H215" s="18"/>
      <c r="I215" s="40"/>
      <c r="J215" s="18"/>
      <c r="K215" s="18"/>
      <c r="L215" s="40"/>
      <c r="M215" s="18"/>
      <c r="N215" s="40"/>
      <c r="O215" s="18"/>
      <c r="P215" s="18"/>
      <c r="Q215" s="37"/>
    </row>
    <row r="216" spans="1:17" ht="23.25" customHeight="1">
      <c r="A216" s="15" t="s">
        <v>1826</v>
      </c>
      <c r="B216" s="15" t="s">
        <v>1772</v>
      </c>
      <c r="C216" s="1" t="s">
        <v>1827</v>
      </c>
      <c r="D216" s="220" t="s">
        <v>1825</v>
      </c>
      <c r="E216" s="234"/>
      <c r="F216" s="21"/>
      <c r="G216" s="18"/>
      <c r="H216" s="18"/>
      <c r="I216" s="40"/>
      <c r="J216" s="18"/>
      <c r="K216" s="18"/>
      <c r="L216" s="40"/>
      <c r="M216" s="18"/>
      <c r="N216" s="40"/>
      <c r="O216" s="18"/>
      <c r="P216" s="18"/>
      <c r="Q216" s="37"/>
    </row>
    <row r="217" spans="1:29" ht="23.25" customHeight="1">
      <c r="A217" s="15" t="s">
        <v>478</v>
      </c>
      <c r="B217" s="15" t="s">
        <v>1439</v>
      </c>
      <c r="C217" s="1" t="s">
        <v>478</v>
      </c>
      <c r="D217" s="37" t="s">
        <v>479</v>
      </c>
      <c r="E217" s="37" t="s">
        <v>480</v>
      </c>
      <c r="F217" s="21" t="s">
        <v>457</v>
      </c>
      <c r="G217" s="18">
        <v>1</v>
      </c>
      <c r="H217" s="18"/>
      <c r="I217" s="40"/>
      <c r="J217" s="18"/>
      <c r="K217" s="18"/>
      <c r="L217" s="40"/>
      <c r="M217" s="18"/>
      <c r="N217" s="40"/>
      <c r="O217" s="18"/>
      <c r="P217" s="18"/>
      <c r="Q217" s="37"/>
      <c r="R217" s="2" t="s">
        <v>1735</v>
      </c>
      <c r="AB217" s="2">
        <f>I217</f>
        <v>0</v>
      </c>
      <c r="AC217" s="2">
        <f>G217*H217</f>
        <v>0</v>
      </c>
    </row>
    <row r="218" spans="1:18" ht="23.25" customHeight="1">
      <c r="A218" s="15" t="s">
        <v>478</v>
      </c>
      <c r="B218" s="15" t="s">
        <v>1439</v>
      </c>
      <c r="C218" s="1" t="s">
        <v>478</v>
      </c>
      <c r="D218" s="37" t="s">
        <v>479</v>
      </c>
      <c r="E218" s="37" t="s">
        <v>480</v>
      </c>
      <c r="F218" s="21" t="s">
        <v>457</v>
      </c>
      <c r="G218" s="18">
        <v>0.03</v>
      </c>
      <c r="H218" s="18"/>
      <c r="I218" s="40"/>
      <c r="J218" s="18"/>
      <c r="K218" s="18"/>
      <c r="L218" s="40"/>
      <c r="M218" s="18"/>
      <c r="N218" s="40"/>
      <c r="O218" s="18"/>
      <c r="P218" s="18"/>
      <c r="Q218" s="37"/>
      <c r="R218" s="2" t="s">
        <v>1735</v>
      </c>
    </row>
    <row r="219" spans="1:28" ht="23.25" customHeight="1">
      <c r="A219" s="15" t="s">
        <v>1731</v>
      </c>
      <c r="B219" s="15" t="s">
        <v>1439</v>
      </c>
      <c r="C219" s="1" t="s">
        <v>1731</v>
      </c>
      <c r="D219" s="37" t="s">
        <v>1732</v>
      </c>
      <c r="E219" s="37" t="s">
        <v>1733</v>
      </c>
      <c r="F219" s="21" t="s">
        <v>901</v>
      </c>
      <c r="G219" s="18">
        <v>1</v>
      </c>
      <c r="H219" s="18"/>
      <c r="I219" s="40"/>
      <c r="J219" s="18"/>
      <c r="K219" s="18"/>
      <c r="L219" s="40"/>
      <c r="M219" s="18"/>
      <c r="N219" s="40"/>
      <c r="O219" s="18"/>
      <c r="P219" s="18"/>
      <c r="Q219" s="37"/>
      <c r="AB219" s="2">
        <f>TRUNC(SUM(AB216:AB218),1)</f>
        <v>0</v>
      </c>
    </row>
    <row r="220" spans="1:30" ht="23.25" customHeight="1">
      <c r="A220" s="15" t="s">
        <v>1727</v>
      </c>
      <c r="B220" s="15" t="s">
        <v>1439</v>
      </c>
      <c r="C220" s="1" t="s">
        <v>1727</v>
      </c>
      <c r="D220" s="37" t="s">
        <v>1728</v>
      </c>
      <c r="E220" s="37" t="s">
        <v>1729</v>
      </c>
      <c r="F220" s="21" t="s">
        <v>901</v>
      </c>
      <c r="G220" s="18">
        <v>1</v>
      </c>
      <c r="H220" s="18"/>
      <c r="I220" s="40"/>
      <c r="J220" s="18"/>
      <c r="K220" s="18"/>
      <c r="L220" s="40"/>
      <c r="M220" s="18"/>
      <c r="N220" s="40"/>
      <c r="O220" s="18"/>
      <c r="P220" s="18"/>
      <c r="Q220" s="37"/>
      <c r="AC220" s="2">
        <f>TRUNC(TRUNC(SUM(AC216:AC219))*옵션!$B$33/100,1)</f>
        <v>0</v>
      </c>
      <c r="AD220" s="2">
        <f>TRUNC(SUM(I216:I219))+TRUNC(SUM(N216:N219))</f>
        <v>0</v>
      </c>
    </row>
    <row r="221" spans="1:31" ht="23.25" customHeight="1">
      <c r="A221" s="15" t="s">
        <v>929</v>
      </c>
      <c r="B221" s="15" t="s">
        <v>1439</v>
      </c>
      <c r="C221" s="1" t="s">
        <v>929</v>
      </c>
      <c r="D221" s="37" t="s">
        <v>924</v>
      </c>
      <c r="E221" s="37" t="s">
        <v>930</v>
      </c>
      <c r="F221" s="21" t="s">
        <v>926</v>
      </c>
      <c r="G221" s="18">
        <f>일위노임!G93</f>
        <v>0.009</v>
      </c>
      <c r="H221" s="18"/>
      <c r="I221" s="40"/>
      <c r="J221" s="18"/>
      <c r="K221" s="18"/>
      <c r="L221" s="40"/>
      <c r="M221" s="18"/>
      <c r="N221" s="40"/>
      <c r="O221" s="18"/>
      <c r="P221" s="18"/>
      <c r="Q221" s="37"/>
      <c r="AE221" s="2">
        <f>L221</f>
        <v>0</v>
      </c>
    </row>
    <row r="222" spans="1:31" ht="23.25" customHeight="1">
      <c r="A222" s="15" t="s">
        <v>931</v>
      </c>
      <c r="B222" s="15" t="s">
        <v>1439</v>
      </c>
      <c r="C222" s="1" t="s">
        <v>931</v>
      </c>
      <c r="D222" s="37" t="s">
        <v>924</v>
      </c>
      <c r="E222" s="37" t="s">
        <v>932</v>
      </c>
      <c r="F222" s="21" t="s">
        <v>926</v>
      </c>
      <c r="G222" s="18">
        <f>일위노임!G94</f>
        <v>0.021</v>
      </c>
      <c r="H222" s="18"/>
      <c r="I222" s="40"/>
      <c r="J222" s="18"/>
      <c r="K222" s="18"/>
      <c r="L222" s="40"/>
      <c r="M222" s="18"/>
      <c r="N222" s="40"/>
      <c r="O222" s="18"/>
      <c r="P222" s="18"/>
      <c r="Q222" s="37"/>
      <c r="AE222" s="2">
        <f>L222</f>
        <v>0</v>
      </c>
    </row>
    <row r="223" spans="1:17" ht="23.25" customHeight="1">
      <c r="A223" s="15" t="s">
        <v>1724</v>
      </c>
      <c r="B223" s="15" t="s">
        <v>1439</v>
      </c>
      <c r="C223" s="1" t="s">
        <v>1724</v>
      </c>
      <c r="D223" s="37" t="s">
        <v>1725</v>
      </c>
      <c r="E223" s="37" t="s">
        <v>1726</v>
      </c>
      <c r="F223" s="21" t="s">
        <v>901</v>
      </c>
      <c r="G223" s="18">
        <v>1</v>
      </c>
      <c r="H223" s="18"/>
      <c r="I223" s="40"/>
      <c r="J223" s="18"/>
      <c r="K223" s="18"/>
      <c r="L223" s="40"/>
      <c r="M223" s="18"/>
      <c r="N223" s="40"/>
      <c r="O223" s="18"/>
      <c r="P223" s="18"/>
      <c r="Q223" s="37"/>
    </row>
    <row r="224" spans="2:31" ht="23.25" customHeight="1">
      <c r="B224" s="15" t="s">
        <v>1721</v>
      </c>
      <c r="D224" s="37" t="s">
        <v>1722</v>
      </c>
      <c r="E224" s="37"/>
      <c r="F224" s="21"/>
      <c r="G224" s="18"/>
      <c r="H224" s="18"/>
      <c r="I224" s="40"/>
      <c r="J224" s="18"/>
      <c r="K224" s="18"/>
      <c r="L224" s="40"/>
      <c r="M224" s="18"/>
      <c r="N224" s="40"/>
      <c r="O224" s="18"/>
      <c r="P224" s="18"/>
      <c r="Q224" s="37"/>
      <c r="AC224" s="2">
        <f>TRUNC(AE224*옵션!$B$36/100,1)</f>
        <v>0</v>
      </c>
      <c r="AD224" s="2">
        <f>TRUNC(SUM(L216:L222))</f>
        <v>0</v>
      </c>
      <c r="AE224" s="2">
        <f>TRUNC(SUM(AE216:AE223))</f>
        <v>0</v>
      </c>
    </row>
    <row r="225" spans="4:17" ht="23.25" customHeight="1">
      <c r="D225" s="37"/>
      <c r="E225" s="37"/>
      <c r="F225" s="21"/>
      <c r="G225" s="18"/>
      <c r="H225" s="18"/>
      <c r="I225" s="40"/>
      <c r="J225" s="18"/>
      <c r="K225" s="18"/>
      <c r="L225" s="40"/>
      <c r="M225" s="18"/>
      <c r="N225" s="40"/>
      <c r="O225" s="18"/>
      <c r="P225" s="18"/>
      <c r="Q225" s="37"/>
    </row>
    <row r="226" spans="1:17" ht="23.25" customHeight="1">
      <c r="A226" s="15" t="s">
        <v>1829</v>
      </c>
      <c r="B226" s="15" t="s">
        <v>1762</v>
      </c>
      <c r="C226" s="1" t="s">
        <v>1830</v>
      </c>
      <c r="D226" s="220" t="s">
        <v>1828</v>
      </c>
      <c r="E226" s="234"/>
      <c r="F226" s="21"/>
      <c r="G226" s="18"/>
      <c r="H226" s="18"/>
      <c r="I226" s="40"/>
      <c r="J226" s="18"/>
      <c r="K226" s="18"/>
      <c r="L226" s="40"/>
      <c r="M226" s="18"/>
      <c r="N226" s="40"/>
      <c r="O226" s="18"/>
      <c r="P226" s="18"/>
      <c r="Q226" s="37"/>
    </row>
    <row r="227" spans="1:29" ht="23.25" customHeight="1">
      <c r="A227" s="15" t="s">
        <v>481</v>
      </c>
      <c r="B227" s="15" t="s">
        <v>1442</v>
      </c>
      <c r="C227" s="1" t="s">
        <v>481</v>
      </c>
      <c r="D227" s="37" t="s">
        <v>479</v>
      </c>
      <c r="E227" s="37" t="s">
        <v>482</v>
      </c>
      <c r="F227" s="21" t="s">
        <v>457</v>
      </c>
      <c r="G227" s="18">
        <v>1</v>
      </c>
      <c r="H227" s="18"/>
      <c r="I227" s="40"/>
      <c r="J227" s="18"/>
      <c r="K227" s="18"/>
      <c r="L227" s="40"/>
      <c r="M227" s="18"/>
      <c r="N227" s="40"/>
      <c r="O227" s="18"/>
      <c r="P227" s="18"/>
      <c r="Q227" s="37"/>
      <c r="R227" s="2" t="s">
        <v>1735</v>
      </c>
      <c r="AB227" s="2">
        <f>I227</f>
        <v>0</v>
      </c>
      <c r="AC227" s="2">
        <f>G227*H227</f>
        <v>0</v>
      </c>
    </row>
    <row r="228" spans="1:18" ht="23.25" customHeight="1">
      <c r="A228" s="15" t="s">
        <v>481</v>
      </c>
      <c r="B228" s="15" t="s">
        <v>1442</v>
      </c>
      <c r="C228" s="1" t="s">
        <v>481</v>
      </c>
      <c r="D228" s="37" t="s">
        <v>479</v>
      </c>
      <c r="E228" s="37" t="s">
        <v>482</v>
      </c>
      <c r="F228" s="21" t="s">
        <v>457</v>
      </c>
      <c r="G228" s="18">
        <v>0.03</v>
      </c>
      <c r="H228" s="18"/>
      <c r="I228" s="40"/>
      <c r="J228" s="18"/>
      <c r="K228" s="18"/>
      <c r="L228" s="40"/>
      <c r="M228" s="18"/>
      <c r="N228" s="40"/>
      <c r="O228" s="18"/>
      <c r="P228" s="18"/>
      <c r="Q228" s="37"/>
      <c r="R228" s="2" t="s">
        <v>1735</v>
      </c>
    </row>
    <row r="229" spans="1:28" ht="23.25" customHeight="1">
      <c r="A229" s="15" t="s">
        <v>1731</v>
      </c>
      <c r="B229" s="15" t="s">
        <v>1442</v>
      </c>
      <c r="C229" s="1" t="s">
        <v>1731</v>
      </c>
      <c r="D229" s="37" t="s">
        <v>1732</v>
      </c>
      <c r="E229" s="37" t="s">
        <v>1733</v>
      </c>
      <c r="F229" s="21" t="s">
        <v>901</v>
      </c>
      <c r="G229" s="18">
        <v>1</v>
      </c>
      <c r="H229" s="18"/>
      <c r="I229" s="40"/>
      <c r="J229" s="18"/>
      <c r="K229" s="18"/>
      <c r="L229" s="40"/>
      <c r="M229" s="18"/>
      <c r="N229" s="40"/>
      <c r="O229" s="18"/>
      <c r="P229" s="18"/>
      <c r="Q229" s="37"/>
      <c r="AB229" s="2">
        <f>TRUNC(SUM(AB226:AB228),1)</f>
        <v>0</v>
      </c>
    </row>
    <row r="230" spans="1:30" ht="23.25" customHeight="1">
      <c r="A230" s="15" t="s">
        <v>1727</v>
      </c>
      <c r="B230" s="15" t="s">
        <v>1442</v>
      </c>
      <c r="C230" s="1" t="s">
        <v>1727</v>
      </c>
      <c r="D230" s="37" t="s">
        <v>1728</v>
      </c>
      <c r="E230" s="37" t="s">
        <v>1729</v>
      </c>
      <c r="F230" s="21" t="s">
        <v>901</v>
      </c>
      <c r="G230" s="18">
        <v>1</v>
      </c>
      <c r="H230" s="18"/>
      <c r="I230" s="40"/>
      <c r="J230" s="18"/>
      <c r="K230" s="18"/>
      <c r="L230" s="40"/>
      <c r="M230" s="18"/>
      <c r="N230" s="40"/>
      <c r="O230" s="18"/>
      <c r="P230" s="18"/>
      <c r="Q230" s="37"/>
      <c r="AC230" s="2">
        <f>TRUNC(TRUNC(SUM(AC226:AC229))*옵션!$B$33/100,1)</f>
        <v>0</v>
      </c>
      <c r="AD230" s="2">
        <f>TRUNC(SUM(I226:I229))+TRUNC(SUM(N226:N229))</f>
        <v>0</v>
      </c>
    </row>
    <row r="231" spans="1:31" ht="23.25" customHeight="1">
      <c r="A231" s="15" t="s">
        <v>929</v>
      </c>
      <c r="B231" s="15" t="s">
        <v>1442</v>
      </c>
      <c r="C231" s="1" t="s">
        <v>929</v>
      </c>
      <c r="D231" s="37" t="s">
        <v>924</v>
      </c>
      <c r="E231" s="37" t="s">
        <v>930</v>
      </c>
      <c r="F231" s="21" t="s">
        <v>926</v>
      </c>
      <c r="G231" s="18">
        <f>일위노임!G98</f>
        <v>0.0105</v>
      </c>
      <c r="H231" s="18"/>
      <c r="I231" s="40"/>
      <c r="J231" s="18"/>
      <c r="K231" s="18"/>
      <c r="L231" s="40"/>
      <c r="M231" s="18"/>
      <c r="N231" s="40"/>
      <c r="O231" s="18"/>
      <c r="P231" s="18"/>
      <c r="Q231" s="37"/>
      <c r="AE231" s="2">
        <f>L231</f>
        <v>0</v>
      </c>
    </row>
    <row r="232" spans="1:31" ht="23.25" customHeight="1">
      <c r="A232" s="15" t="s">
        <v>931</v>
      </c>
      <c r="B232" s="15" t="s">
        <v>1442</v>
      </c>
      <c r="C232" s="1" t="s">
        <v>931</v>
      </c>
      <c r="D232" s="37" t="s">
        <v>924</v>
      </c>
      <c r="E232" s="37" t="s">
        <v>932</v>
      </c>
      <c r="F232" s="21" t="s">
        <v>926</v>
      </c>
      <c r="G232" s="18">
        <f>일위노임!G99</f>
        <v>0.027</v>
      </c>
      <c r="H232" s="18"/>
      <c r="I232" s="40"/>
      <c r="J232" s="18"/>
      <c r="K232" s="18"/>
      <c r="L232" s="40"/>
      <c r="M232" s="18"/>
      <c r="N232" s="40"/>
      <c r="O232" s="18"/>
      <c r="P232" s="18"/>
      <c r="Q232" s="37"/>
      <c r="AE232" s="2">
        <f>L232</f>
        <v>0</v>
      </c>
    </row>
    <row r="233" spans="1:17" ht="23.25" customHeight="1">
      <c r="A233" s="15" t="s">
        <v>1724</v>
      </c>
      <c r="B233" s="15" t="s">
        <v>1442</v>
      </c>
      <c r="C233" s="1" t="s">
        <v>1724</v>
      </c>
      <c r="D233" s="37" t="s">
        <v>1725</v>
      </c>
      <c r="E233" s="37" t="s">
        <v>1726</v>
      </c>
      <c r="F233" s="21" t="s">
        <v>901</v>
      </c>
      <c r="G233" s="18">
        <v>1</v>
      </c>
      <c r="H233" s="18"/>
      <c r="I233" s="40"/>
      <c r="J233" s="18"/>
      <c r="K233" s="18"/>
      <c r="L233" s="40"/>
      <c r="M233" s="18"/>
      <c r="N233" s="40"/>
      <c r="O233" s="18"/>
      <c r="P233" s="18"/>
      <c r="Q233" s="37"/>
    </row>
    <row r="234" spans="2:31" ht="23.25" customHeight="1">
      <c r="B234" s="15" t="s">
        <v>1721</v>
      </c>
      <c r="D234" s="37" t="s">
        <v>1722</v>
      </c>
      <c r="E234" s="37"/>
      <c r="F234" s="21"/>
      <c r="G234" s="18"/>
      <c r="H234" s="18"/>
      <c r="I234" s="40"/>
      <c r="J234" s="18"/>
      <c r="K234" s="18"/>
      <c r="L234" s="40"/>
      <c r="M234" s="18"/>
      <c r="N234" s="40"/>
      <c r="O234" s="18"/>
      <c r="P234" s="18"/>
      <c r="Q234" s="37"/>
      <c r="AC234" s="2">
        <f>TRUNC(AE234*옵션!$B$36/100,1)</f>
        <v>0</v>
      </c>
      <c r="AD234" s="2">
        <f>TRUNC(SUM(L226:L232))</f>
        <v>0</v>
      </c>
      <c r="AE234" s="2">
        <f>TRUNC(SUM(AE226:AE233))</f>
        <v>0</v>
      </c>
    </row>
    <row r="235" spans="4:17" ht="23.25" customHeight="1">
      <c r="D235" s="37"/>
      <c r="E235" s="37"/>
      <c r="F235" s="21"/>
      <c r="G235" s="18"/>
      <c r="H235" s="18"/>
      <c r="I235" s="40"/>
      <c r="J235" s="18"/>
      <c r="K235" s="18"/>
      <c r="L235" s="40"/>
      <c r="M235" s="18"/>
      <c r="N235" s="40"/>
      <c r="O235" s="18"/>
      <c r="P235" s="18"/>
      <c r="Q235" s="37"/>
    </row>
    <row r="236" spans="1:17" ht="23.25" customHeight="1">
      <c r="A236" s="15" t="s">
        <v>1832</v>
      </c>
      <c r="B236" s="15" t="s">
        <v>1762</v>
      </c>
      <c r="C236" s="1" t="s">
        <v>1833</v>
      </c>
      <c r="D236" s="220" t="s">
        <v>1831</v>
      </c>
      <c r="E236" s="234"/>
      <c r="F236" s="21"/>
      <c r="G236" s="18"/>
      <c r="H236" s="18"/>
      <c r="I236" s="40"/>
      <c r="J236" s="18"/>
      <c r="K236" s="18"/>
      <c r="L236" s="40"/>
      <c r="M236" s="18"/>
      <c r="N236" s="40"/>
      <c r="O236" s="18"/>
      <c r="P236" s="18"/>
      <c r="Q236" s="37"/>
    </row>
    <row r="237" spans="1:29" ht="23.25" customHeight="1">
      <c r="A237" s="15" t="s">
        <v>483</v>
      </c>
      <c r="B237" s="15" t="s">
        <v>1445</v>
      </c>
      <c r="C237" s="1" t="s">
        <v>483</v>
      </c>
      <c r="D237" s="37" t="s">
        <v>479</v>
      </c>
      <c r="E237" s="37" t="s">
        <v>482</v>
      </c>
      <c r="F237" s="21" t="s">
        <v>457</v>
      </c>
      <c r="G237" s="18">
        <v>1</v>
      </c>
      <c r="H237" s="18"/>
      <c r="I237" s="40"/>
      <c r="J237" s="18"/>
      <c r="K237" s="18"/>
      <c r="L237" s="40"/>
      <c r="M237" s="18"/>
      <c r="N237" s="40"/>
      <c r="O237" s="18"/>
      <c r="P237" s="18"/>
      <c r="Q237" s="37"/>
      <c r="R237" s="2" t="s">
        <v>1735</v>
      </c>
      <c r="AB237" s="2">
        <f>I237</f>
        <v>0</v>
      </c>
      <c r="AC237" s="2">
        <f>G237*H237</f>
        <v>0</v>
      </c>
    </row>
    <row r="238" spans="1:18" ht="23.25" customHeight="1">
      <c r="A238" s="15" t="s">
        <v>483</v>
      </c>
      <c r="B238" s="15" t="s">
        <v>1445</v>
      </c>
      <c r="C238" s="1" t="s">
        <v>483</v>
      </c>
      <c r="D238" s="37" t="s">
        <v>479</v>
      </c>
      <c r="E238" s="37" t="s">
        <v>482</v>
      </c>
      <c r="F238" s="21" t="s">
        <v>457</v>
      </c>
      <c r="G238" s="18">
        <v>0.03</v>
      </c>
      <c r="H238" s="18"/>
      <c r="I238" s="40"/>
      <c r="J238" s="18"/>
      <c r="K238" s="18"/>
      <c r="L238" s="40"/>
      <c r="M238" s="18"/>
      <c r="N238" s="40"/>
      <c r="O238" s="18"/>
      <c r="P238" s="18"/>
      <c r="Q238" s="37"/>
      <c r="R238" s="2" t="s">
        <v>1735</v>
      </c>
    </row>
    <row r="239" spans="1:28" ht="23.25" customHeight="1">
      <c r="A239" s="15" t="s">
        <v>1731</v>
      </c>
      <c r="B239" s="15" t="s">
        <v>1445</v>
      </c>
      <c r="C239" s="1" t="s">
        <v>1731</v>
      </c>
      <c r="D239" s="37" t="s">
        <v>1732</v>
      </c>
      <c r="E239" s="37" t="s">
        <v>1733</v>
      </c>
      <c r="F239" s="21" t="s">
        <v>901</v>
      </c>
      <c r="G239" s="18">
        <v>1</v>
      </c>
      <c r="H239" s="18"/>
      <c r="I239" s="40"/>
      <c r="J239" s="18"/>
      <c r="K239" s="18"/>
      <c r="L239" s="40"/>
      <c r="M239" s="18"/>
      <c r="N239" s="40"/>
      <c r="O239" s="18"/>
      <c r="P239" s="18"/>
      <c r="Q239" s="37"/>
      <c r="AB239" s="2">
        <f>TRUNC(SUM(AB236:AB238),1)</f>
        <v>0</v>
      </c>
    </row>
    <row r="240" spans="1:30" ht="23.25" customHeight="1">
      <c r="A240" s="15" t="s">
        <v>1727</v>
      </c>
      <c r="B240" s="15" t="s">
        <v>1445</v>
      </c>
      <c r="C240" s="1" t="s">
        <v>1727</v>
      </c>
      <c r="D240" s="37" t="s">
        <v>1728</v>
      </c>
      <c r="E240" s="37" t="s">
        <v>1729</v>
      </c>
      <c r="F240" s="21" t="s">
        <v>901</v>
      </c>
      <c r="G240" s="18">
        <v>1</v>
      </c>
      <c r="H240" s="18"/>
      <c r="I240" s="40"/>
      <c r="J240" s="18"/>
      <c r="K240" s="18"/>
      <c r="L240" s="40"/>
      <c r="M240" s="18"/>
      <c r="N240" s="40"/>
      <c r="O240" s="18"/>
      <c r="P240" s="18"/>
      <c r="Q240" s="37"/>
      <c r="AC240" s="2">
        <f>TRUNC(TRUNC(SUM(AC236:AC239))*옵션!$B$33/100,1)</f>
        <v>0</v>
      </c>
      <c r="AD240" s="2">
        <f>TRUNC(SUM(I236:I239))+TRUNC(SUM(N236:N239))</f>
        <v>0</v>
      </c>
    </row>
    <row r="241" spans="1:31" ht="23.25" customHeight="1">
      <c r="A241" s="15" t="s">
        <v>929</v>
      </c>
      <c r="B241" s="15" t="s">
        <v>1445</v>
      </c>
      <c r="C241" s="1" t="s">
        <v>929</v>
      </c>
      <c r="D241" s="37" t="s">
        <v>924</v>
      </c>
      <c r="E241" s="37" t="s">
        <v>930</v>
      </c>
      <c r="F241" s="21" t="s">
        <v>926</v>
      </c>
      <c r="G241" s="18">
        <f>일위노임!G103</f>
        <v>0.007</v>
      </c>
      <c r="H241" s="18"/>
      <c r="I241" s="40"/>
      <c r="J241" s="18"/>
      <c r="K241" s="18"/>
      <c r="L241" s="40"/>
      <c r="M241" s="18"/>
      <c r="N241" s="40"/>
      <c r="O241" s="18"/>
      <c r="P241" s="18"/>
      <c r="Q241" s="37"/>
      <c r="AE241" s="2">
        <f>L241</f>
        <v>0</v>
      </c>
    </row>
    <row r="242" spans="1:31" ht="23.25" customHeight="1">
      <c r="A242" s="15" t="s">
        <v>931</v>
      </c>
      <c r="B242" s="15" t="s">
        <v>1445</v>
      </c>
      <c r="C242" s="1" t="s">
        <v>931</v>
      </c>
      <c r="D242" s="37" t="s">
        <v>924</v>
      </c>
      <c r="E242" s="37" t="s">
        <v>932</v>
      </c>
      <c r="F242" s="21" t="s">
        <v>926</v>
      </c>
      <c r="G242" s="18">
        <f>일위노임!G104</f>
        <v>0.018</v>
      </c>
      <c r="H242" s="18"/>
      <c r="I242" s="40"/>
      <c r="J242" s="18"/>
      <c r="K242" s="18"/>
      <c r="L242" s="40"/>
      <c r="M242" s="18"/>
      <c r="N242" s="40"/>
      <c r="O242" s="18"/>
      <c r="P242" s="18"/>
      <c r="Q242" s="37"/>
      <c r="AE242" s="2">
        <f>L242</f>
        <v>0</v>
      </c>
    </row>
    <row r="243" spans="1:17" ht="23.25" customHeight="1">
      <c r="A243" s="15" t="s">
        <v>1724</v>
      </c>
      <c r="B243" s="15" t="s">
        <v>1445</v>
      </c>
      <c r="C243" s="1" t="s">
        <v>1724</v>
      </c>
      <c r="D243" s="37" t="s">
        <v>1725</v>
      </c>
      <c r="E243" s="37" t="s">
        <v>1726</v>
      </c>
      <c r="F243" s="21" t="s">
        <v>901</v>
      </c>
      <c r="G243" s="18">
        <v>1</v>
      </c>
      <c r="H243" s="18"/>
      <c r="I243" s="40"/>
      <c r="J243" s="18"/>
      <c r="K243" s="18"/>
      <c r="L243" s="40"/>
      <c r="M243" s="18"/>
      <c r="N243" s="40"/>
      <c r="O243" s="18"/>
      <c r="P243" s="18"/>
      <c r="Q243" s="37"/>
    </row>
    <row r="244" spans="2:31" ht="23.25" customHeight="1">
      <c r="B244" s="15" t="s">
        <v>1721</v>
      </c>
      <c r="D244" s="37" t="s">
        <v>1722</v>
      </c>
      <c r="E244" s="37"/>
      <c r="F244" s="21"/>
      <c r="G244" s="18"/>
      <c r="H244" s="18"/>
      <c r="I244" s="40"/>
      <c r="J244" s="18"/>
      <c r="K244" s="18"/>
      <c r="L244" s="40"/>
      <c r="M244" s="18"/>
      <c r="N244" s="40"/>
      <c r="O244" s="18"/>
      <c r="P244" s="18"/>
      <c r="Q244" s="37"/>
      <c r="AC244" s="2">
        <f>TRUNC(AE244*옵션!$B$36/100,1)</f>
        <v>0</v>
      </c>
      <c r="AD244" s="2">
        <f>TRUNC(SUM(L236:L242))</f>
        <v>0</v>
      </c>
      <c r="AE244" s="2">
        <f>TRUNC(SUM(AE236:AE243))</f>
        <v>0</v>
      </c>
    </row>
    <row r="245" spans="4:17" ht="23.25" customHeight="1">
      <c r="D245" s="37"/>
      <c r="E245" s="37"/>
      <c r="F245" s="21"/>
      <c r="G245" s="18"/>
      <c r="H245" s="18"/>
      <c r="I245" s="40"/>
      <c r="J245" s="18"/>
      <c r="K245" s="18"/>
      <c r="L245" s="40"/>
      <c r="M245" s="18"/>
      <c r="N245" s="40"/>
      <c r="O245" s="18"/>
      <c r="P245" s="18"/>
      <c r="Q245" s="37"/>
    </row>
    <row r="246" spans="1:17" ht="23.25" customHeight="1">
      <c r="A246" s="15" t="s">
        <v>1835</v>
      </c>
      <c r="B246" s="15" t="s">
        <v>1762</v>
      </c>
      <c r="C246" s="1" t="s">
        <v>1836</v>
      </c>
      <c r="D246" s="220" t="s">
        <v>1834</v>
      </c>
      <c r="E246" s="234"/>
      <c r="F246" s="21"/>
      <c r="G246" s="18"/>
      <c r="H246" s="18"/>
      <c r="I246" s="40"/>
      <c r="J246" s="18"/>
      <c r="K246" s="18"/>
      <c r="L246" s="40"/>
      <c r="M246" s="18"/>
      <c r="N246" s="40"/>
      <c r="O246" s="18"/>
      <c r="P246" s="18"/>
      <c r="Q246" s="37"/>
    </row>
    <row r="247" spans="1:29" ht="23.25" customHeight="1">
      <c r="A247" s="15" t="s">
        <v>484</v>
      </c>
      <c r="B247" s="15" t="s">
        <v>1447</v>
      </c>
      <c r="C247" s="1" t="s">
        <v>484</v>
      </c>
      <c r="D247" s="37" t="s">
        <v>479</v>
      </c>
      <c r="E247" s="37" t="s">
        <v>485</v>
      </c>
      <c r="F247" s="21" t="s">
        <v>457</v>
      </c>
      <c r="G247" s="18">
        <v>1</v>
      </c>
      <c r="H247" s="18"/>
      <c r="I247" s="40"/>
      <c r="J247" s="18"/>
      <c r="K247" s="18"/>
      <c r="L247" s="40"/>
      <c r="M247" s="18"/>
      <c r="N247" s="40"/>
      <c r="O247" s="18"/>
      <c r="P247" s="18"/>
      <c r="Q247" s="37"/>
      <c r="R247" s="2" t="s">
        <v>1735</v>
      </c>
      <c r="AB247" s="2">
        <f>I247</f>
        <v>0</v>
      </c>
      <c r="AC247" s="2">
        <f>G247*H247</f>
        <v>0</v>
      </c>
    </row>
    <row r="248" spans="1:18" ht="23.25" customHeight="1">
      <c r="A248" s="15" t="s">
        <v>484</v>
      </c>
      <c r="B248" s="15" t="s">
        <v>1447</v>
      </c>
      <c r="C248" s="1" t="s">
        <v>484</v>
      </c>
      <c r="D248" s="37" t="s">
        <v>479</v>
      </c>
      <c r="E248" s="37" t="s">
        <v>485</v>
      </c>
      <c r="F248" s="21" t="s">
        <v>457</v>
      </c>
      <c r="G248" s="18">
        <v>0.03</v>
      </c>
      <c r="H248" s="18"/>
      <c r="I248" s="40"/>
      <c r="J248" s="18"/>
      <c r="K248" s="18"/>
      <c r="L248" s="40"/>
      <c r="M248" s="18"/>
      <c r="N248" s="40"/>
      <c r="O248" s="18"/>
      <c r="P248" s="18"/>
      <c r="Q248" s="37"/>
      <c r="R248" s="2" t="s">
        <v>1735</v>
      </c>
    </row>
    <row r="249" spans="1:28" ht="23.25" customHeight="1">
      <c r="A249" s="15" t="s">
        <v>1731</v>
      </c>
      <c r="B249" s="15" t="s">
        <v>1447</v>
      </c>
      <c r="C249" s="1" t="s">
        <v>1731</v>
      </c>
      <c r="D249" s="37" t="s">
        <v>1732</v>
      </c>
      <c r="E249" s="37" t="s">
        <v>1733</v>
      </c>
      <c r="F249" s="21" t="s">
        <v>901</v>
      </c>
      <c r="G249" s="18">
        <v>1</v>
      </c>
      <c r="H249" s="18"/>
      <c r="I249" s="40"/>
      <c r="J249" s="18"/>
      <c r="K249" s="18"/>
      <c r="L249" s="40"/>
      <c r="M249" s="18"/>
      <c r="N249" s="40"/>
      <c r="O249" s="18"/>
      <c r="P249" s="18"/>
      <c r="Q249" s="37"/>
      <c r="AB249" s="2">
        <f>TRUNC(SUM(AB246:AB248),1)</f>
        <v>0</v>
      </c>
    </row>
    <row r="250" spans="1:30" ht="23.25" customHeight="1">
      <c r="A250" s="15" t="s">
        <v>1727</v>
      </c>
      <c r="B250" s="15" t="s">
        <v>1447</v>
      </c>
      <c r="C250" s="1" t="s">
        <v>1727</v>
      </c>
      <c r="D250" s="37" t="s">
        <v>1728</v>
      </c>
      <c r="E250" s="37" t="s">
        <v>1729</v>
      </c>
      <c r="F250" s="21" t="s">
        <v>901</v>
      </c>
      <c r="G250" s="18">
        <v>1</v>
      </c>
      <c r="H250" s="18"/>
      <c r="I250" s="40"/>
      <c r="J250" s="18"/>
      <c r="K250" s="18"/>
      <c r="L250" s="40"/>
      <c r="M250" s="18"/>
      <c r="N250" s="40"/>
      <c r="O250" s="18"/>
      <c r="P250" s="18"/>
      <c r="Q250" s="37"/>
      <c r="AC250" s="2">
        <f>TRUNC(TRUNC(SUM(AC246:AC249))*옵션!$B$33/100,1)</f>
        <v>0</v>
      </c>
      <c r="AD250" s="2">
        <f>TRUNC(SUM(I246:I249))+TRUNC(SUM(N246:N249))</f>
        <v>0</v>
      </c>
    </row>
    <row r="251" spans="1:31" ht="23.25" customHeight="1">
      <c r="A251" s="15" t="s">
        <v>929</v>
      </c>
      <c r="B251" s="15" t="s">
        <v>1447</v>
      </c>
      <c r="C251" s="1" t="s">
        <v>929</v>
      </c>
      <c r="D251" s="37" t="s">
        <v>924</v>
      </c>
      <c r="E251" s="37" t="s">
        <v>930</v>
      </c>
      <c r="F251" s="21" t="s">
        <v>926</v>
      </c>
      <c r="G251" s="18">
        <f>일위노임!G108</f>
        <v>0.009</v>
      </c>
      <c r="H251" s="18"/>
      <c r="I251" s="40"/>
      <c r="J251" s="18"/>
      <c r="K251" s="18"/>
      <c r="L251" s="40"/>
      <c r="M251" s="18"/>
      <c r="N251" s="40"/>
      <c r="O251" s="18"/>
      <c r="P251" s="18"/>
      <c r="Q251" s="37"/>
      <c r="AE251" s="2">
        <f>L251</f>
        <v>0</v>
      </c>
    </row>
    <row r="252" spans="1:31" ht="23.25" customHeight="1">
      <c r="A252" s="15" t="s">
        <v>931</v>
      </c>
      <c r="B252" s="15" t="s">
        <v>1447</v>
      </c>
      <c r="C252" s="1" t="s">
        <v>931</v>
      </c>
      <c r="D252" s="37" t="s">
        <v>924</v>
      </c>
      <c r="E252" s="37" t="s">
        <v>932</v>
      </c>
      <c r="F252" s="21" t="s">
        <v>926</v>
      </c>
      <c r="G252" s="18">
        <f>일위노임!G109</f>
        <v>0.022</v>
      </c>
      <c r="H252" s="18"/>
      <c r="I252" s="40"/>
      <c r="J252" s="18"/>
      <c r="K252" s="18"/>
      <c r="L252" s="40"/>
      <c r="M252" s="18"/>
      <c r="N252" s="40"/>
      <c r="O252" s="18"/>
      <c r="P252" s="18"/>
      <c r="Q252" s="37"/>
      <c r="AE252" s="2">
        <f>L252</f>
        <v>0</v>
      </c>
    </row>
    <row r="253" spans="1:17" ht="23.25" customHeight="1">
      <c r="A253" s="15" t="s">
        <v>1724</v>
      </c>
      <c r="B253" s="15" t="s">
        <v>1447</v>
      </c>
      <c r="C253" s="1" t="s">
        <v>1724</v>
      </c>
      <c r="D253" s="37" t="s">
        <v>1725</v>
      </c>
      <c r="E253" s="37" t="s">
        <v>1726</v>
      </c>
      <c r="F253" s="21" t="s">
        <v>901</v>
      </c>
      <c r="G253" s="18">
        <v>1</v>
      </c>
      <c r="H253" s="18"/>
      <c r="I253" s="40"/>
      <c r="J253" s="18"/>
      <c r="K253" s="18"/>
      <c r="L253" s="40"/>
      <c r="M253" s="18"/>
      <c r="N253" s="40"/>
      <c r="O253" s="18"/>
      <c r="P253" s="18"/>
      <c r="Q253" s="37"/>
    </row>
    <row r="254" spans="2:31" ht="23.25" customHeight="1">
      <c r="B254" s="15" t="s">
        <v>1721</v>
      </c>
      <c r="D254" s="37" t="s">
        <v>1722</v>
      </c>
      <c r="E254" s="37"/>
      <c r="F254" s="21"/>
      <c r="G254" s="18"/>
      <c r="H254" s="18"/>
      <c r="I254" s="40"/>
      <c r="J254" s="18"/>
      <c r="K254" s="18"/>
      <c r="L254" s="40"/>
      <c r="M254" s="18"/>
      <c r="N254" s="40"/>
      <c r="O254" s="18"/>
      <c r="P254" s="18"/>
      <c r="Q254" s="37"/>
      <c r="AC254" s="2">
        <f>TRUNC(AE254*옵션!$B$36/100,1)</f>
        <v>0</v>
      </c>
      <c r="AD254" s="2">
        <f>TRUNC(SUM(L246:L252))</f>
        <v>0</v>
      </c>
      <c r="AE254" s="2">
        <f>TRUNC(SUM(AE246:AE253))</f>
        <v>0</v>
      </c>
    </row>
    <row r="255" spans="4:17" ht="23.25" customHeight="1">
      <c r="D255" s="37"/>
      <c r="E255" s="37"/>
      <c r="F255" s="21"/>
      <c r="G255" s="18"/>
      <c r="H255" s="18"/>
      <c r="I255" s="40"/>
      <c r="J255" s="18"/>
      <c r="K255" s="18"/>
      <c r="L255" s="40"/>
      <c r="M255" s="18"/>
      <c r="N255" s="40"/>
      <c r="O255" s="18"/>
      <c r="P255" s="18"/>
      <c r="Q255" s="37"/>
    </row>
    <row r="256" spans="1:17" ht="23.25" customHeight="1">
      <c r="A256" s="15" t="s">
        <v>1838</v>
      </c>
      <c r="B256" s="15" t="s">
        <v>1762</v>
      </c>
      <c r="C256" s="1" t="s">
        <v>1839</v>
      </c>
      <c r="D256" s="220" t="s">
        <v>1837</v>
      </c>
      <c r="E256" s="234"/>
      <c r="F256" s="21"/>
      <c r="G256" s="18"/>
      <c r="H256" s="18"/>
      <c r="I256" s="40"/>
      <c r="J256" s="18"/>
      <c r="K256" s="18"/>
      <c r="L256" s="40"/>
      <c r="M256" s="18"/>
      <c r="N256" s="40"/>
      <c r="O256" s="18"/>
      <c r="P256" s="18"/>
      <c r="Q256" s="37"/>
    </row>
    <row r="257" spans="1:29" ht="23.25" customHeight="1">
      <c r="A257" s="15" t="s">
        <v>486</v>
      </c>
      <c r="B257" s="15" t="s">
        <v>1449</v>
      </c>
      <c r="C257" s="1" t="s">
        <v>486</v>
      </c>
      <c r="D257" s="37" t="s">
        <v>479</v>
      </c>
      <c r="E257" s="37" t="s">
        <v>487</v>
      </c>
      <c r="F257" s="21" t="s">
        <v>457</v>
      </c>
      <c r="G257" s="18">
        <v>1</v>
      </c>
      <c r="H257" s="18"/>
      <c r="I257" s="40"/>
      <c r="J257" s="18"/>
      <c r="K257" s="18"/>
      <c r="L257" s="40"/>
      <c r="M257" s="18"/>
      <c r="N257" s="40"/>
      <c r="O257" s="18"/>
      <c r="P257" s="18"/>
      <c r="Q257" s="37"/>
      <c r="R257" s="2" t="s">
        <v>1735</v>
      </c>
      <c r="AB257" s="2">
        <f>I257</f>
        <v>0</v>
      </c>
      <c r="AC257" s="2">
        <f>G257*H257</f>
        <v>0</v>
      </c>
    </row>
    <row r="258" spans="1:18" ht="23.25" customHeight="1">
      <c r="A258" s="15" t="s">
        <v>486</v>
      </c>
      <c r="B258" s="15" t="s">
        <v>1449</v>
      </c>
      <c r="C258" s="1" t="s">
        <v>486</v>
      </c>
      <c r="D258" s="37" t="s">
        <v>479</v>
      </c>
      <c r="E258" s="37" t="s">
        <v>487</v>
      </c>
      <c r="F258" s="21" t="s">
        <v>457</v>
      </c>
      <c r="G258" s="18">
        <v>0.03</v>
      </c>
      <c r="H258" s="18"/>
      <c r="I258" s="40"/>
      <c r="J258" s="18"/>
      <c r="K258" s="18"/>
      <c r="L258" s="40"/>
      <c r="M258" s="18"/>
      <c r="N258" s="40"/>
      <c r="O258" s="18"/>
      <c r="P258" s="18"/>
      <c r="Q258" s="37"/>
      <c r="R258" s="2" t="s">
        <v>1735</v>
      </c>
    </row>
    <row r="259" spans="1:28" ht="23.25" customHeight="1">
      <c r="A259" s="15" t="s">
        <v>1731</v>
      </c>
      <c r="B259" s="15" t="s">
        <v>1449</v>
      </c>
      <c r="C259" s="1" t="s">
        <v>1731</v>
      </c>
      <c r="D259" s="37" t="s">
        <v>1732</v>
      </c>
      <c r="E259" s="37" t="s">
        <v>1733</v>
      </c>
      <c r="F259" s="21" t="s">
        <v>901</v>
      </c>
      <c r="G259" s="18">
        <v>1</v>
      </c>
      <c r="H259" s="18"/>
      <c r="I259" s="40"/>
      <c r="J259" s="18"/>
      <c r="K259" s="18"/>
      <c r="L259" s="40"/>
      <c r="M259" s="18"/>
      <c r="N259" s="40"/>
      <c r="O259" s="18"/>
      <c r="P259" s="18"/>
      <c r="Q259" s="37"/>
      <c r="AB259" s="2">
        <f>TRUNC(SUM(AB256:AB258),1)</f>
        <v>0</v>
      </c>
    </row>
    <row r="260" spans="1:30" ht="23.25" customHeight="1">
      <c r="A260" s="15" t="s">
        <v>1727</v>
      </c>
      <c r="B260" s="15" t="s">
        <v>1449</v>
      </c>
      <c r="C260" s="1" t="s">
        <v>1727</v>
      </c>
      <c r="D260" s="37" t="s">
        <v>1728</v>
      </c>
      <c r="E260" s="37" t="s">
        <v>1729</v>
      </c>
      <c r="F260" s="21" t="s">
        <v>901</v>
      </c>
      <c r="G260" s="18">
        <v>1</v>
      </c>
      <c r="H260" s="18"/>
      <c r="I260" s="40"/>
      <c r="J260" s="18"/>
      <c r="K260" s="18"/>
      <c r="L260" s="40"/>
      <c r="M260" s="18"/>
      <c r="N260" s="40"/>
      <c r="O260" s="18"/>
      <c r="P260" s="18"/>
      <c r="Q260" s="37"/>
      <c r="AC260" s="2">
        <f>TRUNC(TRUNC(SUM(AC256:AC259))*옵션!$B$33/100,1)</f>
        <v>0</v>
      </c>
      <c r="AD260" s="2">
        <f>TRUNC(SUM(I256:I259))+TRUNC(SUM(N256:N259))</f>
        <v>0</v>
      </c>
    </row>
    <row r="261" spans="1:31" ht="23.25" customHeight="1">
      <c r="A261" s="15" t="s">
        <v>929</v>
      </c>
      <c r="B261" s="15" t="s">
        <v>1449</v>
      </c>
      <c r="C261" s="1" t="s">
        <v>929</v>
      </c>
      <c r="D261" s="37" t="s">
        <v>924</v>
      </c>
      <c r="E261" s="37" t="s">
        <v>930</v>
      </c>
      <c r="F261" s="21" t="s">
        <v>926</v>
      </c>
      <c r="G261" s="18">
        <f>일위노임!G113</f>
        <v>0.012</v>
      </c>
      <c r="H261" s="18"/>
      <c r="I261" s="40"/>
      <c r="J261" s="18"/>
      <c r="K261" s="18"/>
      <c r="L261" s="40"/>
      <c r="M261" s="18"/>
      <c r="N261" s="40"/>
      <c r="O261" s="18"/>
      <c r="P261" s="18"/>
      <c r="Q261" s="37"/>
      <c r="AE261" s="2">
        <f>L261</f>
        <v>0</v>
      </c>
    </row>
    <row r="262" spans="1:31" ht="23.25" customHeight="1">
      <c r="A262" s="15" t="s">
        <v>931</v>
      </c>
      <c r="B262" s="15" t="s">
        <v>1449</v>
      </c>
      <c r="C262" s="1" t="s">
        <v>931</v>
      </c>
      <c r="D262" s="37" t="s">
        <v>924</v>
      </c>
      <c r="E262" s="37" t="s">
        <v>932</v>
      </c>
      <c r="F262" s="21" t="s">
        <v>926</v>
      </c>
      <c r="G262" s="18">
        <f>일위노임!G114</f>
        <v>0.036</v>
      </c>
      <c r="H262" s="18"/>
      <c r="I262" s="40"/>
      <c r="J262" s="18"/>
      <c r="K262" s="18"/>
      <c r="L262" s="40"/>
      <c r="M262" s="18"/>
      <c r="N262" s="40"/>
      <c r="O262" s="18"/>
      <c r="P262" s="18"/>
      <c r="Q262" s="37"/>
      <c r="AE262" s="2">
        <f>L262</f>
        <v>0</v>
      </c>
    </row>
    <row r="263" spans="1:17" ht="23.25" customHeight="1">
      <c r="A263" s="15" t="s">
        <v>1724</v>
      </c>
      <c r="B263" s="15" t="s">
        <v>1449</v>
      </c>
      <c r="C263" s="1" t="s">
        <v>1724</v>
      </c>
      <c r="D263" s="37" t="s">
        <v>1725</v>
      </c>
      <c r="E263" s="37" t="s">
        <v>1726</v>
      </c>
      <c r="F263" s="21" t="s">
        <v>901</v>
      </c>
      <c r="G263" s="18">
        <v>1</v>
      </c>
      <c r="H263" s="18"/>
      <c r="I263" s="40"/>
      <c r="J263" s="18"/>
      <c r="K263" s="18"/>
      <c r="L263" s="40"/>
      <c r="M263" s="18"/>
      <c r="N263" s="40"/>
      <c r="O263" s="18"/>
      <c r="P263" s="18"/>
      <c r="Q263" s="37"/>
    </row>
    <row r="264" spans="2:31" ht="23.25" customHeight="1">
      <c r="B264" s="15" t="s">
        <v>1721</v>
      </c>
      <c r="D264" s="37" t="s">
        <v>1722</v>
      </c>
      <c r="E264" s="37"/>
      <c r="F264" s="21"/>
      <c r="G264" s="18"/>
      <c r="H264" s="18"/>
      <c r="I264" s="40"/>
      <c r="J264" s="18"/>
      <c r="K264" s="18"/>
      <c r="L264" s="40"/>
      <c r="M264" s="18"/>
      <c r="N264" s="40"/>
      <c r="O264" s="18"/>
      <c r="P264" s="18"/>
      <c r="Q264" s="37"/>
      <c r="AC264" s="2">
        <f>TRUNC(AE264*옵션!$B$36/100,1)</f>
        <v>0</v>
      </c>
      <c r="AD264" s="2">
        <f>TRUNC(SUM(L256:L262))</f>
        <v>0</v>
      </c>
      <c r="AE264" s="2">
        <f>TRUNC(SUM(AE256:AE263))</f>
        <v>0</v>
      </c>
    </row>
    <row r="265" spans="4:17" ht="23.25" customHeight="1">
      <c r="D265" s="37"/>
      <c r="E265" s="37"/>
      <c r="F265" s="21"/>
      <c r="G265" s="18"/>
      <c r="H265" s="18"/>
      <c r="I265" s="40"/>
      <c r="J265" s="18"/>
      <c r="K265" s="18"/>
      <c r="L265" s="40"/>
      <c r="M265" s="18"/>
      <c r="N265" s="40"/>
      <c r="O265" s="18"/>
      <c r="P265" s="18"/>
      <c r="Q265" s="37"/>
    </row>
    <row r="266" spans="1:17" ht="23.25" customHeight="1">
      <c r="A266" s="15" t="s">
        <v>1841</v>
      </c>
      <c r="B266" s="15" t="s">
        <v>1762</v>
      </c>
      <c r="C266" s="1" t="s">
        <v>1842</v>
      </c>
      <c r="D266" s="220" t="s">
        <v>1840</v>
      </c>
      <c r="E266" s="234"/>
      <c r="F266" s="21"/>
      <c r="G266" s="18"/>
      <c r="H266" s="18"/>
      <c r="I266" s="40"/>
      <c r="J266" s="18"/>
      <c r="K266" s="18"/>
      <c r="L266" s="40"/>
      <c r="M266" s="18"/>
      <c r="N266" s="40"/>
      <c r="O266" s="18"/>
      <c r="P266" s="18"/>
      <c r="Q266" s="37"/>
    </row>
    <row r="267" spans="1:29" ht="23.25" customHeight="1">
      <c r="A267" s="15" t="s">
        <v>488</v>
      </c>
      <c r="B267" s="15" t="s">
        <v>1451</v>
      </c>
      <c r="C267" s="1" t="s">
        <v>488</v>
      </c>
      <c r="D267" s="37" t="s">
        <v>489</v>
      </c>
      <c r="E267" s="37" t="s">
        <v>490</v>
      </c>
      <c r="F267" s="21" t="s">
        <v>457</v>
      </c>
      <c r="G267" s="18">
        <v>1</v>
      </c>
      <c r="H267" s="18"/>
      <c r="I267" s="40"/>
      <c r="J267" s="18"/>
      <c r="K267" s="18"/>
      <c r="L267" s="40"/>
      <c r="M267" s="18"/>
      <c r="N267" s="40"/>
      <c r="O267" s="18"/>
      <c r="P267" s="18"/>
      <c r="Q267" s="37"/>
      <c r="R267" s="2" t="s">
        <v>1730</v>
      </c>
      <c r="AB267" s="2">
        <f>I267</f>
        <v>0</v>
      </c>
      <c r="AC267" s="2">
        <f>G267*H267</f>
        <v>0</v>
      </c>
    </row>
    <row r="268" spans="1:18" ht="23.25" customHeight="1">
      <c r="A268" s="15" t="s">
        <v>488</v>
      </c>
      <c r="B268" s="15" t="s">
        <v>1451</v>
      </c>
      <c r="C268" s="1" t="s">
        <v>488</v>
      </c>
      <c r="D268" s="37" t="s">
        <v>489</v>
      </c>
      <c r="E268" s="37" t="s">
        <v>490</v>
      </c>
      <c r="F268" s="21" t="s">
        <v>457</v>
      </c>
      <c r="G268" s="18">
        <v>0.1</v>
      </c>
      <c r="H268" s="18"/>
      <c r="I268" s="40"/>
      <c r="J268" s="18"/>
      <c r="K268" s="18"/>
      <c r="L268" s="40"/>
      <c r="M268" s="18"/>
      <c r="N268" s="40"/>
      <c r="O268" s="18"/>
      <c r="P268" s="18"/>
      <c r="Q268" s="37"/>
      <c r="R268" s="2" t="s">
        <v>1730</v>
      </c>
    </row>
    <row r="269" spans="1:28" ht="23.25" customHeight="1">
      <c r="A269" s="15" t="s">
        <v>1731</v>
      </c>
      <c r="B269" s="15" t="s">
        <v>1451</v>
      </c>
      <c r="C269" s="1" t="s">
        <v>1731</v>
      </c>
      <c r="D269" s="37" t="s">
        <v>1732</v>
      </c>
      <c r="E269" s="37" t="s">
        <v>1733</v>
      </c>
      <c r="F269" s="21" t="s">
        <v>901</v>
      </c>
      <c r="G269" s="18">
        <v>1</v>
      </c>
      <c r="H269" s="18"/>
      <c r="I269" s="40"/>
      <c r="J269" s="18"/>
      <c r="K269" s="18"/>
      <c r="L269" s="40"/>
      <c r="M269" s="18"/>
      <c r="N269" s="40"/>
      <c r="O269" s="18"/>
      <c r="P269" s="18"/>
      <c r="Q269" s="37"/>
      <c r="AB269" s="2">
        <f>TRUNC(SUM(AB266:AB268),1)</f>
        <v>0</v>
      </c>
    </row>
    <row r="270" spans="1:30" ht="23.25" customHeight="1">
      <c r="A270" s="15" t="s">
        <v>1727</v>
      </c>
      <c r="B270" s="15" t="s">
        <v>1451</v>
      </c>
      <c r="C270" s="1" t="s">
        <v>1727</v>
      </c>
      <c r="D270" s="37" t="s">
        <v>1728</v>
      </c>
      <c r="E270" s="37" t="s">
        <v>1729</v>
      </c>
      <c r="F270" s="21" t="s">
        <v>901</v>
      </c>
      <c r="G270" s="18">
        <v>1</v>
      </c>
      <c r="H270" s="18"/>
      <c r="I270" s="40"/>
      <c r="J270" s="18"/>
      <c r="K270" s="18"/>
      <c r="L270" s="40"/>
      <c r="M270" s="18"/>
      <c r="N270" s="40"/>
      <c r="O270" s="18"/>
      <c r="P270" s="18"/>
      <c r="Q270" s="37"/>
      <c r="AC270" s="2">
        <f>TRUNC(TRUNC(SUM(AC266:AC269))*옵션!$B$33/100,1)</f>
        <v>0</v>
      </c>
      <c r="AD270" s="2">
        <f>TRUNC(SUM(I266:I269))+TRUNC(SUM(N266:N269))</f>
        <v>0</v>
      </c>
    </row>
    <row r="271" spans="1:31" ht="23.25" customHeight="1">
      <c r="A271" s="15" t="s">
        <v>923</v>
      </c>
      <c r="B271" s="15" t="s">
        <v>1451</v>
      </c>
      <c r="C271" s="1" t="s">
        <v>923</v>
      </c>
      <c r="D271" s="37" t="s">
        <v>924</v>
      </c>
      <c r="E271" s="37" t="s">
        <v>925</v>
      </c>
      <c r="F271" s="21" t="s">
        <v>926</v>
      </c>
      <c r="G271" s="18">
        <f>일위노임!G117</f>
        <v>0.044</v>
      </c>
      <c r="H271" s="18"/>
      <c r="I271" s="40"/>
      <c r="J271" s="18"/>
      <c r="K271" s="18"/>
      <c r="L271" s="40"/>
      <c r="M271" s="18"/>
      <c r="N271" s="40"/>
      <c r="O271" s="18"/>
      <c r="P271" s="18"/>
      <c r="Q271" s="37"/>
      <c r="AE271" s="2">
        <f>L271</f>
        <v>0</v>
      </c>
    </row>
    <row r="272" spans="1:17" ht="23.25" customHeight="1">
      <c r="A272" s="15" t="s">
        <v>1724</v>
      </c>
      <c r="B272" s="15" t="s">
        <v>1451</v>
      </c>
      <c r="C272" s="1" t="s">
        <v>1724</v>
      </c>
      <c r="D272" s="37" t="s">
        <v>1725</v>
      </c>
      <c r="E272" s="37" t="s">
        <v>1726</v>
      </c>
      <c r="F272" s="21" t="s">
        <v>901</v>
      </c>
      <c r="G272" s="18">
        <v>1</v>
      </c>
      <c r="H272" s="18"/>
      <c r="I272" s="40"/>
      <c r="J272" s="18"/>
      <c r="K272" s="18"/>
      <c r="L272" s="40"/>
      <c r="M272" s="18"/>
      <c r="N272" s="40"/>
      <c r="O272" s="18"/>
      <c r="P272" s="18"/>
      <c r="Q272" s="37"/>
    </row>
    <row r="273" spans="2:31" ht="23.25" customHeight="1">
      <c r="B273" s="15" t="s">
        <v>1721</v>
      </c>
      <c r="D273" s="37" t="s">
        <v>1722</v>
      </c>
      <c r="E273" s="37"/>
      <c r="F273" s="21"/>
      <c r="G273" s="18"/>
      <c r="H273" s="18"/>
      <c r="I273" s="40"/>
      <c r="J273" s="18"/>
      <c r="K273" s="18"/>
      <c r="L273" s="40"/>
      <c r="M273" s="18"/>
      <c r="N273" s="40"/>
      <c r="O273" s="18"/>
      <c r="P273" s="18"/>
      <c r="Q273" s="37"/>
      <c r="AC273" s="2">
        <f>TRUNC(AE273*옵션!$B$36/100,1)</f>
        <v>0</v>
      </c>
      <c r="AD273" s="2">
        <f>TRUNC(SUM(L266:L271))</f>
        <v>0</v>
      </c>
      <c r="AE273" s="2">
        <f>TRUNC(SUM(AE266:AE272))</f>
        <v>0</v>
      </c>
    </row>
    <row r="274" spans="4:17" ht="23.25" customHeight="1">
      <c r="D274" s="37"/>
      <c r="E274" s="37"/>
      <c r="F274" s="21"/>
      <c r="G274" s="18"/>
      <c r="H274" s="18"/>
      <c r="I274" s="40"/>
      <c r="J274" s="18"/>
      <c r="K274" s="18"/>
      <c r="L274" s="40"/>
      <c r="M274" s="18"/>
      <c r="N274" s="40"/>
      <c r="O274" s="18"/>
      <c r="P274" s="18"/>
      <c r="Q274" s="37"/>
    </row>
    <row r="275" spans="1:17" ht="23.25" customHeight="1">
      <c r="A275" s="15" t="s">
        <v>1844</v>
      </c>
      <c r="B275" s="15" t="s">
        <v>1762</v>
      </c>
      <c r="C275" s="1" t="s">
        <v>1845</v>
      </c>
      <c r="D275" s="220" t="s">
        <v>1843</v>
      </c>
      <c r="E275" s="234"/>
      <c r="F275" s="21"/>
      <c r="G275" s="18"/>
      <c r="H275" s="18"/>
      <c r="I275" s="40"/>
      <c r="J275" s="18"/>
      <c r="K275" s="18"/>
      <c r="L275" s="40"/>
      <c r="M275" s="18"/>
      <c r="N275" s="40"/>
      <c r="O275" s="18"/>
      <c r="P275" s="18"/>
      <c r="Q275" s="37"/>
    </row>
    <row r="276" spans="1:29" ht="23.25" customHeight="1">
      <c r="A276" s="15" t="s">
        <v>491</v>
      </c>
      <c r="B276" s="15" t="s">
        <v>1453</v>
      </c>
      <c r="C276" s="1" t="s">
        <v>491</v>
      </c>
      <c r="D276" s="37" t="s">
        <v>489</v>
      </c>
      <c r="E276" s="37" t="s">
        <v>492</v>
      </c>
      <c r="F276" s="21" t="s">
        <v>457</v>
      </c>
      <c r="G276" s="18">
        <v>1</v>
      </c>
      <c r="H276" s="18"/>
      <c r="I276" s="40"/>
      <c r="J276" s="18"/>
      <c r="K276" s="18"/>
      <c r="L276" s="40"/>
      <c r="M276" s="18"/>
      <c r="N276" s="40"/>
      <c r="O276" s="18"/>
      <c r="P276" s="18"/>
      <c r="Q276" s="37"/>
      <c r="R276" s="2" t="s">
        <v>1730</v>
      </c>
      <c r="AB276" s="2">
        <f>I276</f>
        <v>0</v>
      </c>
      <c r="AC276" s="2">
        <f>G276*H276</f>
        <v>0</v>
      </c>
    </row>
    <row r="277" spans="1:18" ht="23.25" customHeight="1">
      <c r="A277" s="15" t="s">
        <v>491</v>
      </c>
      <c r="B277" s="15" t="s">
        <v>1453</v>
      </c>
      <c r="C277" s="1" t="s">
        <v>491</v>
      </c>
      <c r="D277" s="37" t="s">
        <v>489</v>
      </c>
      <c r="E277" s="37" t="s">
        <v>492</v>
      </c>
      <c r="F277" s="21" t="s">
        <v>457</v>
      </c>
      <c r="G277" s="18">
        <v>0.1</v>
      </c>
      <c r="H277" s="18"/>
      <c r="I277" s="40"/>
      <c r="J277" s="18"/>
      <c r="K277" s="18"/>
      <c r="L277" s="40"/>
      <c r="M277" s="18"/>
      <c r="N277" s="40"/>
      <c r="O277" s="18"/>
      <c r="P277" s="18"/>
      <c r="Q277" s="37"/>
      <c r="R277" s="2" t="s">
        <v>1730</v>
      </c>
    </row>
    <row r="278" spans="1:28" ht="23.25" customHeight="1">
      <c r="A278" s="15" t="s">
        <v>1731</v>
      </c>
      <c r="B278" s="15" t="s">
        <v>1453</v>
      </c>
      <c r="C278" s="1" t="s">
        <v>1731</v>
      </c>
      <c r="D278" s="37" t="s">
        <v>1732</v>
      </c>
      <c r="E278" s="37" t="s">
        <v>1733</v>
      </c>
      <c r="F278" s="21" t="s">
        <v>901</v>
      </c>
      <c r="G278" s="18">
        <v>1</v>
      </c>
      <c r="H278" s="18"/>
      <c r="I278" s="40"/>
      <c r="J278" s="18"/>
      <c r="K278" s="18"/>
      <c r="L278" s="40"/>
      <c r="M278" s="18"/>
      <c r="N278" s="40"/>
      <c r="O278" s="18"/>
      <c r="P278" s="18"/>
      <c r="Q278" s="37"/>
      <c r="AB278" s="2">
        <f>TRUNC(SUM(AB275:AB277),1)</f>
        <v>0</v>
      </c>
    </row>
    <row r="279" spans="1:30" ht="23.25" customHeight="1">
      <c r="A279" s="15" t="s">
        <v>1727</v>
      </c>
      <c r="B279" s="15" t="s">
        <v>1453</v>
      </c>
      <c r="C279" s="1" t="s">
        <v>1727</v>
      </c>
      <c r="D279" s="37" t="s">
        <v>1728</v>
      </c>
      <c r="E279" s="37" t="s">
        <v>1729</v>
      </c>
      <c r="F279" s="21" t="s">
        <v>901</v>
      </c>
      <c r="G279" s="18">
        <v>1</v>
      </c>
      <c r="H279" s="18"/>
      <c r="I279" s="40"/>
      <c r="J279" s="18"/>
      <c r="K279" s="18"/>
      <c r="L279" s="40"/>
      <c r="M279" s="18"/>
      <c r="N279" s="40"/>
      <c r="O279" s="18"/>
      <c r="P279" s="18"/>
      <c r="Q279" s="37"/>
      <c r="AC279" s="2">
        <f>TRUNC(TRUNC(SUM(AC275:AC278))*옵션!$B$33/100,1)</f>
        <v>0</v>
      </c>
      <c r="AD279" s="2">
        <f>TRUNC(SUM(I275:I278))+TRUNC(SUM(N275:N278))</f>
        <v>0</v>
      </c>
    </row>
    <row r="280" spans="1:31" ht="23.25" customHeight="1">
      <c r="A280" s="15" t="s">
        <v>923</v>
      </c>
      <c r="B280" s="15" t="s">
        <v>1453</v>
      </c>
      <c r="C280" s="1" t="s">
        <v>923</v>
      </c>
      <c r="D280" s="37" t="s">
        <v>924</v>
      </c>
      <c r="E280" s="37" t="s">
        <v>925</v>
      </c>
      <c r="F280" s="21" t="s">
        <v>926</v>
      </c>
      <c r="G280" s="18">
        <f>일위노임!G120</f>
        <v>0.072</v>
      </c>
      <c r="H280" s="18"/>
      <c r="I280" s="40"/>
      <c r="J280" s="18"/>
      <c r="K280" s="18"/>
      <c r="L280" s="40"/>
      <c r="M280" s="18"/>
      <c r="N280" s="40"/>
      <c r="O280" s="18"/>
      <c r="P280" s="18"/>
      <c r="Q280" s="37"/>
      <c r="AE280" s="2">
        <f>L280</f>
        <v>0</v>
      </c>
    </row>
    <row r="281" spans="1:17" ht="23.25" customHeight="1">
      <c r="A281" s="15" t="s">
        <v>1724</v>
      </c>
      <c r="B281" s="15" t="s">
        <v>1453</v>
      </c>
      <c r="C281" s="1" t="s">
        <v>1724</v>
      </c>
      <c r="D281" s="37" t="s">
        <v>1725</v>
      </c>
      <c r="E281" s="37" t="s">
        <v>1726</v>
      </c>
      <c r="F281" s="21" t="s">
        <v>901</v>
      </c>
      <c r="G281" s="18">
        <v>1</v>
      </c>
      <c r="H281" s="18"/>
      <c r="I281" s="40"/>
      <c r="J281" s="18"/>
      <c r="K281" s="18"/>
      <c r="L281" s="40"/>
      <c r="M281" s="18"/>
      <c r="N281" s="40"/>
      <c r="O281" s="18"/>
      <c r="P281" s="18"/>
      <c r="Q281" s="37"/>
    </row>
    <row r="282" spans="2:31" ht="23.25" customHeight="1">
      <c r="B282" s="15" t="s">
        <v>1721</v>
      </c>
      <c r="D282" s="37" t="s">
        <v>1722</v>
      </c>
      <c r="E282" s="37"/>
      <c r="F282" s="21"/>
      <c r="G282" s="18"/>
      <c r="H282" s="18"/>
      <c r="I282" s="40"/>
      <c r="J282" s="18"/>
      <c r="K282" s="18"/>
      <c r="L282" s="40"/>
      <c r="M282" s="18"/>
      <c r="N282" s="40"/>
      <c r="O282" s="18"/>
      <c r="P282" s="18"/>
      <c r="Q282" s="37"/>
      <c r="AC282" s="2">
        <f>TRUNC(AE282*옵션!$B$36/100,1)</f>
        <v>0</v>
      </c>
      <c r="AD282" s="2">
        <f>TRUNC(SUM(L275:L280))</f>
        <v>0</v>
      </c>
      <c r="AE282" s="2">
        <f>TRUNC(SUM(AE275:AE281))</f>
        <v>0</v>
      </c>
    </row>
    <row r="283" spans="4:17" ht="23.25" customHeight="1">
      <c r="D283" s="37"/>
      <c r="E283" s="37"/>
      <c r="F283" s="21"/>
      <c r="G283" s="18"/>
      <c r="H283" s="18"/>
      <c r="I283" s="40"/>
      <c r="J283" s="18"/>
      <c r="K283" s="18"/>
      <c r="L283" s="40"/>
      <c r="M283" s="18"/>
      <c r="N283" s="40"/>
      <c r="O283" s="18"/>
      <c r="P283" s="18"/>
      <c r="Q283" s="37"/>
    </row>
    <row r="284" spans="1:17" ht="23.25" customHeight="1">
      <c r="A284" s="15" t="s">
        <v>1847</v>
      </c>
      <c r="B284" s="15" t="s">
        <v>1762</v>
      </c>
      <c r="C284" s="1" t="s">
        <v>1848</v>
      </c>
      <c r="D284" s="220" t="s">
        <v>1846</v>
      </c>
      <c r="E284" s="234"/>
      <c r="F284" s="21"/>
      <c r="G284" s="18"/>
      <c r="H284" s="18"/>
      <c r="I284" s="40"/>
      <c r="J284" s="18"/>
      <c r="K284" s="18"/>
      <c r="L284" s="40"/>
      <c r="M284" s="18"/>
      <c r="N284" s="40"/>
      <c r="O284" s="18"/>
      <c r="P284" s="18"/>
      <c r="Q284" s="37"/>
    </row>
    <row r="285" spans="1:29" ht="23.25" customHeight="1">
      <c r="A285" s="15" t="s">
        <v>493</v>
      </c>
      <c r="B285" s="15" t="s">
        <v>1455</v>
      </c>
      <c r="C285" s="1" t="s">
        <v>493</v>
      </c>
      <c r="D285" s="37" t="s">
        <v>489</v>
      </c>
      <c r="E285" s="37" t="s">
        <v>494</v>
      </c>
      <c r="F285" s="21" t="s">
        <v>457</v>
      </c>
      <c r="G285" s="18">
        <v>1</v>
      </c>
      <c r="H285" s="18"/>
      <c r="I285" s="40"/>
      <c r="J285" s="18"/>
      <c r="K285" s="18"/>
      <c r="L285" s="40"/>
      <c r="M285" s="18"/>
      <c r="N285" s="40"/>
      <c r="O285" s="18"/>
      <c r="P285" s="18"/>
      <c r="Q285" s="37"/>
      <c r="R285" s="2" t="s">
        <v>1730</v>
      </c>
      <c r="AB285" s="2">
        <f>I285</f>
        <v>0</v>
      </c>
      <c r="AC285" s="2">
        <f>G285*H285</f>
        <v>0</v>
      </c>
    </row>
    <row r="286" spans="1:18" ht="23.25" customHeight="1">
      <c r="A286" s="15" t="s">
        <v>493</v>
      </c>
      <c r="B286" s="15" t="s">
        <v>1455</v>
      </c>
      <c r="C286" s="1" t="s">
        <v>493</v>
      </c>
      <c r="D286" s="37" t="s">
        <v>489</v>
      </c>
      <c r="E286" s="37" t="s">
        <v>494</v>
      </c>
      <c r="F286" s="21" t="s">
        <v>457</v>
      </c>
      <c r="G286" s="18">
        <v>0.1</v>
      </c>
      <c r="H286" s="18"/>
      <c r="I286" s="40"/>
      <c r="J286" s="18"/>
      <c r="K286" s="18"/>
      <c r="L286" s="40"/>
      <c r="M286" s="18"/>
      <c r="N286" s="40"/>
      <c r="O286" s="18"/>
      <c r="P286" s="18"/>
      <c r="Q286" s="37"/>
      <c r="R286" s="2" t="s">
        <v>1730</v>
      </c>
    </row>
    <row r="287" spans="1:28" ht="23.25" customHeight="1">
      <c r="A287" s="15" t="s">
        <v>1731</v>
      </c>
      <c r="B287" s="15" t="s">
        <v>1455</v>
      </c>
      <c r="C287" s="1" t="s">
        <v>1731</v>
      </c>
      <c r="D287" s="37" t="s">
        <v>1732</v>
      </c>
      <c r="E287" s="37" t="s">
        <v>1733</v>
      </c>
      <c r="F287" s="21" t="s">
        <v>901</v>
      </c>
      <c r="G287" s="18">
        <v>1</v>
      </c>
      <c r="H287" s="18"/>
      <c r="I287" s="40"/>
      <c r="J287" s="18"/>
      <c r="K287" s="18"/>
      <c r="L287" s="40"/>
      <c r="M287" s="18"/>
      <c r="N287" s="40"/>
      <c r="O287" s="18"/>
      <c r="P287" s="18"/>
      <c r="Q287" s="37"/>
      <c r="AB287" s="2">
        <f>TRUNC(SUM(AB284:AB286),1)</f>
        <v>0</v>
      </c>
    </row>
    <row r="288" spans="1:30" ht="23.25" customHeight="1">
      <c r="A288" s="15" t="s">
        <v>1727</v>
      </c>
      <c r="B288" s="15" t="s">
        <v>1455</v>
      </c>
      <c r="C288" s="1" t="s">
        <v>1727</v>
      </c>
      <c r="D288" s="37" t="s">
        <v>1728</v>
      </c>
      <c r="E288" s="37" t="s">
        <v>1729</v>
      </c>
      <c r="F288" s="21" t="s">
        <v>901</v>
      </c>
      <c r="G288" s="18">
        <v>1</v>
      </c>
      <c r="H288" s="18"/>
      <c r="I288" s="40"/>
      <c r="J288" s="18"/>
      <c r="K288" s="18"/>
      <c r="L288" s="40"/>
      <c r="M288" s="18"/>
      <c r="N288" s="40"/>
      <c r="O288" s="18"/>
      <c r="P288" s="18"/>
      <c r="Q288" s="37"/>
      <c r="AC288" s="2">
        <f>TRUNC(TRUNC(SUM(AC284:AC287))*옵션!$B$33/100,1)</f>
        <v>0</v>
      </c>
      <c r="AD288" s="2">
        <f>TRUNC(SUM(I284:I287))+TRUNC(SUM(N284:N287))</f>
        <v>0</v>
      </c>
    </row>
    <row r="289" spans="1:31" ht="23.25" customHeight="1">
      <c r="A289" s="15" t="s">
        <v>923</v>
      </c>
      <c r="B289" s="15" t="s">
        <v>1455</v>
      </c>
      <c r="C289" s="1" t="s">
        <v>923</v>
      </c>
      <c r="D289" s="37" t="s">
        <v>924</v>
      </c>
      <c r="E289" s="37" t="s">
        <v>925</v>
      </c>
      <c r="F289" s="21" t="s">
        <v>926</v>
      </c>
      <c r="G289" s="18">
        <f>일위노임!G123</f>
        <v>0.087</v>
      </c>
      <c r="H289" s="18"/>
      <c r="I289" s="40"/>
      <c r="J289" s="18"/>
      <c r="K289" s="18"/>
      <c r="L289" s="40"/>
      <c r="M289" s="18"/>
      <c r="N289" s="40"/>
      <c r="O289" s="18"/>
      <c r="P289" s="18"/>
      <c r="Q289" s="37"/>
      <c r="AE289" s="2">
        <f>L289</f>
        <v>0</v>
      </c>
    </row>
    <row r="290" spans="1:17" ht="23.25" customHeight="1">
      <c r="A290" s="15" t="s">
        <v>1724</v>
      </c>
      <c r="B290" s="15" t="s">
        <v>1455</v>
      </c>
      <c r="C290" s="1" t="s">
        <v>1724</v>
      </c>
      <c r="D290" s="37" t="s">
        <v>1725</v>
      </c>
      <c r="E290" s="37" t="s">
        <v>1726</v>
      </c>
      <c r="F290" s="21" t="s">
        <v>901</v>
      </c>
      <c r="G290" s="18">
        <v>1</v>
      </c>
      <c r="H290" s="18"/>
      <c r="I290" s="40"/>
      <c r="J290" s="18"/>
      <c r="K290" s="18"/>
      <c r="L290" s="40"/>
      <c r="M290" s="18"/>
      <c r="N290" s="40"/>
      <c r="O290" s="18"/>
      <c r="P290" s="18"/>
      <c r="Q290" s="37"/>
    </row>
    <row r="291" spans="2:31" ht="23.25" customHeight="1">
      <c r="B291" s="15" t="s">
        <v>1721</v>
      </c>
      <c r="D291" s="37" t="s">
        <v>1722</v>
      </c>
      <c r="E291" s="37"/>
      <c r="F291" s="21"/>
      <c r="G291" s="18"/>
      <c r="H291" s="18"/>
      <c r="I291" s="40"/>
      <c r="J291" s="18"/>
      <c r="K291" s="18"/>
      <c r="L291" s="40"/>
      <c r="M291" s="18"/>
      <c r="N291" s="40"/>
      <c r="O291" s="18"/>
      <c r="P291" s="18"/>
      <c r="Q291" s="37"/>
      <c r="AC291" s="2">
        <f>TRUNC(AE291*옵션!$B$36/100,1)</f>
        <v>0</v>
      </c>
      <c r="AD291" s="2">
        <f>TRUNC(SUM(L284:L289))</f>
        <v>0</v>
      </c>
      <c r="AE291" s="2">
        <f>TRUNC(SUM(AE284:AE290))</f>
        <v>0</v>
      </c>
    </row>
    <row r="292" spans="4:17" ht="23.25" customHeight="1">
      <c r="D292" s="37"/>
      <c r="E292" s="37"/>
      <c r="F292" s="21"/>
      <c r="G292" s="18"/>
      <c r="H292" s="18"/>
      <c r="I292" s="40"/>
      <c r="J292" s="18"/>
      <c r="K292" s="18"/>
      <c r="L292" s="40"/>
      <c r="M292" s="18"/>
      <c r="N292" s="40"/>
      <c r="O292" s="18"/>
      <c r="P292" s="18"/>
      <c r="Q292" s="37"/>
    </row>
    <row r="293" spans="1:17" ht="23.25" customHeight="1">
      <c r="A293" s="15" t="s">
        <v>1850</v>
      </c>
      <c r="B293" s="15" t="s">
        <v>1762</v>
      </c>
      <c r="C293" s="1" t="s">
        <v>1851</v>
      </c>
      <c r="D293" s="220" t="s">
        <v>1849</v>
      </c>
      <c r="E293" s="234"/>
      <c r="F293" s="21"/>
      <c r="G293" s="18"/>
      <c r="H293" s="18"/>
      <c r="I293" s="40"/>
      <c r="J293" s="18"/>
      <c r="K293" s="18"/>
      <c r="L293" s="40"/>
      <c r="M293" s="18"/>
      <c r="N293" s="40"/>
      <c r="O293" s="18"/>
      <c r="P293" s="18"/>
      <c r="Q293" s="37"/>
    </row>
    <row r="294" spans="1:29" ht="23.25" customHeight="1">
      <c r="A294" s="15" t="s">
        <v>495</v>
      </c>
      <c r="B294" s="15" t="s">
        <v>1457</v>
      </c>
      <c r="C294" s="1" t="s">
        <v>495</v>
      </c>
      <c r="D294" s="37" t="s">
        <v>489</v>
      </c>
      <c r="E294" s="37" t="s">
        <v>496</v>
      </c>
      <c r="F294" s="21" t="s">
        <v>457</v>
      </c>
      <c r="G294" s="18">
        <v>1</v>
      </c>
      <c r="H294" s="18"/>
      <c r="I294" s="40"/>
      <c r="J294" s="18"/>
      <c r="K294" s="18"/>
      <c r="L294" s="40"/>
      <c r="M294" s="18"/>
      <c r="N294" s="40"/>
      <c r="O294" s="18"/>
      <c r="P294" s="18"/>
      <c r="Q294" s="37"/>
      <c r="R294" s="2" t="s">
        <v>1730</v>
      </c>
      <c r="AB294" s="2">
        <f>I294</f>
        <v>0</v>
      </c>
      <c r="AC294" s="2">
        <f>G294*H294</f>
        <v>0</v>
      </c>
    </row>
    <row r="295" spans="1:18" ht="23.25" customHeight="1">
      <c r="A295" s="15" t="s">
        <v>495</v>
      </c>
      <c r="B295" s="15" t="s">
        <v>1457</v>
      </c>
      <c r="C295" s="1" t="s">
        <v>495</v>
      </c>
      <c r="D295" s="37" t="s">
        <v>489</v>
      </c>
      <c r="E295" s="37" t="s">
        <v>496</v>
      </c>
      <c r="F295" s="21" t="s">
        <v>457</v>
      </c>
      <c r="G295" s="18">
        <v>0.1</v>
      </c>
      <c r="H295" s="18"/>
      <c r="I295" s="40"/>
      <c r="J295" s="18"/>
      <c r="K295" s="18"/>
      <c r="L295" s="40"/>
      <c r="M295" s="18"/>
      <c r="N295" s="40"/>
      <c r="O295" s="18"/>
      <c r="P295" s="18"/>
      <c r="Q295" s="37"/>
      <c r="R295" s="2" t="s">
        <v>1730</v>
      </c>
    </row>
    <row r="296" spans="1:28" ht="23.25" customHeight="1">
      <c r="A296" s="15" t="s">
        <v>1731</v>
      </c>
      <c r="B296" s="15" t="s">
        <v>1457</v>
      </c>
      <c r="C296" s="1" t="s">
        <v>1731</v>
      </c>
      <c r="D296" s="37" t="s">
        <v>1732</v>
      </c>
      <c r="E296" s="37" t="s">
        <v>1733</v>
      </c>
      <c r="F296" s="21" t="s">
        <v>901</v>
      </c>
      <c r="G296" s="18">
        <v>1</v>
      </c>
      <c r="H296" s="18"/>
      <c r="I296" s="40"/>
      <c r="J296" s="18"/>
      <c r="K296" s="18"/>
      <c r="L296" s="40"/>
      <c r="M296" s="18"/>
      <c r="N296" s="40"/>
      <c r="O296" s="18"/>
      <c r="P296" s="18"/>
      <c r="Q296" s="37"/>
      <c r="AB296" s="2">
        <f>TRUNC(SUM(AB293:AB295),1)</f>
        <v>0</v>
      </c>
    </row>
    <row r="297" spans="1:30" ht="23.25" customHeight="1">
      <c r="A297" s="15" t="s">
        <v>1727</v>
      </c>
      <c r="B297" s="15" t="s">
        <v>1457</v>
      </c>
      <c r="C297" s="1" t="s">
        <v>1727</v>
      </c>
      <c r="D297" s="37" t="s">
        <v>1728</v>
      </c>
      <c r="E297" s="37" t="s">
        <v>1729</v>
      </c>
      <c r="F297" s="21" t="s">
        <v>901</v>
      </c>
      <c r="G297" s="18">
        <v>1</v>
      </c>
      <c r="H297" s="18"/>
      <c r="I297" s="40"/>
      <c r="J297" s="18"/>
      <c r="K297" s="18"/>
      <c r="L297" s="40"/>
      <c r="M297" s="18"/>
      <c r="N297" s="40"/>
      <c r="O297" s="18"/>
      <c r="P297" s="18"/>
      <c r="Q297" s="37"/>
      <c r="AC297" s="2">
        <f>TRUNC(TRUNC(SUM(AC293:AC296))*옵션!$B$33/100,1)</f>
        <v>0</v>
      </c>
      <c r="AD297" s="2">
        <f>TRUNC(SUM(I293:I296))+TRUNC(SUM(N293:N296))</f>
        <v>0</v>
      </c>
    </row>
    <row r="298" spans="1:31" ht="23.25" customHeight="1">
      <c r="A298" s="15" t="s">
        <v>923</v>
      </c>
      <c r="B298" s="15" t="s">
        <v>1457</v>
      </c>
      <c r="C298" s="1" t="s">
        <v>923</v>
      </c>
      <c r="D298" s="37" t="s">
        <v>924</v>
      </c>
      <c r="E298" s="37" t="s">
        <v>925</v>
      </c>
      <c r="F298" s="21" t="s">
        <v>926</v>
      </c>
      <c r="G298" s="18">
        <f>일위노임!G126</f>
        <v>0.104</v>
      </c>
      <c r="H298" s="18"/>
      <c r="I298" s="40"/>
      <c r="J298" s="18"/>
      <c r="K298" s="18"/>
      <c r="L298" s="40"/>
      <c r="M298" s="18"/>
      <c r="N298" s="40"/>
      <c r="O298" s="18"/>
      <c r="P298" s="18"/>
      <c r="Q298" s="37"/>
      <c r="AE298" s="2">
        <f>L298</f>
        <v>0</v>
      </c>
    </row>
    <row r="299" spans="1:17" ht="23.25" customHeight="1">
      <c r="A299" s="15" t="s">
        <v>1724</v>
      </c>
      <c r="B299" s="15" t="s">
        <v>1457</v>
      </c>
      <c r="C299" s="1" t="s">
        <v>1724</v>
      </c>
      <c r="D299" s="37" t="s">
        <v>1725</v>
      </c>
      <c r="E299" s="37" t="s">
        <v>1726</v>
      </c>
      <c r="F299" s="21" t="s">
        <v>901</v>
      </c>
      <c r="G299" s="18">
        <v>1</v>
      </c>
      <c r="H299" s="18"/>
      <c r="I299" s="40"/>
      <c r="J299" s="18"/>
      <c r="K299" s="18"/>
      <c r="L299" s="40"/>
      <c r="M299" s="18"/>
      <c r="N299" s="40"/>
      <c r="O299" s="18"/>
      <c r="P299" s="18"/>
      <c r="Q299" s="37"/>
    </row>
    <row r="300" spans="2:31" ht="23.25" customHeight="1">
      <c r="B300" s="15" t="s">
        <v>1721</v>
      </c>
      <c r="D300" s="37" t="s">
        <v>1722</v>
      </c>
      <c r="E300" s="37"/>
      <c r="F300" s="21"/>
      <c r="G300" s="18"/>
      <c r="H300" s="18"/>
      <c r="I300" s="40"/>
      <c r="J300" s="18"/>
      <c r="K300" s="18"/>
      <c r="L300" s="40"/>
      <c r="M300" s="18"/>
      <c r="N300" s="40"/>
      <c r="O300" s="18"/>
      <c r="P300" s="18"/>
      <c r="Q300" s="37"/>
      <c r="AC300" s="2">
        <f>TRUNC(AE300*옵션!$B$36/100,1)</f>
        <v>0</v>
      </c>
      <c r="AD300" s="2">
        <f>TRUNC(SUM(L293:L298))</f>
        <v>0</v>
      </c>
      <c r="AE300" s="2">
        <f>TRUNC(SUM(AE293:AE299))</f>
        <v>0</v>
      </c>
    </row>
    <row r="301" spans="4:17" ht="23.25" customHeight="1">
      <c r="D301" s="37"/>
      <c r="E301" s="37"/>
      <c r="F301" s="21"/>
      <c r="G301" s="18"/>
      <c r="H301" s="18"/>
      <c r="I301" s="40"/>
      <c r="J301" s="18"/>
      <c r="K301" s="18"/>
      <c r="L301" s="40"/>
      <c r="M301" s="18"/>
      <c r="N301" s="40"/>
      <c r="O301" s="18"/>
      <c r="P301" s="18"/>
      <c r="Q301" s="37"/>
    </row>
    <row r="302" spans="1:17" ht="23.25" customHeight="1">
      <c r="A302" s="15" t="s">
        <v>1853</v>
      </c>
      <c r="B302" s="15" t="s">
        <v>1762</v>
      </c>
      <c r="C302" s="1" t="s">
        <v>1854</v>
      </c>
      <c r="D302" s="220" t="s">
        <v>1852</v>
      </c>
      <c r="E302" s="234"/>
      <c r="F302" s="21"/>
      <c r="G302" s="18"/>
      <c r="H302" s="18"/>
      <c r="I302" s="40"/>
      <c r="J302" s="18"/>
      <c r="K302" s="18"/>
      <c r="L302" s="40"/>
      <c r="M302" s="18"/>
      <c r="N302" s="40"/>
      <c r="O302" s="18"/>
      <c r="P302" s="18"/>
      <c r="Q302" s="37"/>
    </row>
    <row r="303" spans="1:29" ht="23.25" customHeight="1">
      <c r="A303" s="15" t="s">
        <v>497</v>
      </c>
      <c r="B303" s="15" t="s">
        <v>1459</v>
      </c>
      <c r="C303" s="1" t="s">
        <v>497</v>
      </c>
      <c r="D303" s="37" t="s">
        <v>489</v>
      </c>
      <c r="E303" s="37" t="s">
        <v>498</v>
      </c>
      <c r="F303" s="21" t="s">
        <v>457</v>
      </c>
      <c r="G303" s="18">
        <v>1</v>
      </c>
      <c r="H303" s="18"/>
      <c r="I303" s="40"/>
      <c r="J303" s="18"/>
      <c r="K303" s="18"/>
      <c r="L303" s="40"/>
      <c r="M303" s="18"/>
      <c r="N303" s="40"/>
      <c r="O303" s="18"/>
      <c r="P303" s="18"/>
      <c r="Q303" s="37"/>
      <c r="R303" s="2" t="s">
        <v>1730</v>
      </c>
      <c r="AB303" s="2">
        <f>I303</f>
        <v>0</v>
      </c>
      <c r="AC303" s="2">
        <f>G303*H303</f>
        <v>0</v>
      </c>
    </row>
    <row r="304" spans="1:18" ht="23.25" customHeight="1">
      <c r="A304" s="15" t="s">
        <v>497</v>
      </c>
      <c r="B304" s="15" t="s">
        <v>1459</v>
      </c>
      <c r="C304" s="1" t="s">
        <v>497</v>
      </c>
      <c r="D304" s="37" t="s">
        <v>489</v>
      </c>
      <c r="E304" s="37" t="s">
        <v>498</v>
      </c>
      <c r="F304" s="21" t="s">
        <v>457</v>
      </c>
      <c r="G304" s="18">
        <v>0.1</v>
      </c>
      <c r="H304" s="18"/>
      <c r="I304" s="40"/>
      <c r="J304" s="18"/>
      <c r="K304" s="18"/>
      <c r="L304" s="40"/>
      <c r="M304" s="18"/>
      <c r="N304" s="40"/>
      <c r="O304" s="18"/>
      <c r="P304" s="18"/>
      <c r="Q304" s="37"/>
      <c r="R304" s="2" t="s">
        <v>1730</v>
      </c>
    </row>
    <row r="305" spans="1:28" ht="23.25" customHeight="1">
      <c r="A305" s="15" t="s">
        <v>1731</v>
      </c>
      <c r="B305" s="15" t="s">
        <v>1459</v>
      </c>
      <c r="C305" s="1" t="s">
        <v>1731</v>
      </c>
      <c r="D305" s="37" t="s">
        <v>1732</v>
      </c>
      <c r="E305" s="37" t="s">
        <v>1733</v>
      </c>
      <c r="F305" s="21" t="s">
        <v>901</v>
      </c>
      <c r="G305" s="18">
        <v>1</v>
      </c>
      <c r="H305" s="18"/>
      <c r="I305" s="40"/>
      <c r="J305" s="18"/>
      <c r="K305" s="18"/>
      <c r="L305" s="40"/>
      <c r="M305" s="18"/>
      <c r="N305" s="40"/>
      <c r="O305" s="18"/>
      <c r="P305" s="18"/>
      <c r="Q305" s="37"/>
      <c r="AB305" s="2">
        <f>TRUNC(SUM(AB302:AB304),1)</f>
        <v>0</v>
      </c>
    </row>
    <row r="306" spans="1:30" ht="23.25" customHeight="1">
      <c r="A306" s="15" t="s">
        <v>1727</v>
      </c>
      <c r="B306" s="15" t="s">
        <v>1459</v>
      </c>
      <c r="C306" s="1" t="s">
        <v>1727</v>
      </c>
      <c r="D306" s="37" t="s">
        <v>1728</v>
      </c>
      <c r="E306" s="37" t="s">
        <v>1729</v>
      </c>
      <c r="F306" s="21" t="s">
        <v>901</v>
      </c>
      <c r="G306" s="18">
        <v>1</v>
      </c>
      <c r="H306" s="18"/>
      <c r="I306" s="40"/>
      <c r="J306" s="18"/>
      <c r="K306" s="18"/>
      <c r="L306" s="40"/>
      <c r="M306" s="18"/>
      <c r="N306" s="40"/>
      <c r="O306" s="18"/>
      <c r="P306" s="18"/>
      <c r="Q306" s="37"/>
      <c r="AC306" s="2">
        <f>TRUNC(TRUNC(SUM(AC302:AC305))*옵션!$B$33/100,1)</f>
        <v>0</v>
      </c>
      <c r="AD306" s="2">
        <f>TRUNC(SUM(I302:I305))+TRUNC(SUM(N302:N305))</f>
        <v>0</v>
      </c>
    </row>
    <row r="307" spans="1:31" ht="23.25" customHeight="1">
      <c r="A307" s="15" t="s">
        <v>923</v>
      </c>
      <c r="B307" s="15" t="s">
        <v>1459</v>
      </c>
      <c r="C307" s="1" t="s">
        <v>923</v>
      </c>
      <c r="D307" s="37" t="s">
        <v>924</v>
      </c>
      <c r="E307" s="37" t="s">
        <v>925</v>
      </c>
      <c r="F307" s="21" t="s">
        <v>926</v>
      </c>
      <c r="G307" s="18">
        <f>일위노임!G129</f>
        <v>0.136</v>
      </c>
      <c r="H307" s="18"/>
      <c r="I307" s="40"/>
      <c r="J307" s="18"/>
      <c r="K307" s="18"/>
      <c r="L307" s="40"/>
      <c r="M307" s="18"/>
      <c r="N307" s="40"/>
      <c r="O307" s="18"/>
      <c r="P307" s="18"/>
      <c r="Q307" s="37"/>
      <c r="AE307" s="2">
        <f>L307</f>
        <v>0</v>
      </c>
    </row>
    <row r="308" spans="1:17" ht="23.25" customHeight="1">
      <c r="A308" s="15" t="s">
        <v>1724</v>
      </c>
      <c r="B308" s="15" t="s">
        <v>1459</v>
      </c>
      <c r="C308" s="1" t="s">
        <v>1724</v>
      </c>
      <c r="D308" s="37" t="s">
        <v>1725</v>
      </c>
      <c r="E308" s="37" t="s">
        <v>1726</v>
      </c>
      <c r="F308" s="21" t="s">
        <v>901</v>
      </c>
      <c r="G308" s="18">
        <v>1</v>
      </c>
      <c r="H308" s="18"/>
      <c r="I308" s="40"/>
      <c r="J308" s="18"/>
      <c r="K308" s="18"/>
      <c r="L308" s="40"/>
      <c r="M308" s="18"/>
      <c r="N308" s="40"/>
      <c r="O308" s="18"/>
      <c r="P308" s="18"/>
      <c r="Q308" s="37"/>
    </row>
    <row r="309" spans="2:31" ht="23.25" customHeight="1">
      <c r="B309" s="15" t="s">
        <v>1721</v>
      </c>
      <c r="D309" s="37" t="s">
        <v>1722</v>
      </c>
      <c r="E309" s="37"/>
      <c r="F309" s="21"/>
      <c r="G309" s="18"/>
      <c r="H309" s="18"/>
      <c r="I309" s="40"/>
      <c r="J309" s="18"/>
      <c r="K309" s="18"/>
      <c r="L309" s="40"/>
      <c r="M309" s="18"/>
      <c r="N309" s="40"/>
      <c r="O309" s="18"/>
      <c r="P309" s="18"/>
      <c r="Q309" s="37"/>
      <c r="AC309" s="2">
        <f>TRUNC(AE309*옵션!$B$36/100,1)</f>
        <v>0</v>
      </c>
      <c r="AD309" s="2">
        <f>TRUNC(SUM(L302:L307))</f>
        <v>0</v>
      </c>
      <c r="AE309" s="2">
        <f>TRUNC(SUM(AE302:AE308))</f>
        <v>0</v>
      </c>
    </row>
    <row r="310" spans="4:17" ht="23.25" customHeight="1">
      <c r="D310" s="37"/>
      <c r="E310" s="37"/>
      <c r="F310" s="21"/>
      <c r="G310" s="18"/>
      <c r="H310" s="18"/>
      <c r="I310" s="40"/>
      <c r="J310" s="18"/>
      <c r="K310" s="18"/>
      <c r="L310" s="40"/>
      <c r="M310" s="18"/>
      <c r="N310" s="40"/>
      <c r="O310" s="18"/>
      <c r="P310" s="18"/>
      <c r="Q310" s="37"/>
    </row>
    <row r="311" spans="1:17" ht="23.25" customHeight="1">
      <c r="A311" s="15" t="s">
        <v>1856</v>
      </c>
      <c r="B311" s="15" t="s">
        <v>1762</v>
      </c>
      <c r="C311" s="1" t="s">
        <v>1857</v>
      </c>
      <c r="D311" s="220" t="s">
        <v>1855</v>
      </c>
      <c r="E311" s="234"/>
      <c r="F311" s="21"/>
      <c r="G311" s="18"/>
      <c r="H311" s="18"/>
      <c r="I311" s="40"/>
      <c r="J311" s="18"/>
      <c r="K311" s="18"/>
      <c r="L311" s="40"/>
      <c r="M311" s="18"/>
      <c r="N311" s="40"/>
      <c r="O311" s="18"/>
      <c r="P311" s="18"/>
      <c r="Q311" s="37"/>
    </row>
    <row r="312" spans="1:17" ht="23.25" customHeight="1">
      <c r="A312" s="15" t="s">
        <v>510</v>
      </c>
      <c r="B312" s="15" t="s">
        <v>1461</v>
      </c>
      <c r="C312" s="1" t="s">
        <v>510</v>
      </c>
      <c r="D312" s="37" t="s">
        <v>511</v>
      </c>
      <c r="E312" s="37" t="s">
        <v>512</v>
      </c>
      <c r="F312" s="21" t="s">
        <v>513</v>
      </c>
      <c r="G312" s="18">
        <v>1</v>
      </c>
      <c r="H312" s="18"/>
      <c r="I312" s="40"/>
      <c r="J312" s="18"/>
      <c r="K312" s="18"/>
      <c r="L312" s="40"/>
      <c r="M312" s="18"/>
      <c r="N312" s="40"/>
      <c r="O312" s="18"/>
      <c r="P312" s="18"/>
      <c r="Q312" s="37"/>
    </row>
    <row r="313" spans="1:31" ht="23.25" customHeight="1">
      <c r="A313" s="15" t="s">
        <v>927</v>
      </c>
      <c r="B313" s="15" t="s">
        <v>1461</v>
      </c>
      <c r="C313" s="1" t="s">
        <v>927</v>
      </c>
      <c r="D313" s="37" t="s">
        <v>924</v>
      </c>
      <c r="E313" s="37" t="s">
        <v>928</v>
      </c>
      <c r="F313" s="21" t="s">
        <v>926</v>
      </c>
      <c r="G313" s="18">
        <f>일위노임!G133</f>
        <v>0.024</v>
      </c>
      <c r="H313" s="18"/>
      <c r="I313" s="40"/>
      <c r="J313" s="18"/>
      <c r="K313" s="18"/>
      <c r="L313" s="40"/>
      <c r="M313" s="18"/>
      <c r="N313" s="40"/>
      <c r="O313" s="18"/>
      <c r="P313" s="18"/>
      <c r="Q313" s="37"/>
      <c r="AE313" s="2">
        <f>L313</f>
        <v>0</v>
      </c>
    </row>
    <row r="314" spans="1:31" ht="23.25" customHeight="1">
      <c r="A314" s="15" t="s">
        <v>931</v>
      </c>
      <c r="B314" s="15" t="s">
        <v>1461</v>
      </c>
      <c r="C314" s="1" t="s">
        <v>931</v>
      </c>
      <c r="D314" s="37" t="s">
        <v>924</v>
      </c>
      <c r="E314" s="37" t="s">
        <v>932</v>
      </c>
      <c r="F314" s="21" t="s">
        <v>926</v>
      </c>
      <c r="G314" s="18">
        <f>일위노임!G134</f>
        <v>0.12</v>
      </c>
      <c r="H314" s="18"/>
      <c r="I314" s="40"/>
      <c r="J314" s="18"/>
      <c r="K314" s="18"/>
      <c r="L314" s="40"/>
      <c r="M314" s="18"/>
      <c r="N314" s="40"/>
      <c r="O314" s="18"/>
      <c r="P314" s="18"/>
      <c r="Q314" s="37"/>
      <c r="AE314" s="2">
        <f>L314</f>
        <v>0</v>
      </c>
    </row>
    <row r="315" spans="1:17" ht="23.25" customHeight="1">
      <c r="A315" s="15" t="s">
        <v>1724</v>
      </c>
      <c r="B315" s="15" t="s">
        <v>1461</v>
      </c>
      <c r="C315" s="1" t="s">
        <v>1724</v>
      </c>
      <c r="D315" s="37" t="s">
        <v>1725</v>
      </c>
      <c r="E315" s="37" t="s">
        <v>1726</v>
      </c>
      <c r="F315" s="21" t="s">
        <v>901</v>
      </c>
      <c r="G315" s="18">
        <v>1</v>
      </c>
      <c r="H315" s="18"/>
      <c r="I315" s="40"/>
      <c r="J315" s="18"/>
      <c r="K315" s="18"/>
      <c r="L315" s="40"/>
      <c r="M315" s="18"/>
      <c r="N315" s="40"/>
      <c r="O315" s="18"/>
      <c r="P315" s="18"/>
      <c r="Q315" s="37"/>
    </row>
    <row r="316" spans="2:31" ht="23.25" customHeight="1">
      <c r="B316" s="15" t="s">
        <v>1721</v>
      </c>
      <c r="D316" s="37" t="s">
        <v>1722</v>
      </c>
      <c r="E316" s="37"/>
      <c r="F316" s="21"/>
      <c r="G316" s="18"/>
      <c r="H316" s="18"/>
      <c r="I316" s="40"/>
      <c r="J316" s="18"/>
      <c r="K316" s="18"/>
      <c r="L316" s="40"/>
      <c r="M316" s="18"/>
      <c r="N316" s="40"/>
      <c r="O316" s="18"/>
      <c r="P316" s="18"/>
      <c r="Q316" s="37"/>
      <c r="AC316" s="2">
        <f>TRUNC(AE316*옵션!$B$36/100,1)</f>
        <v>0</v>
      </c>
      <c r="AD316" s="2">
        <f>TRUNC(SUM(L311:L314))</f>
        <v>0</v>
      </c>
      <c r="AE316" s="2">
        <f>TRUNC(SUM(AE311:AE315))</f>
        <v>0</v>
      </c>
    </row>
    <row r="317" spans="4:17" ht="23.25" customHeight="1">
      <c r="D317" s="37"/>
      <c r="E317" s="37"/>
      <c r="F317" s="21"/>
      <c r="G317" s="18"/>
      <c r="H317" s="18"/>
      <c r="I317" s="40"/>
      <c r="J317" s="18"/>
      <c r="K317" s="18"/>
      <c r="L317" s="40"/>
      <c r="M317" s="18"/>
      <c r="N317" s="40"/>
      <c r="O317" s="18"/>
      <c r="P317" s="18"/>
      <c r="Q317" s="37"/>
    </row>
    <row r="318" spans="1:17" ht="23.25" customHeight="1">
      <c r="A318" s="15" t="s">
        <v>1859</v>
      </c>
      <c r="B318" s="15" t="s">
        <v>1762</v>
      </c>
      <c r="C318" s="1" t="s">
        <v>1860</v>
      </c>
      <c r="D318" s="220" t="s">
        <v>1858</v>
      </c>
      <c r="E318" s="234"/>
      <c r="F318" s="21"/>
      <c r="G318" s="18"/>
      <c r="H318" s="18"/>
      <c r="I318" s="40"/>
      <c r="J318" s="18"/>
      <c r="K318" s="18"/>
      <c r="L318" s="40"/>
      <c r="M318" s="18"/>
      <c r="N318" s="40"/>
      <c r="O318" s="18"/>
      <c r="P318" s="18"/>
      <c r="Q318" s="37"/>
    </row>
    <row r="319" spans="1:17" ht="23.25" customHeight="1">
      <c r="A319" s="15" t="s">
        <v>514</v>
      </c>
      <c r="B319" s="15" t="s">
        <v>1463</v>
      </c>
      <c r="C319" s="1" t="s">
        <v>514</v>
      </c>
      <c r="D319" s="37" t="s">
        <v>511</v>
      </c>
      <c r="E319" s="37" t="s">
        <v>515</v>
      </c>
      <c r="F319" s="21" t="s">
        <v>513</v>
      </c>
      <c r="G319" s="18">
        <v>1</v>
      </c>
      <c r="H319" s="18"/>
      <c r="I319" s="40"/>
      <c r="J319" s="18"/>
      <c r="K319" s="18"/>
      <c r="L319" s="40"/>
      <c r="M319" s="18"/>
      <c r="N319" s="40"/>
      <c r="O319" s="18"/>
      <c r="P319" s="18"/>
      <c r="Q319" s="37"/>
    </row>
    <row r="320" spans="1:31" ht="23.25" customHeight="1">
      <c r="A320" s="15" t="s">
        <v>927</v>
      </c>
      <c r="B320" s="15" t="s">
        <v>1463</v>
      </c>
      <c r="C320" s="1" t="s">
        <v>927</v>
      </c>
      <c r="D320" s="37" t="s">
        <v>924</v>
      </c>
      <c r="E320" s="37" t="s">
        <v>928</v>
      </c>
      <c r="F320" s="21" t="s">
        <v>926</v>
      </c>
      <c r="G320" s="18">
        <f>일위노임!G138</f>
        <v>0.024</v>
      </c>
      <c r="H320" s="18"/>
      <c r="I320" s="40"/>
      <c r="J320" s="18"/>
      <c r="K320" s="18"/>
      <c r="L320" s="40"/>
      <c r="M320" s="18"/>
      <c r="N320" s="40"/>
      <c r="O320" s="18"/>
      <c r="P320" s="18"/>
      <c r="Q320" s="37"/>
      <c r="AE320" s="2">
        <f>L320</f>
        <v>0</v>
      </c>
    </row>
    <row r="321" spans="1:31" ht="23.25" customHeight="1">
      <c r="A321" s="15" t="s">
        <v>931</v>
      </c>
      <c r="B321" s="15" t="s">
        <v>1463</v>
      </c>
      <c r="C321" s="1" t="s">
        <v>931</v>
      </c>
      <c r="D321" s="37" t="s">
        <v>924</v>
      </c>
      <c r="E321" s="37" t="s">
        <v>932</v>
      </c>
      <c r="F321" s="21" t="s">
        <v>926</v>
      </c>
      <c r="G321" s="18">
        <f>일위노임!G139</f>
        <v>0.12</v>
      </c>
      <c r="H321" s="18"/>
      <c r="I321" s="40"/>
      <c r="J321" s="18"/>
      <c r="K321" s="18"/>
      <c r="L321" s="40"/>
      <c r="M321" s="18"/>
      <c r="N321" s="40"/>
      <c r="O321" s="18"/>
      <c r="P321" s="18"/>
      <c r="Q321" s="37"/>
      <c r="AE321" s="2">
        <f>L321</f>
        <v>0</v>
      </c>
    </row>
    <row r="322" spans="1:17" ht="23.25" customHeight="1">
      <c r="A322" s="15" t="s">
        <v>1724</v>
      </c>
      <c r="B322" s="15" t="s">
        <v>1463</v>
      </c>
      <c r="C322" s="1" t="s">
        <v>1724</v>
      </c>
      <c r="D322" s="37" t="s">
        <v>1725</v>
      </c>
      <c r="E322" s="37" t="s">
        <v>1726</v>
      </c>
      <c r="F322" s="21" t="s">
        <v>901</v>
      </c>
      <c r="G322" s="18">
        <v>1</v>
      </c>
      <c r="H322" s="18"/>
      <c r="I322" s="40"/>
      <c r="J322" s="18"/>
      <c r="K322" s="18"/>
      <c r="L322" s="40"/>
      <c r="M322" s="18"/>
      <c r="N322" s="40"/>
      <c r="O322" s="18"/>
      <c r="P322" s="18"/>
      <c r="Q322" s="37"/>
    </row>
    <row r="323" spans="2:31" ht="23.25" customHeight="1">
      <c r="B323" s="15" t="s">
        <v>1721</v>
      </c>
      <c r="D323" s="37" t="s">
        <v>1722</v>
      </c>
      <c r="E323" s="37"/>
      <c r="F323" s="21"/>
      <c r="G323" s="18"/>
      <c r="H323" s="18"/>
      <c r="I323" s="40"/>
      <c r="J323" s="18"/>
      <c r="K323" s="18"/>
      <c r="L323" s="40"/>
      <c r="M323" s="18"/>
      <c r="N323" s="40"/>
      <c r="O323" s="18"/>
      <c r="P323" s="18"/>
      <c r="Q323" s="37"/>
      <c r="AC323" s="2">
        <f>TRUNC(AE323*옵션!$B$36/100,1)</f>
        <v>0</v>
      </c>
      <c r="AD323" s="2">
        <f>TRUNC(SUM(L318:L321))</f>
        <v>0</v>
      </c>
      <c r="AE323" s="2">
        <f>TRUNC(SUM(AE318:AE322))</f>
        <v>0</v>
      </c>
    </row>
    <row r="324" spans="4:17" ht="23.25" customHeight="1">
      <c r="D324" s="37"/>
      <c r="E324" s="37"/>
      <c r="F324" s="21"/>
      <c r="G324" s="18"/>
      <c r="H324" s="18"/>
      <c r="I324" s="40"/>
      <c r="J324" s="18"/>
      <c r="K324" s="18"/>
      <c r="L324" s="40"/>
      <c r="M324" s="18"/>
      <c r="N324" s="40"/>
      <c r="O324" s="18"/>
      <c r="P324" s="18"/>
      <c r="Q324" s="37"/>
    </row>
    <row r="325" spans="1:17" ht="23.25" customHeight="1">
      <c r="A325" s="15" t="s">
        <v>1862</v>
      </c>
      <c r="B325" s="15" t="s">
        <v>1762</v>
      </c>
      <c r="C325" s="1" t="s">
        <v>1863</v>
      </c>
      <c r="D325" s="220" t="s">
        <v>1861</v>
      </c>
      <c r="E325" s="234"/>
      <c r="F325" s="21"/>
      <c r="G325" s="18"/>
      <c r="H325" s="18"/>
      <c r="I325" s="40"/>
      <c r="J325" s="18"/>
      <c r="K325" s="18"/>
      <c r="L325" s="40"/>
      <c r="M325" s="18"/>
      <c r="N325" s="40"/>
      <c r="O325" s="18"/>
      <c r="P325" s="18"/>
      <c r="Q325" s="37"/>
    </row>
    <row r="326" spans="1:17" ht="23.25" customHeight="1">
      <c r="A326" s="15" t="s">
        <v>516</v>
      </c>
      <c r="B326" s="15" t="s">
        <v>1465</v>
      </c>
      <c r="C326" s="1" t="s">
        <v>516</v>
      </c>
      <c r="D326" s="37" t="s">
        <v>511</v>
      </c>
      <c r="E326" s="37" t="s">
        <v>517</v>
      </c>
      <c r="F326" s="21" t="s">
        <v>513</v>
      </c>
      <c r="G326" s="18">
        <v>1</v>
      </c>
      <c r="H326" s="18"/>
      <c r="I326" s="40"/>
      <c r="J326" s="18"/>
      <c r="K326" s="18"/>
      <c r="L326" s="40"/>
      <c r="M326" s="18"/>
      <c r="N326" s="40"/>
      <c r="O326" s="18"/>
      <c r="P326" s="18"/>
      <c r="Q326" s="37"/>
    </row>
    <row r="327" spans="1:31" ht="23.25" customHeight="1">
      <c r="A327" s="15" t="s">
        <v>927</v>
      </c>
      <c r="B327" s="15" t="s">
        <v>1465</v>
      </c>
      <c r="C327" s="1" t="s">
        <v>927</v>
      </c>
      <c r="D327" s="37" t="s">
        <v>924</v>
      </c>
      <c r="E327" s="37" t="s">
        <v>928</v>
      </c>
      <c r="F327" s="21" t="s">
        <v>926</v>
      </c>
      <c r="G327" s="18">
        <f>일위노임!G143</f>
        <v>0.024</v>
      </c>
      <c r="H327" s="18"/>
      <c r="I327" s="40"/>
      <c r="J327" s="18"/>
      <c r="K327" s="18"/>
      <c r="L327" s="40"/>
      <c r="M327" s="18"/>
      <c r="N327" s="40"/>
      <c r="O327" s="18"/>
      <c r="P327" s="18"/>
      <c r="Q327" s="37"/>
      <c r="AE327" s="2">
        <f>L327</f>
        <v>0</v>
      </c>
    </row>
    <row r="328" spans="1:31" ht="23.25" customHeight="1">
      <c r="A328" s="15" t="s">
        <v>931</v>
      </c>
      <c r="B328" s="15" t="s">
        <v>1465</v>
      </c>
      <c r="C328" s="1" t="s">
        <v>931</v>
      </c>
      <c r="D328" s="37" t="s">
        <v>924</v>
      </c>
      <c r="E328" s="37" t="s">
        <v>932</v>
      </c>
      <c r="F328" s="21" t="s">
        <v>926</v>
      </c>
      <c r="G328" s="18">
        <f>일위노임!G144</f>
        <v>0.12</v>
      </c>
      <c r="H328" s="18"/>
      <c r="I328" s="40"/>
      <c r="J328" s="18"/>
      <c r="K328" s="18"/>
      <c r="L328" s="40"/>
      <c r="M328" s="18"/>
      <c r="N328" s="40"/>
      <c r="O328" s="18"/>
      <c r="P328" s="18"/>
      <c r="Q328" s="37"/>
      <c r="AE328" s="2">
        <f>L328</f>
        <v>0</v>
      </c>
    </row>
    <row r="329" spans="1:17" ht="23.25" customHeight="1">
      <c r="A329" s="15" t="s">
        <v>1724</v>
      </c>
      <c r="B329" s="15" t="s">
        <v>1465</v>
      </c>
      <c r="C329" s="1" t="s">
        <v>1724</v>
      </c>
      <c r="D329" s="37" t="s">
        <v>1725</v>
      </c>
      <c r="E329" s="37" t="s">
        <v>1726</v>
      </c>
      <c r="F329" s="21" t="s">
        <v>901</v>
      </c>
      <c r="G329" s="18">
        <v>1</v>
      </c>
      <c r="H329" s="18"/>
      <c r="I329" s="40"/>
      <c r="J329" s="18"/>
      <c r="K329" s="18"/>
      <c r="L329" s="40"/>
      <c r="M329" s="18"/>
      <c r="N329" s="40"/>
      <c r="O329" s="18"/>
      <c r="P329" s="18"/>
      <c r="Q329" s="37"/>
    </row>
    <row r="330" spans="2:31" ht="23.25" customHeight="1">
      <c r="B330" s="15" t="s">
        <v>1721</v>
      </c>
      <c r="D330" s="37" t="s">
        <v>1722</v>
      </c>
      <c r="E330" s="37"/>
      <c r="F330" s="21"/>
      <c r="G330" s="18"/>
      <c r="H330" s="18"/>
      <c r="I330" s="40"/>
      <c r="J330" s="18"/>
      <c r="K330" s="18"/>
      <c r="L330" s="40"/>
      <c r="M330" s="18"/>
      <c r="N330" s="40"/>
      <c r="O330" s="18"/>
      <c r="P330" s="18"/>
      <c r="Q330" s="37"/>
      <c r="AC330" s="2">
        <f>TRUNC(AE330*옵션!$B$36/100,1)</f>
        <v>0</v>
      </c>
      <c r="AD330" s="2">
        <f>TRUNC(SUM(L325:L328))</f>
        <v>0</v>
      </c>
      <c r="AE330" s="2">
        <f>TRUNC(SUM(AE325:AE329))</f>
        <v>0</v>
      </c>
    </row>
    <row r="331" spans="4:17" ht="23.25" customHeight="1">
      <c r="D331" s="37"/>
      <c r="E331" s="37"/>
      <c r="F331" s="21"/>
      <c r="G331" s="18"/>
      <c r="H331" s="18"/>
      <c r="I331" s="40"/>
      <c r="J331" s="18"/>
      <c r="K331" s="18"/>
      <c r="L331" s="40"/>
      <c r="M331" s="18"/>
      <c r="N331" s="40"/>
      <c r="O331" s="18"/>
      <c r="P331" s="18"/>
      <c r="Q331" s="37"/>
    </row>
    <row r="332" spans="1:17" ht="23.25" customHeight="1">
      <c r="A332" s="15" t="s">
        <v>1865</v>
      </c>
      <c r="B332" s="15" t="s">
        <v>1762</v>
      </c>
      <c r="C332" s="1" t="s">
        <v>1866</v>
      </c>
      <c r="D332" s="220" t="s">
        <v>1864</v>
      </c>
      <c r="E332" s="234"/>
      <c r="F332" s="21"/>
      <c r="G332" s="18"/>
      <c r="H332" s="18"/>
      <c r="I332" s="40"/>
      <c r="J332" s="18"/>
      <c r="K332" s="18"/>
      <c r="L332" s="40"/>
      <c r="M332" s="18"/>
      <c r="N332" s="40"/>
      <c r="O332" s="18"/>
      <c r="P332" s="18"/>
      <c r="Q332" s="37"/>
    </row>
    <row r="333" spans="1:17" ht="23.25" customHeight="1">
      <c r="A333" s="15" t="s">
        <v>518</v>
      </c>
      <c r="B333" s="15" t="s">
        <v>1467</v>
      </c>
      <c r="C333" s="1" t="s">
        <v>518</v>
      </c>
      <c r="D333" s="37" t="s">
        <v>511</v>
      </c>
      <c r="E333" s="37" t="s">
        <v>519</v>
      </c>
      <c r="F333" s="21" t="s">
        <v>513</v>
      </c>
      <c r="G333" s="18">
        <v>1</v>
      </c>
      <c r="H333" s="18"/>
      <c r="I333" s="40"/>
      <c r="J333" s="18"/>
      <c r="K333" s="18"/>
      <c r="L333" s="40"/>
      <c r="M333" s="18"/>
      <c r="N333" s="40"/>
      <c r="O333" s="18"/>
      <c r="P333" s="18"/>
      <c r="Q333" s="37"/>
    </row>
    <row r="334" spans="1:31" ht="23.25" customHeight="1">
      <c r="A334" s="15" t="s">
        <v>927</v>
      </c>
      <c r="B334" s="15" t="s">
        <v>1467</v>
      </c>
      <c r="C334" s="1" t="s">
        <v>927</v>
      </c>
      <c r="D334" s="37" t="s">
        <v>924</v>
      </c>
      <c r="E334" s="37" t="s">
        <v>928</v>
      </c>
      <c r="F334" s="21" t="s">
        <v>926</v>
      </c>
      <c r="G334" s="18">
        <f>일위노임!G148</f>
        <v>0.024</v>
      </c>
      <c r="H334" s="18"/>
      <c r="I334" s="40"/>
      <c r="J334" s="18"/>
      <c r="K334" s="18"/>
      <c r="L334" s="40"/>
      <c r="M334" s="18"/>
      <c r="N334" s="40"/>
      <c r="O334" s="18"/>
      <c r="P334" s="18"/>
      <c r="Q334" s="37"/>
      <c r="AE334" s="2">
        <f>L334</f>
        <v>0</v>
      </c>
    </row>
    <row r="335" spans="1:31" ht="23.25" customHeight="1">
      <c r="A335" s="15" t="s">
        <v>931</v>
      </c>
      <c r="B335" s="15" t="s">
        <v>1467</v>
      </c>
      <c r="C335" s="1" t="s">
        <v>931</v>
      </c>
      <c r="D335" s="37" t="s">
        <v>924</v>
      </c>
      <c r="E335" s="37" t="s">
        <v>932</v>
      </c>
      <c r="F335" s="21" t="s">
        <v>926</v>
      </c>
      <c r="G335" s="18">
        <f>일위노임!G149</f>
        <v>0.12</v>
      </c>
      <c r="H335" s="18"/>
      <c r="I335" s="40"/>
      <c r="J335" s="18"/>
      <c r="K335" s="18"/>
      <c r="L335" s="40"/>
      <c r="M335" s="18"/>
      <c r="N335" s="40"/>
      <c r="O335" s="18"/>
      <c r="P335" s="18"/>
      <c r="Q335" s="37"/>
      <c r="AE335" s="2">
        <f>L335</f>
        <v>0</v>
      </c>
    </row>
    <row r="336" spans="1:17" ht="23.25" customHeight="1">
      <c r="A336" s="15" t="s">
        <v>1724</v>
      </c>
      <c r="B336" s="15" t="s">
        <v>1467</v>
      </c>
      <c r="C336" s="1" t="s">
        <v>1724</v>
      </c>
      <c r="D336" s="37" t="s">
        <v>1725</v>
      </c>
      <c r="E336" s="37" t="s">
        <v>1726</v>
      </c>
      <c r="F336" s="21" t="s">
        <v>901</v>
      </c>
      <c r="G336" s="18">
        <v>1</v>
      </c>
      <c r="H336" s="18"/>
      <c r="I336" s="40"/>
      <c r="J336" s="18"/>
      <c r="K336" s="18"/>
      <c r="L336" s="40"/>
      <c r="M336" s="18"/>
      <c r="N336" s="40"/>
      <c r="O336" s="18"/>
      <c r="P336" s="18"/>
      <c r="Q336" s="37"/>
    </row>
    <row r="337" spans="2:31" ht="23.25" customHeight="1">
      <c r="B337" s="15" t="s">
        <v>1721</v>
      </c>
      <c r="D337" s="37" t="s">
        <v>1722</v>
      </c>
      <c r="E337" s="37"/>
      <c r="F337" s="21"/>
      <c r="G337" s="18"/>
      <c r="H337" s="18"/>
      <c r="I337" s="40"/>
      <c r="J337" s="18"/>
      <c r="K337" s="18"/>
      <c r="L337" s="40"/>
      <c r="M337" s="18"/>
      <c r="N337" s="40"/>
      <c r="O337" s="18"/>
      <c r="P337" s="18"/>
      <c r="Q337" s="37"/>
      <c r="AC337" s="2">
        <f>TRUNC(AE337*옵션!$B$36/100,1)</f>
        <v>0</v>
      </c>
      <c r="AD337" s="2">
        <f>TRUNC(SUM(L332:L335))</f>
        <v>0</v>
      </c>
      <c r="AE337" s="2">
        <f>TRUNC(SUM(AE332:AE336))</f>
        <v>0</v>
      </c>
    </row>
    <row r="338" spans="4:17" ht="23.25" customHeight="1">
      <c r="D338" s="37"/>
      <c r="E338" s="37"/>
      <c r="F338" s="21"/>
      <c r="G338" s="18"/>
      <c r="H338" s="18"/>
      <c r="I338" s="40"/>
      <c r="J338" s="18"/>
      <c r="K338" s="18"/>
      <c r="L338" s="40"/>
      <c r="M338" s="18"/>
      <c r="N338" s="40"/>
      <c r="O338" s="18"/>
      <c r="P338" s="18"/>
      <c r="Q338" s="37"/>
    </row>
    <row r="339" spans="1:17" ht="23.25" customHeight="1">
      <c r="A339" s="15" t="s">
        <v>1868</v>
      </c>
      <c r="B339" s="15" t="s">
        <v>1762</v>
      </c>
      <c r="C339" s="1" t="s">
        <v>1869</v>
      </c>
      <c r="D339" s="220" t="s">
        <v>1867</v>
      </c>
      <c r="E339" s="234"/>
      <c r="F339" s="21"/>
      <c r="G339" s="18"/>
      <c r="H339" s="18"/>
      <c r="I339" s="40"/>
      <c r="J339" s="18"/>
      <c r="K339" s="18"/>
      <c r="L339" s="40"/>
      <c r="M339" s="18"/>
      <c r="N339" s="40"/>
      <c r="O339" s="18"/>
      <c r="P339" s="18"/>
      <c r="Q339" s="37"/>
    </row>
    <row r="340" spans="1:17" ht="23.25" customHeight="1">
      <c r="A340" s="15" t="s">
        <v>636</v>
      </c>
      <c r="B340" s="15" t="s">
        <v>1469</v>
      </c>
      <c r="C340" s="1" t="s">
        <v>636</v>
      </c>
      <c r="D340" s="37" t="s">
        <v>521</v>
      </c>
      <c r="E340" s="37" t="s">
        <v>637</v>
      </c>
      <c r="F340" s="21" t="s">
        <v>638</v>
      </c>
      <c r="G340" s="18">
        <v>1</v>
      </c>
      <c r="H340" s="18"/>
      <c r="I340" s="40"/>
      <c r="J340" s="18"/>
      <c r="K340" s="18"/>
      <c r="L340" s="40"/>
      <c r="M340" s="18"/>
      <c r="N340" s="40"/>
      <c r="O340" s="18"/>
      <c r="P340" s="18"/>
      <c r="Q340" s="37"/>
    </row>
    <row r="341" spans="1:31" ht="23.25" customHeight="1">
      <c r="A341" s="15" t="s">
        <v>923</v>
      </c>
      <c r="B341" s="15" t="s">
        <v>1469</v>
      </c>
      <c r="C341" s="1" t="s">
        <v>923</v>
      </c>
      <c r="D341" s="37" t="s">
        <v>924</v>
      </c>
      <c r="E341" s="37" t="s">
        <v>925</v>
      </c>
      <c r="F341" s="21" t="s">
        <v>926</v>
      </c>
      <c r="G341" s="18">
        <f>일위노임!G152</f>
        <v>0.018</v>
      </c>
      <c r="H341" s="18"/>
      <c r="I341" s="40"/>
      <c r="J341" s="18"/>
      <c r="K341" s="18"/>
      <c r="L341" s="40"/>
      <c r="M341" s="18"/>
      <c r="N341" s="40"/>
      <c r="O341" s="18"/>
      <c r="P341" s="18"/>
      <c r="Q341" s="37"/>
      <c r="AE341" s="2">
        <f>L341</f>
        <v>0</v>
      </c>
    </row>
    <row r="342" spans="1:17" ht="23.25" customHeight="1">
      <c r="A342" s="15" t="s">
        <v>1724</v>
      </c>
      <c r="B342" s="15" t="s">
        <v>1469</v>
      </c>
      <c r="C342" s="1" t="s">
        <v>1724</v>
      </c>
      <c r="D342" s="37" t="s">
        <v>1725</v>
      </c>
      <c r="E342" s="37" t="s">
        <v>1726</v>
      </c>
      <c r="F342" s="21" t="s">
        <v>901</v>
      </c>
      <c r="G342" s="18">
        <v>1</v>
      </c>
      <c r="H342" s="18"/>
      <c r="I342" s="40"/>
      <c r="J342" s="18"/>
      <c r="K342" s="18"/>
      <c r="L342" s="40"/>
      <c r="M342" s="18"/>
      <c r="N342" s="40"/>
      <c r="O342" s="18"/>
      <c r="P342" s="18"/>
      <c r="Q342" s="37"/>
    </row>
    <row r="343" spans="2:31" ht="23.25" customHeight="1">
      <c r="B343" s="15" t="s">
        <v>1721</v>
      </c>
      <c r="D343" s="37" t="s">
        <v>1722</v>
      </c>
      <c r="E343" s="37"/>
      <c r="F343" s="21"/>
      <c r="G343" s="18"/>
      <c r="H343" s="18"/>
      <c r="I343" s="40"/>
      <c r="J343" s="18"/>
      <c r="K343" s="18"/>
      <c r="L343" s="40"/>
      <c r="M343" s="18"/>
      <c r="N343" s="40"/>
      <c r="O343" s="18"/>
      <c r="P343" s="18"/>
      <c r="Q343" s="37"/>
      <c r="AC343" s="2">
        <f>TRUNC(AE343*옵션!$B$36/100,1)</f>
        <v>0</v>
      </c>
      <c r="AD343" s="2">
        <f>TRUNC(SUM(L339:L341))</f>
        <v>0</v>
      </c>
      <c r="AE343" s="2">
        <f>TRUNC(SUM(AE339:AE342))</f>
        <v>0</v>
      </c>
    </row>
    <row r="344" spans="4:17" ht="23.25" customHeight="1">
      <c r="D344" s="37"/>
      <c r="E344" s="37"/>
      <c r="F344" s="21"/>
      <c r="G344" s="18"/>
      <c r="H344" s="18"/>
      <c r="I344" s="40"/>
      <c r="J344" s="18"/>
      <c r="K344" s="18"/>
      <c r="L344" s="40"/>
      <c r="M344" s="18"/>
      <c r="N344" s="40"/>
      <c r="O344" s="18"/>
      <c r="P344" s="18"/>
      <c r="Q344" s="37"/>
    </row>
    <row r="345" spans="1:17" ht="23.25" customHeight="1">
      <c r="A345" s="15" t="s">
        <v>1871</v>
      </c>
      <c r="B345" s="15" t="s">
        <v>1762</v>
      </c>
      <c r="C345" s="1" t="s">
        <v>1872</v>
      </c>
      <c r="D345" s="220" t="s">
        <v>1870</v>
      </c>
      <c r="E345" s="234"/>
      <c r="F345" s="21"/>
      <c r="G345" s="18"/>
      <c r="H345" s="18"/>
      <c r="I345" s="40"/>
      <c r="J345" s="18"/>
      <c r="K345" s="18"/>
      <c r="L345" s="40"/>
      <c r="M345" s="18"/>
      <c r="N345" s="40"/>
      <c r="O345" s="18"/>
      <c r="P345" s="18"/>
      <c r="Q345" s="37"/>
    </row>
    <row r="346" spans="1:17" ht="23.25" customHeight="1">
      <c r="A346" s="15" t="s">
        <v>639</v>
      </c>
      <c r="B346" s="15" t="s">
        <v>1473</v>
      </c>
      <c r="C346" s="1" t="s">
        <v>639</v>
      </c>
      <c r="D346" s="37" t="s">
        <v>521</v>
      </c>
      <c r="E346" s="37" t="s">
        <v>640</v>
      </c>
      <c r="F346" s="21" t="s">
        <v>638</v>
      </c>
      <c r="G346" s="18">
        <v>1</v>
      </c>
      <c r="H346" s="18"/>
      <c r="I346" s="40"/>
      <c r="J346" s="18"/>
      <c r="K346" s="18"/>
      <c r="L346" s="40"/>
      <c r="M346" s="18"/>
      <c r="N346" s="40"/>
      <c r="O346" s="18"/>
      <c r="P346" s="18"/>
      <c r="Q346" s="37"/>
    </row>
    <row r="347" spans="1:31" ht="23.25" customHeight="1">
      <c r="A347" s="15" t="s">
        <v>923</v>
      </c>
      <c r="B347" s="15" t="s">
        <v>1473</v>
      </c>
      <c r="C347" s="1" t="s">
        <v>923</v>
      </c>
      <c r="D347" s="37" t="s">
        <v>924</v>
      </c>
      <c r="E347" s="37" t="s">
        <v>925</v>
      </c>
      <c r="F347" s="21" t="s">
        <v>926</v>
      </c>
      <c r="G347" s="18">
        <f>일위노임!G155</f>
        <v>0.018</v>
      </c>
      <c r="H347" s="18"/>
      <c r="I347" s="40"/>
      <c r="J347" s="18"/>
      <c r="K347" s="18"/>
      <c r="L347" s="40"/>
      <c r="M347" s="18"/>
      <c r="N347" s="40"/>
      <c r="O347" s="18"/>
      <c r="P347" s="18"/>
      <c r="Q347" s="37"/>
      <c r="AE347" s="2">
        <f>L347</f>
        <v>0</v>
      </c>
    </row>
    <row r="348" spans="1:17" ht="23.25" customHeight="1">
      <c r="A348" s="15" t="s">
        <v>1724</v>
      </c>
      <c r="B348" s="15" t="s">
        <v>1473</v>
      </c>
      <c r="C348" s="1" t="s">
        <v>1724</v>
      </c>
      <c r="D348" s="37" t="s">
        <v>1725</v>
      </c>
      <c r="E348" s="37" t="s">
        <v>1726</v>
      </c>
      <c r="F348" s="21" t="s">
        <v>901</v>
      </c>
      <c r="G348" s="18">
        <v>1</v>
      </c>
      <c r="H348" s="18"/>
      <c r="I348" s="40"/>
      <c r="J348" s="18"/>
      <c r="K348" s="18"/>
      <c r="L348" s="40"/>
      <c r="M348" s="18"/>
      <c r="N348" s="40"/>
      <c r="O348" s="18"/>
      <c r="P348" s="18"/>
      <c r="Q348" s="37"/>
    </row>
    <row r="349" spans="2:31" ht="23.25" customHeight="1">
      <c r="B349" s="15" t="s">
        <v>1721</v>
      </c>
      <c r="D349" s="37" t="s">
        <v>1722</v>
      </c>
      <c r="E349" s="37"/>
      <c r="F349" s="21"/>
      <c r="G349" s="18"/>
      <c r="H349" s="18"/>
      <c r="I349" s="40"/>
      <c r="J349" s="18"/>
      <c r="K349" s="18"/>
      <c r="L349" s="40"/>
      <c r="M349" s="18"/>
      <c r="N349" s="40"/>
      <c r="O349" s="18"/>
      <c r="P349" s="18"/>
      <c r="Q349" s="37"/>
      <c r="AC349" s="2">
        <f>TRUNC(AE349*옵션!$B$36/100,1)</f>
        <v>0</v>
      </c>
      <c r="AD349" s="2">
        <f>TRUNC(SUM(L345:L347))</f>
        <v>0</v>
      </c>
      <c r="AE349" s="2">
        <f>TRUNC(SUM(AE345:AE348))</f>
        <v>0</v>
      </c>
    </row>
    <row r="350" spans="4:17" ht="23.25" customHeight="1">
      <c r="D350" s="37"/>
      <c r="E350" s="37"/>
      <c r="F350" s="21"/>
      <c r="G350" s="18"/>
      <c r="H350" s="18"/>
      <c r="I350" s="40"/>
      <c r="J350" s="18"/>
      <c r="K350" s="18"/>
      <c r="L350" s="40"/>
      <c r="M350" s="18"/>
      <c r="N350" s="40"/>
      <c r="O350" s="18"/>
      <c r="P350" s="18"/>
      <c r="Q350" s="37"/>
    </row>
    <row r="351" spans="1:17" ht="23.25" customHeight="1">
      <c r="A351" s="15" t="s">
        <v>1874</v>
      </c>
      <c r="B351" s="15" t="s">
        <v>1762</v>
      </c>
      <c r="C351" s="1" t="s">
        <v>1875</v>
      </c>
      <c r="D351" s="220" t="s">
        <v>1873</v>
      </c>
      <c r="E351" s="234"/>
      <c r="F351" s="21"/>
      <c r="G351" s="18"/>
      <c r="H351" s="18"/>
      <c r="I351" s="40"/>
      <c r="J351" s="18"/>
      <c r="K351" s="18"/>
      <c r="L351" s="40"/>
      <c r="M351" s="18"/>
      <c r="N351" s="40"/>
      <c r="O351" s="18"/>
      <c r="P351" s="18"/>
      <c r="Q351" s="37"/>
    </row>
    <row r="352" spans="1:17" ht="23.25" customHeight="1">
      <c r="A352" s="15" t="s">
        <v>641</v>
      </c>
      <c r="B352" s="15" t="s">
        <v>1476</v>
      </c>
      <c r="C352" s="1" t="s">
        <v>641</v>
      </c>
      <c r="D352" s="37" t="s">
        <v>521</v>
      </c>
      <c r="E352" s="37" t="s">
        <v>642</v>
      </c>
      <c r="F352" s="21" t="s">
        <v>638</v>
      </c>
      <c r="G352" s="18">
        <v>1</v>
      </c>
      <c r="H352" s="18"/>
      <c r="I352" s="40"/>
      <c r="J352" s="18"/>
      <c r="K352" s="18"/>
      <c r="L352" s="40"/>
      <c r="M352" s="18"/>
      <c r="N352" s="40"/>
      <c r="O352" s="18"/>
      <c r="P352" s="18"/>
      <c r="Q352" s="37"/>
    </row>
    <row r="353" spans="1:31" ht="23.25" customHeight="1">
      <c r="A353" s="15" t="s">
        <v>923</v>
      </c>
      <c r="B353" s="15" t="s">
        <v>1476</v>
      </c>
      <c r="C353" s="1" t="s">
        <v>923</v>
      </c>
      <c r="D353" s="37" t="s">
        <v>924</v>
      </c>
      <c r="E353" s="37" t="s">
        <v>925</v>
      </c>
      <c r="F353" s="21" t="s">
        <v>926</v>
      </c>
      <c r="G353" s="18">
        <f>일위노임!G158</f>
        <v>0.018</v>
      </c>
      <c r="H353" s="18"/>
      <c r="I353" s="40"/>
      <c r="J353" s="18"/>
      <c r="K353" s="18"/>
      <c r="L353" s="40"/>
      <c r="M353" s="18"/>
      <c r="N353" s="40"/>
      <c r="O353" s="18"/>
      <c r="P353" s="18"/>
      <c r="Q353" s="37"/>
      <c r="AE353" s="2">
        <f>L353</f>
        <v>0</v>
      </c>
    </row>
    <row r="354" spans="1:17" ht="23.25" customHeight="1">
      <c r="A354" s="15" t="s">
        <v>1724</v>
      </c>
      <c r="B354" s="15" t="s">
        <v>1476</v>
      </c>
      <c r="C354" s="1" t="s">
        <v>1724</v>
      </c>
      <c r="D354" s="37" t="s">
        <v>1725</v>
      </c>
      <c r="E354" s="37" t="s">
        <v>1726</v>
      </c>
      <c r="F354" s="21" t="s">
        <v>901</v>
      </c>
      <c r="G354" s="18">
        <v>1</v>
      </c>
      <c r="H354" s="18"/>
      <c r="I354" s="40"/>
      <c r="J354" s="18"/>
      <c r="K354" s="18"/>
      <c r="L354" s="40"/>
      <c r="M354" s="18"/>
      <c r="N354" s="40"/>
      <c r="O354" s="18"/>
      <c r="P354" s="18"/>
      <c r="Q354" s="37"/>
    </row>
    <row r="355" spans="2:31" ht="23.25" customHeight="1">
      <c r="B355" s="15" t="s">
        <v>1721</v>
      </c>
      <c r="D355" s="37" t="s">
        <v>1722</v>
      </c>
      <c r="E355" s="37"/>
      <c r="F355" s="21"/>
      <c r="G355" s="18"/>
      <c r="H355" s="18"/>
      <c r="I355" s="40"/>
      <c r="J355" s="18"/>
      <c r="K355" s="18"/>
      <c r="L355" s="40"/>
      <c r="M355" s="18"/>
      <c r="N355" s="40"/>
      <c r="O355" s="18"/>
      <c r="P355" s="18"/>
      <c r="Q355" s="37"/>
      <c r="AC355" s="2">
        <f>TRUNC(AE355*옵션!$B$36/100,1)</f>
        <v>0</v>
      </c>
      <c r="AD355" s="2">
        <f>TRUNC(SUM(L351:L353))</f>
        <v>0</v>
      </c>
      <c r="AE355" s="2">
        <f>TRUNC(SUM(AE351:AE354))</f>
        <v>0</v>
      </c>
    </row>
    <row r="356" spans="4:17" ht="23.25" customHeight="1">
      <c r="D356" s="37"/>
      <c r="E356" s="37"/>
      <c r="F356" s="21"/>
      <c r="G356" s="18"/>
      <c r="H356" s="18"/>
      <c r="I356" s="40"/>
      <c r="J356" s="18"/>
      <c r="K356" s="18"/>
      <c r="L356" s="40"/>
      <c r="M356" s="18"/>
      <c r="N356" s="40"/>
      <c r="O356" s="18"/>
      <c r="P356" s="18"/>
      <c r="Q356" s="37"/>
    </row>
    <row r="357" spans="1:17" ht="23.25" customHeight="1">
      <c r="A357" s="15" t="s">
        <v>1877</v>
      </c>
      <c r="B357" s="15" t="s">
        <v>1762</v>
      </c>
      <c r="C357" s="1" t="s">
        <v>1878</v>
      </c>
      <c r="D357" s="220" t="s">
        <v>1876</v>
      </c>
      <c r="E357" s="234"/>
      <c r="F357" s="21"/>
      <c r="G357" s="18"/>
      <c r="H357" s="18"/>
      <c r="I357" s="40"/>
      <c r="J357" s="18"/>
      <c r="K357" s="18"/>
      <c r="L357" s="40"/>
      <c r="M357" s="18"/>
      <c r="N357" s="40"/>
      <c r="O357" s="18"/>
      <c r="P357" s="18"/>
      <c r="Q357" s="37"/>
    </row>
    <row r="358" spans="1:17" ht="23.25" customHeight="1">
      <c r="A358" s="15" t="s">
        <v>643</v>
      </c>
      <c r="B358" s="15" t="s">
        <v>1479</v>
      </c>
      <c r="C358" s="1" t="s">
        <v>643</v>
      </c>
      <c r="D358" s="37" t="s">
        <v>521</v>
      </c>
      <c r="E358" s="37" t="s">
        <v>644</v>
      </c>
      <c r="F358" s="21" t="s">
        <v>638</v>
      </c>
      <c r="G358" s="18">
        <v>1</v>
      </c>
      <c r="H358" s="18"/>
      <c r="I358" s="40"/>
      <c r="J358" s="18"/>
      <c r="K358" s="18"/>
      <c r="L358" s="40"/>
      <c r="M358" s="18"/>
      <c r="N358" s="40"/>
      <c r="O358" s="18"/>
      <c r="P358" s="18"/>
      <c r="Q358" s="37"/>
    </row>
    <row r="359" spans="1:31" ht="23.25" customHeight="1">
      <c r="A359" s="15" t="s">
        <v>923</v>
      </c>
      <c r="B359" s="15" t="s">
        <v>1479</v>
      </c>
      <c r="C359" s="1" t="s">
        <v>923</v>
      </c>
      <c r="D359" s="37" t="s">
        <v>924</v>
      </c>
      <c r="E359" s="37" t="s">
        <v>925</v>
      </c>
      <c r="F359" s="21" t="s">
        <v>926</v>
      </c>
      <c r="G359" s="18">
        <f>일위노임!G161</f>
        <v>0.018</v>
      </c>
      <c r="H359" s="18"/>
      <c r="I359" s="40"/>
      <c r="J359" s="18"/>
      <c r="K359" s="18"/>
      <c r="L359" s="40"/>
      <c r="M359" s="18"/>
      <c r="N359" s="40"/>
      <c r="O359" s="18"/>
      <c r="P359" s="18"/>
      <c r="Q359" s="37"/>
      <c r="AE359" s="2">
        <f>L359</f>
        <v>0</v>
      </c>
    </row>
    <row r="360" spans="1:17" ht="23.25" customHeight="1">
      <c r="A360" s="15" t="s">
        <v>1724</v>
      </c>
      <c r="B360" s="15" t="s">
        <v>1479</v>
      </c>
      <c r="C360" s="1" t="s">
        <v>1724</v>
      </c>
      <c r="D360" s="37" t="s">
        <v>1725</v>
      </c>
      <c r="E360" s="37" t="s">
        <v>1726</v>
      </c>
      <c r="F360" s="21" t="s">
        <v>901</v>
      </c>
      <c r="G360" s="18">
        <v>1</v>
      </c>
      <c r="H360" s="18"/>
      <c r="I360" s="40"/>
      <c r="J360" s="18"/>
      <c r="K360" s="18"/>
      <c r="L360" s="40"/>
      <c r="M360" s="18"/>
      <c r="N360" s="40"/>
      <c r="O360" s="18"/>
      <c r="P360" s="18"/>
      <c r="Q360" s="37"/>
    </row>
    <row r="361" spans="2:31" ht="23.25" customHeight="1">
      <c r="B361" s="15" t="s">
        <v>1721</v>
      </c>
      <c r="D361" s="37" t="s">
        <v>1722</v>
      </c>
      <c r="E361" s="37"/>
      <c r="F361" s="21"/>
      <c r="G361" s="18"/>
      <c r="H361" s="18"/>
      <c r="I361" s="40"/>
      <c r="J361" s="18"/>
      <c r="K361" s="18"/>
      <c r="L361" s="40"/>
      <c r="M361" s="18"/>
      <c r="N361" s="40"/>
      <c r="O361" s="18"/>
      <c r="P361" s="18"/>
      <c r="Q361" s="37"/>
      <c r="AC361" s="2">
        <f>TRUNC(AE361*옵션!$B$36/100,1)</f>
        <v>0</v>
      </c>
      <c r="AD361" s="2">
        <f>TRUNC(SUM(L357:L359))</f>
        <v>0</v>
      </c>
      <c r="AE361" s="2">
        <f>TRUNC(SUM(AE357:AE360))</f>
        <v>0</v>
      </c>
    </row>
    <row r="362" spans="4:17" ht="23.25" customHeight="1">
      <c r="D362" s="37"/>
      <c r="E362" s="37"/>
      <c r="F362" s="21"/>
      <c r="G362" s="18"/>
      <c r="H362" s="18"/>
      <c r="I362" s="40"/>
      <c r="J362" s="18"/>
      <c r="K362" s="18"/>
      <c r="L362" s="40"/>
      <c r="M362" s="18"/>
      <c r="N362" s="40"/>
      <c r="O362" s="18"/>
      <c r="P362" s="18"/>
      <c r="Q362" s="37"/>
    </row>
    <row r="363" spans="1:17" ht="23.25" customHeight="1">
      <c r="A363" s="15" t="s">
        <v>1880</v>
      </c>
      <c r="B363" s="15" t="s">
        <v>1762</v>
      </c>
      <c r="C363" s="1" t="s">
        <v>1881</v>
      </c>
      <c r="D363" s="220" t="s">
        <v>1879</v>
      </c>
      <c r="E363" s="234"/>
      <c r="F363" s="21"/>
      <c r="G363" s="18"/>
      <c r="H363" s="18"/>
      <c r="I363" s="40"/>
      <c r="J363" s="18"/>
      <c r="K363" s="18"/>
      <c r="L363" s="40"/>
      <c r="M363" s="18"/>
      <c r="N363" s="40"/>
      <c r="O363" s="18"/>
      <c r="P363" s="18"/>
      <c r="Q363" s="37"/>
    </row>
    <row r="364" spans="1:17" ht="23.25" customHeight="1">
      <c r="A364" s="15" t="s">
        <v>645</v>
      </c>
      <c r="B364" s="15" t="s">
        <v>1482</v>
      </c>
      <c r="C364" s="1" t="s">
        <v>645</v>
      </c>
      <c r="D364" s="37" t="s">
        <v>521</v>
      </c>
      <c r="E364" s="37" t="s">
        <v>646</v>
      </c>
      <c r="F364" s="21" t="s">
        <v>638</v>
      </c>
      <c r="G364" s="18">
        <v>1</v>
      </c>
      <c r="H364" s="18"/>
      <c r="I364" s="40"/>
      <c r="J364" s="18"/>
      <c r="K364" s="18"/>
      <c r="L364" s="40"/>
      <c r="M364" s="18"/>
      <c r="N364" s="40"/>
      <c r="O364" s="18"/>
      <c r="P364" s="18"/>
      <c r="Q364" s="37"/>
    </row>
    <row r="365" spans="1:31" ht="23.25" customHeight="1">
      <c r="A365" s="15" t="s">
        <v>923</v>
      </c>
      <c r="B365" s="15" t="s">
        <v>1482</v>
      </c>
      <c r="C365" s="1" t="s">
        <v>923</v>
      </c>
      <c r="D365" s="37" t="s">
        <v>924</v>
      </c>
      <c r="E365" s="37" t="s">
        <v>925</v>
      </c>
      <c r="F365" s="21" t="s">
        <v>926</v>
      </c>
      <c r="G365" s="18">
        <f>일위노임!G164</f>
        <v>0.018</v>
      </c>
      <c r="H365" s="18"/>
      <c r="I365" s="40"/>
      <c r="J365" s="18"/>
      <c r="K365" s="18"/>
      <c r="L365" s="40"/>
      <c r="M365" s="18"/>
      <c r="N365" s="40"/>
      <c r="O365" s="18"/>
      <c r="P365" s="18"/>
      <c r="Q365" s="37"/>
      <c r="AE365" s="2">
        <f>L365</f>
        <v>0</v>
      </c>
    </row>
    <row r="366" spans="1:17" ht="23.25" customHeight="1">
      <c r="A366" s="15" t="s">
        <v>1724</v>
      </c>
      <c r="B366" s="15" t="s">
        <v>1482</v>
      </c>
      <c r="C366" s="1" t="s">
        <v>1724</v>
      </c>
      <c r="D366" s="37" t="s">
        <v>1725</v>
      </c>
      <c r="E366" s="37" t="s">
        <v>1726</v>
      </c>
      <c r="F366" s="21" t="s">
        <v>901</v>
      </c>
      <c r="G366" s="18">
        <v>1</v>
      </c>
      <c r="H366" s="18"/>
      <c r="I366" s="40"/>
      <c r="J366" s="18"/>
      <c r="K366" s="18"/>
      <c r="L366" s="40"/>
      <c r="M366" s="18"/>
      <c r="N366" s="40"/>
      <c r="O366" s="18"/>
      <c r="P366" s="18"/>
      <c r="Q366" s="37"/>
    </row>
    <row r="367" spans="2:31" ht="23.25" customHeight="1">
      <c r="B367" s="15" t="s">
        <v>1721</v>
      </c>
      <c r="D367" s="37" t="s">
        <v>1722</v>
      </c>
      <c r="E367" s="37"/>
      <c r="F367" s="21"/>
      <c r="G367" s="18"/>
      <c r="H367" s="18"/>
      <c r="I367" s="40"/>
      <c r="J367" s="18"/>
      <c r="K367" s="18"/>
      <c r="L367" s="40"/>
      <c r="M367" s="18"/>
      <c r="N367" s="40"/>
      <c r="O367" s="18"/>
      <c r="P367" s="18"/>
      <c r="Q367" s="37"/>
      <c r="AC367" s="2">
        <f>TRUNC(AE367*옵션!$B$36/100,1)</f>
        <v>0</v>
      </c>
      <c r="AD367" s="2">
        <f>TRUNC(SUM(L363:L365))</f>
        <v>0</v>
      </c>
      <c r="AE367" s="2">
        <f>TRUNC(SUM(AE363:AE366))</f>
        <v>0</v>
      </c>
    </row>
    <row r="368" spans="4:17" ht="23.25" customHeight="1">
      <c r="D368" s="37"/>
      <c r="E368" s="37"/>
      <c r="F368" s="21"/>
      <c r="G368" s="18"/>
      <c r="H368" s="18"/>
      <c r="I368" s="40"/>
      <c r="J368" s="18"/>
      <c r="K368" s="18"/>
      <c r="L368" s="40"/>
      <c r="M368" s="18"/>
      <c r="N368" s="40"/>
      <c r="O368" s="18"/>
      <c r="P368" s="18"/>
      <c r="Q368" s="37"/>
    </row>
    <row r="369" spans="1:17" ht="23.25" customHeight="1">
      <c r="A369" s="15" t="s">
        <v>1883</v>
      </c>
      <c r="B369" s="15" t="s">
        <v>1762</v>
      </c>
      <c r="C369" s="1" t="s">
        <v>1884</v>
      </c>
      <c r="D369" s="220" t="s">
        <v>1882</v>
      </c>
      <c r="E369" s="234"/>
      <c r="F369" s="21"/>
      <c r="G369" s="18"/>
      <c r="H369" s="18"/>
      <c r="I369" s="40"/>
      <c r="J369" s="18"/>
      <c r="K369" s="18"/>
      <c r="L369" s="40"/>
      <c r="M369" s="18"/>
      <c r="N369" s="40"/>
      <c r="O369" s="18"/>
      <c r="P369" s="18"/>
      <c r="Q369" s="37"/>
    </row>
    <row r="370" spans="1:17" ht="23.25" customHeight="1">
      <c r="A370" s="15" t="s">
        <v>647</v>
      </c>
      <c r="B370" s="15" t="s">
        <v>1485</v>
      </c>
      <c r="C370" s="1" t="s">
        <v>647</v>
      </c>
      <c r="D370" s="37" t="s">
        <v>521</v>
      </c>
      <c r="E370" s="37" t="s">
        <v>648</v>
      </c>
      <c r="F370" s="21" t="s">
        <v>638</v>
      </c>
      <c r="G370" s="18">
        <v>1</v>
      </c>
      <c r="H370" s="18"/>
      <c r="I370" s="40"/>
      <c r="J370" s="18"/>
      <c r="K370" s="18"/>
      <c r="L370" s="40"/>
      <c r="M370" s="18"/>
      <c r="N370" s="40"/>
      <c r="O370" s="18"/>
      <c r="P370" s="18"/>
      <c r="Q370" s="37"/>
    </row>
    <row r="371" spans="1:31" ht="23.25" customHeight="1">
      <c r="A371" s="15" t="s">
        <v>923</v>
      </c>
      <c r="B371" s="15" t="s">
        <v>1485</v>
      </c>
      <c r="C371" s="1" t="s">
        <v>923</v>
      </c>
      <c r="D371" s="37" t="s">
        <v>924</v>
      </c>
      <c r="E371" s="37" t="s">
        <v>925</v>
      </c>
      <c r="F371" s="21" t="s">
        <v>926</v>
      </c>
      <c r="G371" s="18">
        <f>일위노임!G167</f>
        <v>0.018</v>
      </c>
      <c r="H371" s="18"/>
      <c r="I371" s="40"/>
      <c r="J371" s="18"/>
      <c r="K371" s="18"/>
      <c r="L371" s="40"/>
      <c r="M371" s="18"/>
      <c r="N371" s="40"/>
      <c r="O371" s="18"/>
      <c r="P371" s="18"/>
      <c r="Q371" s="37"/>
      <c r="AE371" s="2">
        <f>L371</f>
        <v>0</v>
      </c>
    </row>
    <row r="372" spans="1:17" ht="23.25" customHeight="1">
      <c r="A372" s="15" t="s">
        <v>1724</v>
      </c>
      <c r="B372" s="15" t="s">
        <v>1485</v>
      </c>
      <c r="C372" s="1" t="s">
        <v>1724</v>
      </c>
      <c r="D372" s="37" t="s">
        <v>1725</v>
      </c>
      <c r="E372" s="37" t="s">
        <v>1726</v>
      </c>
      <c r="F372" s="21" t="s">
        <v>901</v>
      </c>
      <c r="G372" s="18">
        <v>1</v>
      </c>
      <c r="H372" s="18"/>
      <c r="I372" s="40"/>
      <c r="J372" s="18"/>
      <c r="K372" s="18"/>
      <c r="L372" s="40"/>
      <c r="M372" s="18"/>
      <c r="N372" s="40"/>
      <c r="O372" s="18"/>
      <c r="P372" s="18"/>
      <c r="Q372" s="37"/>
    </row>
    <row r="373" spans="2:31" ht="23.25" customHeight="1">
      <c r="B373" s="15" t="s">
        <v>1721</v>
      </c>
      <c r="D373" s="37" t="s">
        <v>1722</v>
      </c>
      <c r="E373" s="37"/>
      <c r="F373" s="21"/>
      <c r="G373" s="18"/>
      <c r="H373" s="18"/>
      <c r="I373" s="40"/>
      <c r="J373" s="18"/>
      <c r="K373" s="18"/>
      <c r="L373" s="40"/>
      <c r="M373" s="18"/>
      <c r="N373" s="40"/>
      <c r="O373" s="18"/>
      <c r="P373" s="18"/>
      <c r="Q373" s="37"/>
      <c r="AC373" s="2">
        <f>TRUNC(AE373*옵션!$B$36/100,1)</f>
        <v>0</v>
      </c>
      <c r="AD373" s="2">
        <f>TRUNC(SUM(L369:L371))</f>
        <v>0</v>
      </c>
      <c r="AE373" s="2">
        <f>TRUNC(SUM(AE369:AE372))</f>
        <v>0</v>
      </c>
    </row>
    <row r="374" spans="4:17" ht="23.25" customHeight="1">
      <c r="D374" s="37"/>
      <c r="E374" s="37"/>
      <c r="F374" s="21"/>
      <c r="G374" s="18"/>
      <c r="H374" s="18"/>
      <c r="I374" s="40"/>
      <c r="J374" s="18"/>
      <c r="K374" s="18"/>
      <c r="L374" s="40"/>
      <c r="M374" s="18"/>
      <c r="N374" s="40"/>
      <c r="O374" s="18"/>
      <c r="P374" s="18"/>
      <c r="Q374" s="37"/>
    </row>
    <row r="375" spans="1:17" ht="23.25" customHeight="1">
      <c r="A375" s="15" t="s">
        <v>1886</v>
      </c>
      <c r="B375" s="15" t="s">
        <v>1762</v>
      </c>
      <c r="C375" s="1" t="s">
        <v>1887</v>
      </c>
      <c r="D375" s="220" t="s">
        <v>1885</v>
      </c>
      <c r="E375" s="234"/>
      <c r="F375" s="21"/>
      <c r="G375" s="18"/>
      <c r="H375" s="18"/>
      <c r="I375" s="40"/>
      <c r="J375" s="18"/>
      <c r="K375" s="18"/>
      <c r="L375" s="40"/>
      <c r="M375" s="18"/>
      <c r="N375" s="40"/>
      <c r="O375" s="18"/>
      <c r="P375" s="18"/>
      <c r="Q375" s="37"/>
    </row>
    <row r="376" spans="1:17" ht="23.25" customHeight="1">
      <c r="A376" s="15" t="s">
        <v>649</v>
      </c>
      <c r="B376" s="15" t="s">
        <v>1488</v>
      </c>
      <c r="C376" s="1" t="s">
        <v>649</v>
      </c>
      <c r="D376" s="37" t="s">
        <v>521</v>
      </c>
      <c r="E376" s="37" t="s">
        <v>650</v>
      </c>
      <c r="F376" s="21" t="s">
        <v>638</v>
      </c>
      <c r="G376" s="18">
        <v>1</v>
      </c>
      <c r="H376" s="18"/>
      <c r="I376" s="40"/>
      <c r="J376" s="18"/>
      <c r="K376" s="18"/>
      <c r="L376" s="40"/>
      <c r="M376" s="18"/>
      <c r="N376" s="40"/>
      <c r="O376" s="18"/>
      <c r="P376" s="18"/>
      <c r="Q376" s="37"/>
    </row>
    <row r="377" spans="1:31" ht="23.25" customHeight="1">
      <c r="A377" s="15" t="s">
        <v>923</v>
      </c>
      <c r="B377" s="15" t="s">
        <v>1488</v>
      </c>
      <c r="C377" s="1" t="s">
        <v>923</v>
      </c>
      <c r="D377" s="37" t="s">
        <v>924</v>
      </c>
      <c r="E377" s="37" t="s">
        <v>925</v>
      </c>
      <c r="F377" s="21" t="s">
        <v>926</v>
      </c>
      <c r="G377" s="18">
        <f>일위노임!G170</f>
        <v>0.018</v>
      </c>
      <c r="H377" s="18"/>
      <c r="I377" s="40"/>
      <c r="J377" s="18"/>
      <c r="K377" s="18"/>
      <c r="L377" s="40"/>
      <c r="M377" s="18"/>
      <c r="N377" s="40"/>
      <c r="O377" s="18"/>
      <c r="P377" s="18"/>
      <c r="Q377" s="37"/>
      <c r="AE377" s="2">
        <f>L377</f>
        <v>0</v>
      </c>
    </row>
    <row r="378" spans="1:17" ht="23.25" customHeight="1">
      <c r="A378" s="15" t="s">
        <v>1724</v>
      </c>
      <c r="B378" s="15" t="s">
        <v>1488</v>
      </c>
      <c r="C378" s="1" t="s">
        <v>1724</v>
      </c>
      <c r="D378" s="37" t="s">
        <v>1725</v>
      </c>
      <c r="E378" s="37" t="s">
        <v>1726</v>
      </c>
      <c r="F378" s="21" t="s">
        <v>901</v>
      </c>
      <c r="G378" s="18">
        <v>1</v>
      </c>
      <c r="H378" s="18"/>
      <c r="I378" s="40"/>
      <c r="J378" s="18"/>
      <c r="K378" s="18"/>
      <c r="L378" s="40"/>
      <c r="M378" s="18"/>
      <c r="N378" s="40"/>
      <c r="O378" s="18"/>
      <c r="P378" s="18"/>
      <c r="Q378" s="37"/>
    </row>
    <row r="379" spans="2:31" ht="23.25" customHeight="1">
      <c r="B379" s="15" t="s">
        <v>1721</v>
      </c>
      <c r="D379" s="37" t="s">
        <v>1722</v>
      </c>
      <c r="E379" s="37"/>
      <c r="F379" s="21"/>
      <c r="G379" s="18"/>
      <c r="H379" s="18"/>
      <c r="I379" s="40"/>
      <c r="J379" s="18"/>
      <c r="K379" s="18"/>
      <c r="L379" s="40"/>
      <c r="M379" s="18"/>
      <c r="N379" s="40"/>
      <c r="O379" s="18"/>
      <c r="P379" s="18"/>
      <c r="Q379" s="37"/>
      <c r="AC379" s="2">
        <f>TRUNC(AE379*옵션!$B$36/100,1)</f>
        <v>0</v>
      </c>
      <c r="AD379" s="2">
        <f>TRUNC(SUM(L375:L377))</f>
        <v>0</v>
      </c>
      <c r="AE379" s="2">
        <f>TRUNC(SUM(AE375:AE378))</f>
        <v>0</v>
      </c>
    </row>
    <row r="380" spans="4:17" ht="23.25" customHeight="1">
      <c r="D380" s="37"/>
      <c r="E380" s="37"/>
      <c r="F380" s="21"/>
      <c r="G380" s="18"/>
      <c r="H380" s="18"/>
      <c r="I380" s="40"/>
      <c r="J380" s="18"/>
      <c r="K380" s="18"/>
      <c r="L380" s="40"/>
      <c r="M380" s="18"/>
      <c r="N380" s="40"/>
      <c r="O380" s="18"/>
      <c r="P380" s="18"/>
      <c r="Q380" s="37"/>
    </row>
    <row r="381" spans="1:17" ht="23.25" customHeight="1">
      <c r="A381" s="15" t="s">
        <v>1889</v>
      </c>
      <c r="B381" s="15" t="s">
        <v>1762</v>
      </c>
      <c r="C381" s="1" t="s">
        <v>1890</v>
      </c>
      <c r="D381" s="220" t="s">
        <v>1888</v>
      </c>
      <c r="E381" s="234"/>
      <c r="F381" s="21"/>
      <c r="G381" s="18"/>
      <c r="H381" s="18"/>
      <c r="I381" s="40"/>
      <c r="J381" s="18"/>
      <c r="K381" s="18"/>
      <c r="L381" s="40"/>
      <c r="M381" s="18"/>
      <c r="N381" s="40"/>
      <c r="O381" s="18"/>
      <c r="P381" s="18"/>
      <c r="Q381" s="37"/>
    </row>
    <row r="382" spans="1:17" ht="23.25" customHeight="1">
      <c r="A382" s="15" t="s">
        <v>622</v>
      </c>
      <c r="B382" s="15" t="s">
        <v>1491</v>
      </c>
      <c r="C382" s="1" t="s">
        <v>622</v>
      </c>
      <c r="D382" s="37" t="s">
        <v>521</v>
      </c>
      <c r="E382" s="37" t="s">
        <v>623</v>
      </c>
      <c r="F382" s="21" t="s">
        <v>501</v>
      </c>
      <c r="G382" s="18">
        <v>1</v>
      </c>
      <c r="H382" s="18"/>
      <c r="I382" s="40"/>
      <c r="J382" s="18"/>
      <c r="K382" s="18"/>
      <c r="L382" s="40"/>
      <c r="M382" s="18"/>
      <c r="N382" s="40"/>
      <c r="O382" s="18"/>
      <c r="P382" s="18"/>
      <c r="Q382" s="37"/>
    </row>
    <row r="383" spans="1:17" ht="23.25" customHeight="1">
      <c r="A383" s="15" t="s">
        <v>665</v>
      </c>
      <c r="B383" s="15" t="s">
        <v>1491</v>
      </c>
      <c r="C383" s="1" t="s">
        <v>665</v>
      </c>
      <c r="D383" s="37" t="s">
        <v>666</v>
      </c>
      <c r="E383" s="37" t="s">
        <v>667</v>
      </c>
      <c r="F383" s="21" t="s">
        <v>501</v>
      </c>
      <c r="G383" s="18">
        <v>1</v>
      </c>
      <c r="H383" s="18"/>
      <c r="I383" s="40"/>
      <c r="J383" s="18"/>
      <c r="K383" s="18"/>
      <c r="L383" s="40"/>
      <c r="M383" s="18"/>
      <c r="N383" s="40"/>
      <c r="O383" s="18"/>
      <c r="P383" s="18"/>
      <c r="Q383" s="37"/>
    </row>
    <row r="384" spans="1:17" ht="23.25" customHeight="1">
      <c r="A384" s="15" t="s">
        <v>654</v>
      </c>
      <c r="B384" s="15" t="s">
        <v>1491</v>
      </c>
      <c r="C384" s="1" t="s">
        <v>654</v>
      </c>
      <c r="D384" s="37" t="s">
        <v>655</v>
      </c>
      <c r="E384" s="37" t="s">
        <v>656</v>
      </c>
      <c r="F384" s="21" t="s">
        <v>501</v>
      </c>
      <c r="G384" s="18">
        <v>1</v>
      </c>
      <c r="H384" s="18"/>
      <c r="I384" s="40"/>
      <c r="J384" s="18"/>
      <c r="K384" s="18"/>
      <c r="L384" s="40"/>
      <c r="M384" s="18"/>
      <c r="N384" s="40"/>
      <c r="O384" s="18"/>
      <c r="P384" s="18"/>
      <c r="Q384" s="37"/>
    </row>
    <row r="385" spans="1:17" ht="23.25" customHeight="1">
      <c r="A385" s="15" t="s">
        <v>771</v>
      </c>
      <c r="B385" s="15" t="s">
        <v>1491</v>
      </c>
      <c r="C385" s="1" t="s">
        <v>771</v>
      </c>
      <c r="D385" s="37" t="s">
        <v>769</v>
      </c>
      <c r="E385" s="37" t="s">
        <v>772</v>
      </c>
      <c r="F385" s="21" t="s">
        <v>638</v>
      </c>
      <c r="G385" s="18">
        <v>2</v>
      </c>
      <c r="H385" s="18"/>
      <c r="I385" s="40"/>
      <c r="J385" s="18"/>
      <c r="K385" s="18"/>
      <c r="L385" s="40"/>
      <c r="M385" s="18"/>
      <c r="N385" s="40"/>
      <c r="O385" s="18"/>
      <c r="P385" s="18"/>
      <c r="Q385" s="37"/>
    </row>
    <row r="386" spans="1:17" ht="23.25" customHeight="1">
      <c r="A386" s="15" t="s">
        <v>773</v>
      </c>
      <c r="B386" s="15" t="s">
        <v>1491</v>
      </c>
      <c r="C386" s="1" t="s">
        <v>773</v>
      </c>
      <c r="D386" s="37" t="s">
        <v>774</v>
      </c>
      <c r="E386" s="37" t="s">
        <v>775</v>
      </c>
      <c r="F386" s="21" t="s">
        <v>638</v>
      </c>
      <c r="G386" s="18">
        <v>2</v>
      </c>
      <c r="H386" s="18"/>
      <c r="I386" s="40"/>
      <c r="J386" s="18"/>
      <c r="K386" s="18"/>
      <c r="L386" s="40"/>
      <c r="M386" s="18"/>
      <c r="N386" s="40"/>
      <c r="O386" s="18"/>
      <c r="P386" s="18"/>
      <c r="Q386" s="37"/>
    </row>
    <row r="387" spans="1:31" ht="23.25" customHeight="1">
      <c r="A387" s="15" t="s">
        <v>923</v>
      </c>
      <c r="B387" s="15" t="s">
        <v>1491</v>
      </c>
      <c r="C387" s="1" t="s">
        <v>923</v>
      </c>
      <c r="D387" s="37" t="s">
        <v>924</v>
      </c>
      <c r="E387" s="37" t="s">
        <v>925</v>
      </c>
      <c r="F387" s="21" t="s">
        <v>926</v>
      </c>
      <c r="G387" s="18">
        <f>일위노임!G173</f>
        <v>0.054</v>
      </c>
      <c r="H387" s="18"/>
      <c r="I387" s="40"/>
      <c r="J387" s="18"/>
      <c r="K387" s="18"/>
      <c r="L387" s="40"/>
      <c r="M387" s="18"/>
      <c r="N387" s="40"/>
      <c r="O387" s="18"/>
      <c r="P387" s="18"/>
      <c r="Q387" s="37"/>
      <c r="AE387" s="2">
        <f>L387</f>
        <v>0</v>
      </c>
    </row>
    <row r="388" spans="1:17" ht="23.25" customHeight="1">
      <c r="A388" s="15" t="s">
        <v>1724</v>
      </c>
      <c r="B388" s="15" t="s">
        <v>1491</v>
      </c>
      <c r="C388" s="1" t="s">
        <v>1724</v>
      </c>
      <c r="D388" s="37" t="s">
        <v>1725</v>
      </c>
      <c r="E388" s="37" t="s">
        <v>1726</v>
      </c>
      <c r="F388" s="21" t="s">
        <v>901</v>
      </c>
      <c r="G388" s="18">
        <v>1</v>
      </c>
      <c r="H388" s="18"/>
      <c r="I388" s="40"/>
      <c r="J388" s="18"/>
      <c r="K388" s="18"/>
      <c r="L388" s="40"/>
      <c r="M388" s="18"/>
      <c r="N388" s="40"/>
      <c r="O388" s="18"/>
      <c r="P388" s="18"/>
      <c r="Q388" s="37"/>
    </row>
    <row r="389" spans="2:31" ht="23.25" customHeight="1">
      <c r="B389" s="15" t="s">
        <v>1721</v>
      </c>
      <c r="D389" s="37" t="s">
        <v>1722</v>
      </c>
      <c r="E389" s="37"/>
      <c r="F389" s="21"/>
      <c r="G389" s="18"/>
      <c r="H389" s="18"/>
      <c r="I389" s="40"/>
      <c r="J389" s="18"/>
      <c r="K389" s="18"/>
      <c r="L389" s="40"/>
      <c r="M389" s="18"/>
      <c r="N389" s="40"/>
      <c r="O389" s="18"/>
      <c r="P389" s="18"/>
      <c r="Q389" s="37"/>
      <c r="AC389" s="2">
        <f>TRUNC(AE389*옵션!$B$36/100,1)</f>
        <v>0</v>
      </c>
      <c r="AD389" s="2">
        <f>TRUNC(SUM(L381:L387))</f>
        <v>0</v>
      </c>
      <c r="AE389" s="2">
        <f>TRUNC(SUM(AE381:AE388))</f>
        <v>0</v>
      </c>
    </row>
    <row r="390" spans="4:17" ht="23.25" customHeight="1">
      <c r="D390" s="37"/>
      <c r="E390" s="37"/>
      <c r="F390" s="21"/>
      <c r="G390" s="18"/>
      <c r="H390" s="18"/>
      <c r="I390" s="40"/>
      <c r="J390" s="18"/>
      <c r="K390" s="18"/>
      <c r="L390" s="40"/>
      <c r="M390" s="18"/>
      <c r="N390" s="40"/>
      <c r="O390" s="18"/>
      <c r="P390" s="18"/>
      <c r="Q390" s="37"/>
    </row>
    <row r="391" spans="1:17" ht="23.25" customHeight="1">
      <c r="A391" s="15" t="s">
        <v>1892</v>
      </c>
      <c r="B391" s="15" t="s">
        <v>1762</v>
      </c>
      <c r="C391" s="1" t="s">
        <v>1893</v>
      </c>
      <c r="D391" s="220" t="s">
        <v>1891</v>
      </c>
      <c r="E391" s="234"/>
      <c r="F391" s="21"/>
      <c r="G391" s="18"/>
      <c r="H391" s="18"/>
      <c r="I391" s="40"/>
      <c r="J391" s="18"/>
      <c r="K391" s="18"/>
      <c r="L391" s="40"/>
      <c r="M391" s="18"/>
      <c r="N391" s="40"/>
      <c r="O391" s="18"/>
      <c r="P391" s="18"/>
      <c r="Q391" s="37"/>
    </row>
    <row r="392" spans="1:17" ht="23.25" customHeight="1">
      <c r="A392" s="15" t="s">
        <v>624</v>
      </c>
      <c r="B392" s="15" t="s">
        <v>1495</v>
      </c>
      <c r="C392" s="1" t="s">
        <v>624</v>
      </c>
      <c r="D392" s="37" t="s">
        <v>521</v>
      </c>
      <c r="E392" s="37" t="s">
        <v>625</v>
      </c>
      <c r="F392" s="21" t="s">
        <v>501</v>
      </c>
      <c r="G392" s="18">
        <v>1</v>
      </c>
      <c r="H392" s="18"/>
      <c r="I392" s="40"/>
      <c r="J392" s="18"/>
      <c r="K392" s="18"/>
      <c r="L392" s="40"/>
      <c r="M392" s="18"/>
      <c r="N392" s="40"/>
      <c r="O392" s="18"/>
      <c r="P392" s="18"/>
      <c r="Q392" s="37"/>
    </row>
    <row r="393" spans="1:17" ht="23.25" customHeight="1">
      <c r="A393" s="15" t="s">
        <v>665</v>
      </c>
      <c r="B393" s="15" t="s">
        <v>1495</v>
      </c>
      <c r="C393" s="1" t="s">
        <v>665</v>
      </c>
      <c r="D393" s="37" t="s">
        <v>666</v>
      </c>
      <c r="E393" s="37" t="s">
        <v>667</v>
      </c>
      <c r="F393" s="21" t="s">
        <v>501</v>
      </c>
      <c r="G393" s="18">
        <v>1</v>
      </c>
      <c r="H393" s="18"/>
      <c r="I393" s="40"/>
      <c r="J393" s="18"/>
      <c r="K393" s="18"/>
      <c r="L393" s="40"/>
      <c r="M393" s="18"/>
      <c r="N393" s="40"/>
      <c r="O393" s="18"/>
      <c r="P393" s="18"/>
      <c r="Q393" s="37"/>
    </row>
    <row r="394" spans="1:17" ht="23.25" customHeight="1">
      <c r="A394" s="15" t="s">
        <v>654</v>
      </c>
      <c r="B394" s="15" t="s">
        <v>1495</v>
      </c>
      <c r="C394" s="1" t="s">
        <v>654</v>
      </c>
      <c r="D394" s="37" t="s">
        <v>655</v>
      </c>
      <c r="E394" s="37" t="s">
        <v>656</v>
      </c>
      <c r="F394" s="21" t="s">
        <v>501</v>
      </c>
      <c r="G394" s="18">
        <v>1</v>
      </c>
      <c r="H394" s="18"/>
      <c r="I394" s="40"/>
      <c r="J394" s="18"/>
      <c r="K394" s="18"/>
      <c r="L394" s="40"/>
      <c r="M394" s="18"/>
      <c r="N394" s="40"/>
      <c r="O394" s="18"/>
      <c r="P394" s="18"/>
      <c r="Q394" s="37"/>
    </row>
    <row r="395" spans="1:17" ht="23.25" customHeight="1">
      <c r="A395" s="15" t="s">
        <v>771</v>
      </c>
      <c r="B395" s="15" t="s">
        <v>1495</v>
      </c>
      <c r="C395" s="1" t="s">
        <v>771</v>
      </c>
      <c r="D395" s="37" t="s">
        <v>769</v>
      </c>
      <c r="E395" s="37" t="s">
        <v>772</v>
      </c>
      <c r="F395" s="21" t="s">
        <v>638</v>
      </c>
      <c r="G395" s="18">
        <v>2</v>
      </c>
      <c r="H395" s="18"/>
      <c r="I395" s="40"/>
      <c r="J395" s="18"/>
      <c r="K395" s="18"/>
      <c r="L395" s="40"/>
      <c r="M395" s="18"/>
      <c r="N395" s="40"/>
      <c r="O395" s="18"/>
      <c r="P395" s="18"/>
      <c r="Q395" s="37"/>
    </row>
    <row r="396" spans="1:17" ht="23.25" customHeight="1">
      <c r="A396" s="15" t="s">
        <v>773</v>
      </c>
      <c r="B396" s="15" t="s">
        <v>1495</v>
      </c>
      <c r="C396" s="1" t="s">
        <v>773</v>
      </c>
      <c r="D396" s="37" t="s">
        <v>774</v>
      </c>
      <c r="E396" s="37" t="s">
        <v>775</v>
      </c>
      <c r="F396" s="21" t="s">
        <v>638</v>
      </c>
      <c r="G396" s="18">
        <v>2</v>
      </c>
      <c r="H396" s="18"/>
      <c r="I396" s="40"/>
      <c r="J396" s="18"/>
      <c r="K396" s="18"/>
      <c r="L396" s="40"/>
      <c r="M396" s="18"/>
      <c r="N396" s="40"/>
      <c r="O396" s="18"/>
      <c r="P396" s="18"/>
      <c r="Q396" s="37"/>
    </row>
    <row r="397" spans="1:31" ht="23.25" customHeight="1">
      <c r="A397" s="15" t="s">
        <v>923</v>
      </c>
      <c r="B397" s="15" t="s">
        <v>1495</v>
      </c>
      <c r="C397" s="1" t="s">
        <v>923</v>
      </c>
      <c r="D397" s="37" t="s">
        <v>924</v>
      </c>
      <c r="E397" s="37" t="s">
        <v>925</v>
      </c>
      <c r="F397" s="21" t="s">
        <v>926</v>
      </c>
      <c r="G397" s="18">
        <f>일위노임!G176</f>
        <v>0.054</v>
      </c>
      <c r="H397" s="18"/>
      <c r="I397" s="40"/>
      <c r="J397" s="18"/>
      <c r="K397" s="18"/>
      <c r="L397" s="40"/>
      <c r="M397" s="18"/>
      <c r="N397" s="40"/>
      <c r="O397" s="18"/>
      <c r="P397" s="18"/>
      <c r="Q397" s="37"/>
      <c r="AE397" s="2">
        <f>L397</f>
        <v>0</v>
      </c>
    </row>
    <row r="398" spans="1:17" ht="23.25" customHeight="1">
      <c r="A398" s="15" t="s">
        <v>1724</v>
      </c>
      <c r="B398" s="15" t="s">
        <v>1495</v>
      </c>
      <c r="C398" s="1" t="s">
        <v>1724</v>
      </c>
      <c r="D398" s="37" t="s">
        <v>1725</v>
      </c>
      <c r="E398" s="37" t="s">
        <v>1726</v>
      </c>
      <c r="F398" s="21" t="s">
        <v>901</v>
      </c>
      <c r="G398" s="18">
        <v>1</v>
      </c>
      <c r="H398" s="18"/>
      <c r="I398" s="40"/>
      <c r="J398" s="18"/>
      <c r="K398" s="18"/>
      <c r="L398" s="40"/>
      <c r="M398" s="18"/>
      <c r="N398" s="40"/>
      <c r="O398" s="18"/>
      <c r="P398" s="18"/>
      <c r="Q398" s="37"/>
    </row>
    <row r="399" spans="2:31" ht="23.25" customHeight="1">
      <c r="B399" s="15" t="s">
        <v>1721</v>
      </c>
      <c r="D399" s="37" t="s">
        <v>1722</v>
      </c>
      <c r="E399" s="37"/>
      <c r="F399" s="21"/>
      <c r="G399" s="18"/>
      <c r="H399" s="18"/>
      <c r="I399" s="40"/>
      <c r="J399" s="18"/>
      <c r="K399" s="18"/>
      <c r="L399" s="40"/>
      <c r="M399" s="18"/>
      <c r="N399" s="40"/>
      <c r="O399" s="18"/>
      <c r="P399" s="18"/>
      <c r="Q399" s="37"/>
      <c r="AC399" s="2">
        <f>TRUNC(AE399*옵션!$B$36/100,1)</f>
        <v>0</v>
      </c>
      <c r="AD399" s="2">
        <f>TRUNC(SUM(L391:L397))</f>
        <v>0</v>
      </c>
      <c r="AE399" s="2">
        <f>TRUNC(SUM(AE391:AE398))</f>
        <v>0</v>
      </c>
    </row>
    <row r="400" spans="4:17" ht="23.25" customHeight="1">
      <c r="D400" s="37"/>
      <c r="E400" s="37"/>
      <c r="F400" s="21"/>
      <c r="G400" s="18"/>
      <c r="H400" s="18"/>
      <c r="I400" s="40"/>
      <c r="J400" s="18"/>
      <c r="K400" s="18"/>
      <c r="L400" s="40"/>
      <c r="M400" s="18"/>
      <c r="N400" s="40"/>
      <c r="O400" s="18"/>
      <c r="P400" s="18"/>
      <c r="Q400" s="37"/>
    </row>
    <row r="401" spans="1:17" ht="23.25" customHeight="1">
      <c r="A401" s="15" t="s">
        <v>1895</v>
      </c>
      <c r="B401" s="15" t="s">
        <v>1762</v>
      </c>
      <c r="C401" s="1" t="s">
        <v>1896</v>
      </c>
      <c r="D401" s="220" t="s">
        <v>1894</v>
      </c>
      <c r="E401" s="234"/>
      <c r="F401" s="21"/>
      <c r="G401" s="18"/>
      <c r="H401" s="18"/>
      <c r="I401" s="40"/>
      <c r="J401" s="18"/>
      <c r="K401" s="18"/>
      <c r="L401" s="40"/>
      <c r="M401" s="18"/>
      <c r="N401" s="40"/>
      <c r="O401" s="18"/>
      <c r="P401" s="18"/>
      <c r="Q401" s="37"/>
    </row>
    <row r="402" spans="1:17" ht="23.25" customHeight="1">
      <c r="A402" s="15" t="s">
        <v>626</v>
      </c>
      <c r="B402" s="15" t="s">
        <v>1498</v>
      </c>
      <c r="C402" s="1" t="s">
        <v>626</v>
      </c>
      <c r="D402" s="37" t="s">
        <v>521</v>
      </c>
      <c r="E402" s="37" t="s">
        <v>627</v>
      </c>
      <c r="F402" s="21" t="s">
        <v>501</v>
      </c>
      <c r="G402" s="18">
        <v>1</v>
      </c>
      <c r="H402" s="18"/>
      <c r="I402" s="40"/>
      <c r="J402" s="18"/>
      <c r="K402" s="18"/>
      <c r="L402" s="40"/>
      <c r="M402" s="18"/>
      <c r="N402" s="40"/>
      <c r="O402" s="18"/>
      <c r="P402" s="18"/>
      <c r="Q402" s="37"/>
    </row>
    <row r="403" spans="1:17" ht="23.25" customHeight="1">
      <c r="A403" s="15" t="s">
        <v>665</v>
      </c>
      <c r="B403" s="15" t="s">
        <v>1498</v>
      </c>
      <c r="C403" s="1" t="s">
        <v>665</v>
      </c>
      <c r="D403" s="37" t="s">
        <v>666</v>
      </c>
      <c r="E403" s="37" t="s">
        <v>667</v>
      </c>
      <c r="F403" s="21" t="s">
        <v>501</v>
      </c>
      <c r="G403" s="18">
        <v>1</v>
      </c>
      <c r="H403" s="18"/>
      <c r="I403" s="40"/>
      <c r="J403" s="18"/>
      <c r="K403" s="18"/>
      <c r="L403" s="40"/>
      <c r="M403" s="18"/>
      <c r="N403" s="40"/>
      <c r="O403" s="18"/>
      <c r="P403" s="18"/>
      <c r="Q403" s="37"/>
    </row>
    <row r="404" spans="1:17" ht="23.25" customHeight="1">
      <c r="A404" s="15" t="s">
        <v>654</v>
      </c>
      <c r="B404" s="15" t="s">
        <v>1498</v>
      </c>
      <c r="C404" s="1" t="s">
        <v>654</v>
      </c>
      <c r="D404" s="37" t="s">
        <v>655</v>
      </c>
      <c r="E404" s="37" t="s">
        <v>656</v>
      </c>
      <c r="F404" s="21" t="s">
        <v>501</v>
      </c>
      <c r="G404" s="18">
        <v>1</v>
      </c>
      <c r="H404" s="18"/>
      <c r="I404" s="40"/>
      <c r="J404" s="18"/>
      <c r="K404" s="18"/>
      <c r="L404" s="40"/>
      <c r="M404" s="18"/>
      <c r="N404" s="40"/>
      <c r="O404" s="18"/>
      <c r="P404" s="18"/>
      <c r="Q404" s="37"/>
    </row>
    <row r="405" spans="1:17" ht="23.25" customHeight="1">
      <c r="A405" s="15" t="s">
        <v>771</v>
      </c>
      <c r="B405" s="15" t="s">
        <v>1498</v>
      </c>
      <c r="C405" s="1" t="s">
        <v>771</v>
      </c>
      <c r="D405" s="37" t="s">
        <v>769</v>
      </c>
      <c r="E405" s="37" t="s">
        <v>772</v>
      </c>
      <c r="F405" s="21" t="s">
        <v>638</v>
      </c>
      <c r="G405" s="18">
        <v>2</v>
      </c>
      <c r="H405" s="18"/>
      <c r="I405" s="40"/>
      <c r="J405" s="18"/>
      <c r="K405" s="18"/>
      <c r="L405" s="40"/>
      <c r="M405" s="18"/>
      <c r="N405" s="40"/>
      <c r="O405" s="18"/>
      <c r="P405" s="18"/>
      <c r="Q405" s="37"/>
    </row>
    <row r="406" spans="1:17" ht="23.25" customHeight="1">
      <c r="A406" s="15" t="s">
        <v>773</v>
      </c>
      <c r="B406" s="15" t="s">
        <v>1498</v>
      </c>
      <c r="C406" s="1" t="s">
        <v>773</v>
      </c>
      <c r="D406" s="37" t="s">
        <v>774</v>
      </c>
      <c r="E406" s="37" t="s">
        <v>775</v>
      </c>
      <c r="F406" s="21" t="s">
        <v>638</v>
      </c>
      <c r="G406" s="18">
        <v>2</v>
      </c>
      <c r="H406" s="18"/>
      <c r="I406" s="40"/>
      <c r="J406" s="18"/>
      <c r="K406" s="18"/>
      <c r="L406" s="40"/>
      <c r="M406" s="18"/>
      <c r="N406" s="40"/>
      <c r="O406" s="18"/>
      <c r="P406" s="18"/>
      <c r="Q406" s="37"/>
    </row>
    <row r="407" spans="1:31" ht="23.25" customHeight="1">
      <c r="A407" s="15" t="s">
        <v>923</v>
      </c>
      <c r="B407" s="15" t="s">
        <v>1498</v>
      </c>
      <c r="C407" s="1" t="s">
        <v>923</v>
      </c>
      <c r="D407" s="37" t="s">
        <v>924</v>
      </c>
      <c r="E407" s="37" t="s">
        <v>925</v>
      </c>
      <c r="F407" s="21" t="s">
        <v>926</v>
      </c>
      <c r="G407" s="18">
        <f>일위노임!G179</f>
        <v>0.054</v>
      </c>
      <c r="H407" s="18"/>
      <c r="I407" s="40"/>
      <c r="J407" s="18"/>
      <c r="K407" s="18"/>
      <c r="L407" s="40"/>
      <c r="M407" s="18"/>
      <c r="N407" s="40"/>
      <c r="O407" s="18"/>
      <c r="P407" s="18"/>
      <c r="Q407" s="37"/>
      <c r="AE407" s="2">
        <f>L407</f>
        <v>0</v>
      </c>
    </row>
    <row r="408" spans="1:17" ht="23.25" customHeight="1">
      <c r="A408" s="15" t="s">
        <v>1724</v>
      </c>
      <c r="B408" s="15" t="s">
        <v>1498</v>
      </c>
      <c r="C408" s="1" t="s">
        <v>1724</v>
      </c>
      <c r="D408" s="37" t="s">
        <v>1725</v>
      </c>
      <c r="E408" s="37" t="s">
        <v>1726</v>
      </c>
      <c r="F408" s="21" t="s">
        <v>901</v>
      </c>
      <c r="G408" s="18">
        <v>1</v>
      </c>
      <c r="H408" s="18"/>
      <c r="I408" s="40"/>
      <c r="J408" s="18"/>
      <c r="K408" s="18"/>
      <c r="L408" s="40"/>
      <c r="M408" s="18"/>
      <c r="N408" s="40"/>
      <c r="O408" s="18"/>
      <c r="P408" s="18"/>
      <c r="Q408" s="37"/>
    </row>
    <row r="409" spans="2:31" ht="23.25" customHeight="1">
      <c r="B409" s="15" t="s">
        <v>1721</v>
      </c>
      <c r="D409" s="37" t="s">
        <v>1722</v>
      </c>
      <c r="E409" s="37"/>
      <c r="F409" s="21"/>
      <c r="G409" s="18"/>
      <c r="H409" s="18"/>
      <c r="I409" s="40"/>
      <c r="J409" s="18"/>
      <c r="K409" s="18"/>
      <c r="L409" s="40"/>
      <c r="M409" s="18"/>
      <c r="N409" s="40"/>
      <c r="O409" s="18"/>
      <c r="P409" s="18"/>
      <c r="Q409" s="37"/>
      <c r="AC409" s="2">
        <f>TRUNC(AE409*옵션!$B$36/100,1)</f>
        <v>0</v>
      </c>
      <c r="AD409" s="2">
        <f>TRUNC(SUM(L401:L407))</f>
        <v>0</v>
      </c>
      <c r="AE409" s="2">
        <f>TRUNC(SUM(AE401:AE408))</f>
        <v>0</v>
      </c>
    </row>
    <row r="410" spans="4:17" ht="23.25" customHeight="1">
      <c r="D410" s="37"/>
      <c r="E410" s="37"/>
      <c r="F410" s="21"/>
      <c r="G410" s="18"/>
      <c r="H410" s="18"/>
      <c r="I410" s="40"/>
      <c r="J410" s="18"/>
      <c r="K410" s="18"/>
      <c r="L410" s="40"/>
      <c r="M410" s="18"/>
      <c r="N410" s="40"/>
      <c r="O410" s="18"/>
      <c r="P410" s="18"/>
      <c r="Q410" s="37"/>
    </row>
    <row r="411" spans="1:17" ht="23.25" customHeight="1">
      <c r="A411" s="15" t="s">
        <v>1898</v>
      </c>
      <c r="B411" s="15" t="s">
        <v>1762</v>
      </c>
      <c r="C411" s="1" t="s">
        <v>1899</v>
      </c>
      <c r="D411" s="220" t="s">
        <v>1897</v>
      </c>
      <c r="E411" s="234"/>
      <c r="F411" s="21"/>
      <c r="G411" s="18"/>
      <c r="H411" s="18"/>
      <c r="I411" s="40"/>
      <c r="J411" s="18"/>
      <c r="K411" s="18"/>
      <c r="L411" s="40"/>
      <c r="M411" s="18"/>
      <c r="N411" s="40"/>
      <c r="O411" s="18"/>
      <c r="P411" s="18"/>
      <c r="Q411" s="37"/>
    </row>
    <row r="412" spans="1:17" ht="23.25" customHeight="1">
      <c r="A412" s="15" t="s">
        <v>628</v>
      </c>
      <c r="B412" s="15" t="s">
        <v>1501</v>
      </c>
      <c r="C412" s="1" t="s">
        <v>628</v>
      </c>
      <c r="D412" s="37" t="s">
        <v>521</v>
      </c>
      <c r="E412" s="37" t="s">
        <v>629</v>
      </c>
      <c r="F412" s="21" t="s">
        <v>501</v>
      </c>
      <c r="G412" s="18">
        <v>1</v>
      </c>
      <c r="H412" s="18"/>
      <c r="I412" s="40"/>
      <c r="J412" s="18"/>
      <c r="K412" s="18"/>
      <c r="L412" s="40"/>
      <c r="M412" s="18"/>
      <c r="N412" s="40"/>
      <c r="O412" s="18"/>
      <c r="P412" s="18"/>
      <c r="Q412" s="37"/>
    </row>
    <row r="413" spans="1:17" ht="23.25" customHeight="1">
      <c r="A413" s="15" t="s">
        <v>665</v>
      </c>
      <c r="B413" s="15" t="s">
        <v>1501</v>
      </c>
      <c r="C413" s="1" t="s">
        <v>665</v>
      </c>
      <c r="D413" s="37" t="s">
        <v>666</v>
      </c>
      <c r="E413" s="37" t="s">
        <v>667</v>
      </c>
      <c r="F413" s="21" t="s">
        <v>501</v>
      </c>
      <c r="G413" s="18">
        <v>1</v>
      </c>
      <c r="H413" s="18"/>
      <c r="I413" s="40"/>
      <c r="J413" s="18"/>
      <c r="K413" s="18"/>
      <c r="L413" s="40"/>
      <c r="M413" s="18"/>
      <c r="N413" s="40"/>
      <c r="O413" s="18"/>
      <c r="P413" s="18"/>
      <c r="Q413" s="37"/>
    </row>
    <row r="414" spans="1:17" ht="23.25" customHeight="1">
      <c r="A414" s="15" t="s">
        <v>654</v>
      </c>
      <c r="B414" s="15" t="s">
        <v>1501</v>
      </c>
      <c r="C414" s="1" t="s">
        <v>654</v>
      </c>
      <c r="D414" s="37" t="s">
        <v>655</v>
      </c>
      <c r="E414" s="37" t="s">
        <v>656</v>
      </c>
      <c r="F414" s="21" t="s">
        <v>501</v>
      </c>
      <c r="G414" s="18">
        <v>1</v>
      </c>
      <c r="H414" s="18"/>
      <c r="I414" s="40"/>
      <c r="J414" s="18"/>
      <c r="K414" s="18"/>
      <c r="L414" s="40"/>
      <c r="M414" s="18"/>
      <c r="N414" s="40"/>
      <c r="O414" s="18"/>
      <c r="P414" s="18"/>
      <c r="Q414" s="37"/>
    </row>
    <row r="415" spans="1:17" ht="23.25" customHeight="1">
      <c r="A415" s="15" t="s">
        <v>771</v>
      </c>
      <c r="B415" s="15" t="s">
        <v>1501</v>
      </c>
      <c r="C415" s="1" t="s">
        <v>771</v>
      </c>
      <c r="D415" s="37" t="s">
        <v>769</v>
      </c>
      <c r="E415" s="37" t="s">
        <v>772</v>
      </c>
      <c r="F415" s="21" t="s">
        <v>638</v>
      </c>
      <c r="G415" s="18">
        <v>2</v>
      </c>
      <c r="H415" s="18"/>
      <c r="I415" s="40"/>
      <c r="J415" s="18"/>
      <c r="K415" s="18"/>
      <c r="L415" s="40"/>
      <c r="M415" s="18"/>
      <c r="N415" s="40"/>
      <c r="O415" s="18"/>
      <c r="P415" s="18"/>
      <c r="Q415" s="37"/>
    </row>
    <row r="416" spans="1:17" ht="23.25" customHeight="1">
      <c r="A416" s="15" t="s">
        <v>773</v>
      </c>
      <c r="B416" s="15" t="s">
        <v>1501</v>
      </c>
      <c r="C416" s="1" t="s">
        <v>773</v>
      </c>
      <c r="D416" s="37" t="s">
        <v>774</v>
      </c>
      <c r="E416" s="37" t="s">
        <v>775</v>
      </c>
      <c r="F416" s="21" t="s">
        <v>638</v>
      </c>
      <c r="G416" s="18">
        <v>2</v>
      </c>
      <c r="H416" s="18"/>
      <c r="I416" s="40"/>
      <c r="J416" s="18"/>
      <c r="K416" s="18"/>
      <c r="L416" s="40"/>
      <c r="M416" s="18"/>
      <c r="N416" s="40"/>
      <c r="O416" s="18"/>
      <c r="P416" s="18"/>
      <c r="Q416" s="37"/>
    </row>
    <row r="417" spans="1:31" ht="23.25" customHeight="1">
      <c r="A417" s="15" t="s">
        <v>923</v>
      </c>
      <c r="B417" s="15" t="s">
        <v>1501</v>
      </c>
      <c r="C417" s="1" t="s">
        <v>923</v>
      </c>
      <c r="D417" s="37" t="s">
        <v>924</v>
      </c>
      <c r="E417" s="37" t="s">
        <v>925</v>
      </c>
      <c r="F417" s="21" t="s">
        <v>926</v>
      </c>
      <c r="G417" s="18">
        <f>일위노임!G182</f>
        <v>0.054</v>
      </c>
      <c r="H417" s="18"/>
      <c r="I417" s="40"/>
      <c r="J417" s="18"/>
      <c r="K417" s="18"/>
      <c r="L417" s="40"/>
      <c r="M417" s="18"/>
      <c r="N417" s="40"/>
      <c r="O417" s="18"/>
      <c r="P417" s="18"/>
      <c r="Q417" s="37"/>
      <c r="AE417" s="2">
        <f>L417</f>
        <v>0</v>
      </c>
    </row>
    <row r="418" spans="1:17" ht="23.25" customHeight="1">
      <c r="A418" s="15" t="s">
        <v>1724</v>
      </c>
      <c r="B418" s="15" t="s">
        <v>1501</v>
      </c>
      <c r="C418" s="1" t="s">
        <v>1724</v>
      </c>
      <c r="D418" s="37" t="s">
        <v>1725</v>
      </c>
      <c r="E418" s="37" t="s">
        <v>1726</v>
      </c>
      <c r="F418" s="21" t="s">
        <v>901</v>
      </c>
      <c r="G418" s="18">
        <v>1</v>
      </c>
      <c r="H418" s="18"/>
      <c r="I418" s="40"/>
      <c r="J418" s="18"/>
      <c r="K418" s="18"/>
      <c r="L418" s="40"/>
      <c r="M418" s="18"/>
      <c r="N418" s="40"/>
      <c r="O418" s="18"/>
      <c r="P418" s="18"/>
      <c r="Q418" s="37"/>
    </row>
    <row r="419" spans="2:31" ht="23.25" customHeight="1">
      <c r="B419" s="15" t="s">
        <v>1721</v>
      </c>
      <c r="D419" s="37" t="s">
        <v>1722</v>
      </c>
      <c r="E419" s="37"/>
      <c r="F419" s="21"/>
      <c r="G419" s="18"/>
      <c r="H419" s="18"/>
      <c r="I419" s="40"/>
      <c r="J419" s="18"/>
      <c r="K419" s="18"/>
      <c r="L419" s="40"/>
      <c r="M419" s="18"/>
      <c r="N419" s="40"/>
      <c r="O419" s="18"/>
      <c r="P419" s="18"/>
      <c r="Q419" s="37"/>
      <c r="AC419" s="2">
        <f>TRUNC(AE419*옵션!$B$36/100,1)</f>
        <v>0</v>
      </c>
      <c r="AD419" s="2">
        <f>TRUNC(SUM(L411:L417))</f>
        <v>0</v>
      </c>
      <c r="AE419" s="2">
        <f>TRUNC(SUM(AE411:AE418))</f>
        <v>0</v>
      </c>
    </row>
    <row r="420" spans="4:17" ht="23.25" customHeight="1">
      <c r="D420" s="37"/>
      <c r="E420" s="37"/>
      <c r="F420" s="21"/>
      <c r="G420" s="18"/>
      <c r="H420" s="18"/>
      <c r="I420" s="40"/>
      <c r="J420" s="18"/>
      <c r="K420" s="18"/>
      <c r="L420" s="40"/>
      <c r="M420" s="18"/>
      <c r="N420" s="40"/>
      <c r="O420" s="18"/>
      <c r="P420" s="18"/>
      <c r="Q420" s="37"/>
    </row>
    <row r="421" spans="1:17" ht="23.25" customHeight="1">
      <c r="A421" s="15" t="s">
        <v>1901</v>
      </c>
      <c r="B421" s="15" t="s">
        <v>1762</v>
      </c>
      <c r="C421" s="1" t="s">
        <v>1902</v>
      </c>
      <c r="D421" s="220" t="s">
        <v>1900</v>
      </c>
      <c r="E421" s="234"/>
      <c r="F421" s="21"/>
      <c r="G421" s="18"/>
      <c r="H421" s="18"/>
      <c r="I421" s="40"/>
      <c r="J421" s="18"/>
      <c r="K421" s="18"/>
      <c r="L421" s="40"/>
      <c r="M421" s="18"/>
      <c r="N421" s="40"/>
      <c r="O421" s="18"/>
      <c r="P421" s="18"/>
      <c r="Q421" s="37"/>
    </row>
    <row r="422" spans="1:17" ht="23.25" customHeight="1">
      <c r="A422" s="15" t="s">
        <v>630</v>
      </c>
      <c r="B422" s="15" t="s">
        <v>1504</v>
      </c>
      <c r="C422" s="1" t="s">
        <v>630</v>
      </c>
      <c r="D422" s="37" t="s">
        <v>521</v>
      </c>
      <c r="E422" s="37" t="s">
        <v>631</v>
      </c>
      <c r="F422" s="21" t="s">
        <v>501</v>
      </c>
      <c r="G422" s="18">
        <v>1</v>
      </c>
      <c r="H422" s="18"/>
      <c r="I422" s="40"/>
      <c r="J422" s="18"/>
      <c r="K422" s="18"/>
      <c r="L422" s="40"/>
      <c r="M422" s="18"/>
      <c r="N422" s="40"/>
      <c r="O422" s="18"/>
      <c r="P422" s="18"/>
      <c r="Q422" s="37"/>
    </row>
    <row r="423" spans="1:17" ht="23.25" customHeight="1">
      <c r="A423" s="15" t="s">
        <v>665</v>
      </c>
      <c r="B423" s="15" t="s">
        <v>1504</v>
      </c>
      <c r="C423" s="1" t="s">
        <v>665</v>
      </c>
      <c r="D423" s="37" t="s">
        <v>666</v>
      </c>
      <c r="E423" s="37" t="s">
        <v>667</v>
      </c>
      <c r="F423" s="21" t="s">
        <v>501</v>
      </c>
      <c r="G423" s="18">
        <v>1</v>
      </c>
      <c r="H423" s="18"/>
      <c r="I423" s="40"/>
      <c r="J423" s="18"/>
      <c r="K423" s="18"/>
      <c r="L423" s="40"/>
      <c r="M423" s="18"/>
      <c r="N423" s="40"/>
      <c r="O423" s="18"/>
      <c r="P423" s="18"/>
      <c r="Q423" s="37"/>
    </row>
    <row r="424" spans="1:17" ht="23.25" customHeight="1">
      <c r="A424" s="15" t="s">
        <v>654</v>
      </c>
      <c r="B424" s="15" t="s">
        <v>1504</v>
      </c>
      <c r="C424" s="1" t="s">
        <v>654</v>
      </c>
      <c r="D424" s="37" t="s">
        <v>655</v>
      </c>
      <c r="E424" s="37" t="s">
        <v>656</v>
      </c>
      <c r="F424" s="21" t="s">
        <v>501</v>
      </c>
      <c r="G424" s="18">
        <v>1</v>
      </c>
      <c r="H424" s="18"/>
      <c r="I424" s="40"/>
      <c r="J424" s="18"/>
      <c r="K424" s="18"/>
      <c r="L424" s="40"/>
      <c r="M424" s="18"/>
      <c r="N424" s="40"/>
      <c r="O424" s="18"/>
      <c r="P424" s="18"/>
      <c r="Q424" s="37"/>
    </row>
    <row r="425" spans="1:17" ht="23.25" customHeight="1">
      <c r="A425" s="15" t="s">
        <v>771</v>
      </c>
      <c r="B425" s="15" t="s">
        <v>1504</v>
      </c>
      <c r="C425" s="1" t="s">
        <v>771</v>
      </c>
      <c r="D425" s="37" t="s">
        <v>769</v>
      </c>
      <c r="E425" s="37" t="s">
        <v>772</v>
      </c>
      <c r="F425" s="21" t="s">
        <v>638</v>
      </c>
      <c r="G425" s="18">
        <v>2</v>
      </c>
      <c r="H425" s="18"/>
      <c r="I425" s="40"/>
      <c r="J425" s="18"/>
      <c r="K425" s="18"/>
      <c r="L425" s="40"/>
      <c r="M425" s="18"/>
      <c r="N425" s="40"/>
      <c r="O425" s="18"/>
      <c r="P425" s="18"/>
      <c r="Q425" s="37"/>
    </row>
    <row r="426" spans="1:17" ht="23.25" customHeight="1">
      <c r="A426" s="15" t="s">
        <v>773</v>
      </c>
      <c r="B426" s="15" t="s">
        <v>1504</v>
      </c>
      <c r="C426" s="1" t="s">
        <v>773</v>
      </c>
      <c r="D426" s="37" t="s">
        <v>774</v>
      </c>
      <c r="E426" s="37" t="s">
        <v>775</v>
      </c>
      <c r="F426" s="21" t="s">
        <v>638</v>
      </c>
      <c r="G426" s="18">
        <v>2</v>
      </c>
      <c r="H426" s="18"/>
      <c r="I426" s="40"/>
      <c r="J426" s="18"/>
      <c r="K426" s="18"/>
      <c r="L426" s="40"/>
      <c r="M426" s="18"/>
      <c r="N426" s="40"/>
      <c r="O426" s="18"/>
      <c r="P426" s="18"/>
      <c r="Q426" s="37"/>
    </row>
    <row r="427" spans="1:31" ht="23.25" customHeight="1">
      <c r="A427" s="15" t="s">
        <v>923</v>
      </c>
      <c r="B427" s="15" t="s">
        <v>1504</v>
      </c>
      <c r="C427" s="1" t="s">
        <v>923</v>
      </c>
      <c r="D427" s="37" t="s">
        <v>924</v>
      </c>
      <c r="E427" s="37" t="s">
        <v>925</v>
      </c>
      <c r="F427" s="21" t="s">
        <v>926</v>
      </c>
      <c r="G427" s="18">
        <f>일위노임!G185</f>
        <v>0.054</v>
      </c>
      <c r="H427" s="18"/>
      <c r="I427" s="40"/>
      <c r="J427" s="18"/>
      <c r="K427" s="18"/>
      <c r="L427" s="40"/>
      <c r="M427" s="18"/>
      <c r="N427" s="40"/>
      <c r="O427" s="18"/>
      <c r="P427" s="18"/>
      <c r="Q427" s="37"/>
      <c r="AE427" s="2">
        <f>L427</f>
        <v>0</v>
      </c>
    </row>
    <row r="428" spans="1:17" ht="23.25" customHeight="1">
      <c r="A428" s="15" t="s">
        <v>1724</v>
      </c>
      <c r="B428" s="15" t="s">
        <v>1504</v>
      </c>
      <c r="C428" s="1" t="s">
        <v>1724</v>
      </c>
      <c r="D428" s="37" t="s">
        <v>1725</v>
      </c>
      <c r="E428" s="37" t="s">
        <v>1726</v>
      </c>
      <c r="F428" s="21" t="s">
        <v>901</v>
      </c>
      <c r="G428" s="18">
        <v>1</v>
      </c>
      <c r="H428" s="18"/>
      <c r="I428" s="40"/>
      <c r="J428" s="18"/>
      <c r="K428" s="18"/>
      <c r="L428" s="40"/>
      <c r="M428" s="18"/>
      <c r="N428" s="40"/>
      <c r="O428" s="18"/>
      <c r="P428" s="18"/>
      <c r="Q428" s="37"/>
    </row>
    <row r="429" spans="2:31" ht="23.25" customHeight="1">
      <c r="B429" s="15" t="s">
        <v>1721</v>
      </c>
      <c r="D429" s="37" t="s">
        <v>1722</v>
      </c>
      <c r="E429" s="37"/>
      <c r="F429" s="21"/>
      <c r="G429" s="18"/>
      <c r="H429" s="18"/>
      <c r="I429" s="40"/>
      <c r="J429" s="18"/>
      <c r="K429" s="18"/>
      <c r="L429" s="40"/>
      <c r="M429" s="18"/>
      <c r="N429" s="40"/>
      <c r="O429" s="18"/>
      <c r="P429" s="18"/>
      <c r="Q429" s="37"/>
      <c r="AC429" s="2">
        <f>TRUNC(AE429*옵션!$B$36/100,1)</f>
        <v>0</v>
      </c>
      <c r="AD429" s="2">
        <f>TRUNC(SUM(L421:L427))</f>
        <v>0</v>
      </c>
      <c r="AE429" s="2">
        <f>TRUNC(SUM(AE421:AE428))</f>
        <v>0</v>
      </c>
    </row>
    <row r="430" spans="4:17" ht="23.25" customHeight="1">
      <c r="D430" s="37"/>
      <c r="E430" s="37"/>
      <c r="F430" s="21"/>
      <c r="G430" s="18"/>
      <c r="H430" s="18"/>
      <c r="I430" s="40"/>
      <c r="J430" s="18"/>
      <c r="K430" s="18"/>
      <c r="L430" s="40"/>
      <c r="M430" s="18"/>
      <c r="N430" s="40"/>
      <c r="O430" s="18"/>
      <c r="P430" s="18"/>
      <c r="Q430" s="37"/>
    </row>
    <row r="431" spans="1:17" ht="23.25" customHeight="1">
      <c r="A431" s="15" t="s">
        <v>1904</v>
      </c>
      <c r="B431" s="15" t="s">
        <v>1762</v>
      </c>
      <c r="C431" s="1" t="s">
        <v>1905</v>
      </c>
      <c r="D431" s="220" t="s">
        <v>1903</v>
      </c>
      <c r="E431" s="234"/>
      <c r="F431" s="21"/>
      <c r="G431" s="18"/>
      <c r="H431" s="18"/>
      <c r="I431" s="40"/>
      <c r="J431" s="18"/>
      <c r="K431" s="18"/>
      <c r="L431" s="40"/>
      <c r="M431" s="18"/>
      <c r="N431" s="40"/>
      <c r="O431" s="18"/>
      <c r="P431" s="18"/>
      <c r="Q431" s="37"/>
    </row>
    <row r="432" spans="1:17" ht="23.25" customHeight="1">
      <c r="A432" s="15" t="s">
        <v>632</v>
      </c>
      <c r="B432" s="15" t="s">
        <v>1507</v>
      </c>
      <c r="C432" s="1" t="s">
        <v>632</v>
      </c>
      <c r="D432" s="37" t="s">
        <v>521</v>
      </c>
      <c r="E432" s="37" t="s">
        <v>633</v>
      </c>
      <c r="F432" s="21" t="s">
        <v>501</v>
      </c>
      <c r="G432" s="18">
        <v>1</v>
      </c>
      <c r="H432" s="18"/>
      <c r="I432" s="40"/>
      <c r="J432" s="18"/>
      <c r="K432" s="18"/>
      <c r="L432" s="40"/>
      <c r="M432" s="18"/>
      <c r="N432" s="40"/>
      <c r="O432" s="18"/>
      <c r="P432" s="18"/>
      <c r="Q432" s="37"/>
    </row>
    <row r="433" spans="1:17" ht="23.25" customHeight="1">
      <c r="A433" s="15" t="s">
        <v>665</v>
      </c>
      <c r="B433" s="15" t="s">
        <v>1507</v>
      </c>
      <c r="C433" s="1" t="s">
        <v>665</v>
      </c>
      <c r="D433" s="37" t="s">
        <v>666</v>
      </c>
      <c r="E433" s="37" t="s">
        <v>667</v>
      </c>
      <c r="F433" s="21" t="s">
        <v>501</v>
      </c>
      <c r="G433" s="18">
        <v>1</v>
      </c>
      <c r="H433" s="18"/>
      <c r="I433" s="40"/>
      <c r="J433" s="18"/>
      <c r="K433" s="18"/>
      <c r="L433" s="40"/>
      <c r="M433" s="18"/>
      <c r="N433" s="40"/>
      <c r="O433" s="18"/>
      <c r="P433" s="18"/>
      <c r="Q433" s="37"/>
    </row>
    <row r="434" spans="1:17" ht="23.25" customHeight="1">
      <c r="A434" s="15" t="s">
        <v>654</v>
      </c>
      <c r="B434" s="15" t="s">
        <v>1507</v>
      </c>
      <c r="C434" s="1" t="s">
        <v>654</v>
      </c>
      <c r="D434" s="37" t="s">
        <v>655</v>
      </c>
      <c r="E434" s="37" t="s">
        <v>656</v>
      </c>
      <c r="F434" s="21" t="s">
        <v>501</v>
      </c>
      <c r="G434" s="18">
        <v>1</v>
      </c>
      <c r="H434" s="18"/>
      <c r="I434" s="40"/>
      <c r="J434" s="18"/>
      <c r="K434" s="18"/>
      <c r="L434" s="40"/>
      <c r="M434" s="18"/>
      <c r="N434" s="40"/>
      <c r="O434" s="18"/>
      <c r="P434" s="18"/>
      <c r="Q434" s="37"/>
    </row>
    <row r="435" spans="1:17" ht="23.25" customHeight="1">
      <c r="A435" s="15" t="s">
        <v>771</v>
      </c>
      <c r="B435" s="15" t="s">
        <v>1507</v>
      </c>
      <c r="C435" s="1" t="s">
        <v>771</v>
      </c>
      <c r="D435" s="37" t="s">
        <v>769</v>
      </c>
      <c r="E435" s="37" t="s">
        <v>772</v>
      </c>
      <c r="F435" s="21" t="s">
        <v>638</v>
      </c>
      <c r="G435" s="18">
        <v>2</v>
      </c>
      <c r="H435" s="18"/>
      <c r="I435" s="40"/>
      <c r="J435" s="18"/>
      <c r="K435" s="18"/>
      <c r="L435" s="40"/>
      <c r="M435" s="18"/>
      <c r="N435" s="40"/>
      <c r="O435" s="18"/>
      <c r="P435" s="18"/>
      <c r="Q435" s="37"/>
    </row>
    <row r="436" spans="1:17" ht="23.25" customHeight="1">
      <c r="A436" s="15" t="s">
        <v>773</v>
      </c>
      <c r="B436" s="15" t="s">
        <v>1507</v>
      </c>
      <c r="C436" s="1" t="s">
        <v>773</v>
      </c>
      <c r="D436" s="37" t="s">
        <v>774</v>
      </c>
      <c r="E436" s="37" t="s">
        <v>775</v>
      </c>
      <c r="F436" s="21" t="s">
        <v>638</v>
      </c>
      <c r="G436" s="18">
        <v>2</v>
      </c>
      <c r="H436" s="18"/>
      <c r="I436" s="40"/>
      <c r="J436" s="18"/>
      <c r="K436" s="18"/>
      <c r="L436" s="40"/>
      <c r="M436" s="18"/>
      <c r="N436" s="40"/>
      <c r="O436" s="18"/>
      <c r="P436" s="18"/>
      <c r="Q436" s="37"/>
    </row>
    <row r="437" spans="1:31" ht="23.25" customHeight="1">
      <c r="A437" s="15" t="s">
        <v>923</v>
      </c>
      <c r="B437" s="15" t="s">
        <v>1507</v>
      </c>
      <c r="C437" s="1" t="s">
        <v>923</v>
      </c>
      <c r="D437" s="37" t="s">
        <v>924</v>
      </c>
      <c r="E437" s="37" t="s">
        <v>925</v>
      </c>
      <c r="F437" s="21" t="s">
        <v>926</v>
      </c>
      <c r="G437" s="18">
        <f>일위노임!G188</f>
        <v>0.054</v>
      </c>
      <c r="H437" s="18"/>
      <c r="I437" s="40"/>
      <c r="J437" s="18"/>
      <c r="K437" s="18"/>
      <c r="L437" s="40"/>
      <c r="M437" s="18"/>
      <c r="N437" s="40"/>
      <c r="O437" s="18"/>
      <c r="P437" s="18"/>
      <c r="Q437" s="37"/>
      <c r="AE437" s="2">
        <f>L437</f>
        <v>0</v>
      </c>
    </row>
    <row r="438" spans="1:17" ht="23.25" customHeight="1">
      <c r="A438" s="15" t="s">
        <v>1724</v>
      </c>
      <c r="B438" s="15" t="s">
        <v>1507</v>
      </c>
      <c r="C438" s="1" t="s">
        <v>1724</v>
      </c>
      <c r="D438" s="37" t="s">
        <v>1725</v>
      </c>
      <c r="E438" s="37" t="s">
        <v>1726</v>
      </c>
      <c r="F438" s="21" t="s">
        <v>901</v>
      </c>
      <c r="G438" s="18">
        <v>1</v>
      </c>
      <c r="H438" s="18"/>
      <c r="I438" s="40"/>
      <c r="J438" s="18"/>
      <c r="K438" s="18"/>
      <c r="L438" s="40"/>
      <c r="M438" s="18"/>
      <c r="N438" s="40"/>
      <c r="O438" s="18"/>
      <c r="P438" s="18"/>
      <c r="Q438" s="37"/>
    </row>
    <row r="439" spans="2:31" ht="23.25" customHeight="1">
      <c r="B439" s="15" t="s">
        <v>1721</v>
      </c>
      <c r="D439" s="37" t="s">
        <v>1722</v>
      </c>
      <c r="E439" s="37"/>
      <c r="F439" s="21"/>
      <c r="G439" s="18"/>
      <c r="H439" s="18"/>
      <c r="I439" s="40"/>
      <c r="J439" s="18"/>
      <c r="K439" s="18"/>
      <c r="L439" s="40"/>
      <c r="M439" s="18"/>
      <c r="N439" s="40"/>
      <c r="O439" s="18"/>
      <c r="P439" s="18"/>
      <c r="Q439" s="37"/>
      <c r="AC439" s="2">
        <f>TRUNC(AE439*옵션!$B$36/100,1)</f>
        <v>0</v>
      </c>
      <c r="AD439" s="2">
        <f>TRUNC(SUM(L431:L437))</f>
        <v>0</v>
      </c>
      <c r="AE439" s="2">
        <f>TRUNC(SUM(AE431:AE438))</f>
        <v>0</v>
      </c>
    </row>
    <row r="440" spans="4:17" ht="23.25" customHeight="1">
      <c r="D440" s="37"/>
      <c r="E440" s="37"/>
      <c r="F440" s="21"/>
      <c r="G440" s="18"/>
      <c r="H440" s="18"/>
      <c r="I440" s="40"/>
      <c r="J440" s="18"/>
      <c r="K440" s="18"/>
      <c r="L440" s="40"/>
      <c r="M440" s="18"/>
      <c r="N440" s="40"/>
      <c r="O440" s="18"/>
      <c r="P440" s="18"/>
      <c r="Q440" s="37"/>
    </row>
    <row r="441" spans="1:17" ht="23.25" customHeight="1">
      <c r="A441" s="15" t="s">
        <v>1907</v>
      </c>
      <c r="B441" s="15" t="s">
        <v>1762</v>
      </c>
      <c r="C441" s="1" t="s">
        <v>1908</v>
      </c>
      <c r="D441" s="220" t="s">
        <v>1906</v>
      </c>
      <c r="E441" s="234"/>
      <c r="F441" s="21"/>
      <c r="G441" s="18"/>
      <c r="H441" s="18"/>
      <c r="I441" s="40"/>
      <c r="J441" s="18"/>
      <c r="K441" s="18"/>
      <c r="L441" s="40"/>
      <c r="M441" s="18"/>
      <c r="N441" s="40"/>
      <c r="O441" s="18"/>
      <c r="P441" s="18"/>
      <c r="Q441" s="37"/>
    </row>
    <row r="442" spans="1:17" ht="23.25" customHeight="1">
      <c r="A442" s="15" t="s">
        <v>634</v>
      </c>
      <c r="B442" s="15" t="s">
        <v>1510</v>
      </c>
      <c r="C442" s="1" t="s">
        <v>634</v>
      </c>
      <c r="D442" s="37" t="s">
        <v>521</v>
      </c>
      <c r="E442" s="37" t="s">
        <v>635</v>
      </c>
      <c r="F442" s="21" t="s">
        <v>501</v>
      </c>
      <c r="G442" s="18">
        <v>1</v>
      </c>
      <c r="H442" s="18"/>
      <c r="I442" s="40"/>
      <c r="J442" s="18"/>
      <c r="K442" s="18"/>
      <c r="L442" s="40"/>
      <c r="M442" s="18"/>
      <c r="N442" s="40"/>
      <c r="O442" s="18"/>
      <c r="P442" s="18"/>
      <c r="Q442" s="37"/>
    </row>
    <row r="443" spans="1:17" ht="23.25" customHeight="1">
      <c r="A443" s="15" t="s">
        <v>665</v>
      </c>
      <c r="B443" s="15" t="s">
        <v>1510</v>
      </c>
      <c r="C443" s="1" t="s">
        <v>665</v>
      </c>
      <c r="D443" s="37" t="s">
        <v>666</v>
      </c>
      <c r="E443" s="37" t="s">
        <v>667</v>
      </c>
      <c r="F443" s="21" t="s">
        <v>501</v>
      </c>
      <c r="G443" s="18">
        <v>1</v>
      </c>
      <c r="H443" s="18"/>
      <c r="I443" s="40"/>
      <c r="J443" s="18"/>
      <c r="K443" s="18"/>
      <c r="L443" s="40"/>
      <c r="M443" s="18"/>
      <c r="N443" s="40"/>
      <c r="O443" s="18"/>
      <c r="P443" s="18"/>
      <c r="Q443" s="37"/>
    </row>
    <row r="444" spans="1:17" ht="23.25" customHeight="1">
      <c r="A444" s="15" t="s">
        <v>654</v>
      </c>
      <c r="B444" s="15" t="s">
        <v>1510</v>
      </c>
      <c r="C444" s="1" t="s">
        <v>654</v>
      </c>
      <c r="D444" s="37" t="s">
        <v>655</v>
      </c>
      <c r="E444" s="37" t="s">
        <v>656</v>
      </c>
      <c r="F444" s="21" t="s">
        <v>501</v>
      </c>
      <c r="G444" s="18">
        <v>1</v>
      </c>
      <c r="H444" s="18"/>
      <c r="I444" s="40"/>
      <c r="J444" s="18"/>
      <c r="K444" s="18"/>
      <c r="L444" s="40"/>
      <c r="M444" s="18"/>
      <c r="N444" s="40"/>
      <c r="O444" s="18"/>
      <c r="P444" s="18"/>
      <c r="Q444" s="37"/>
    </row>
    <row r="445" spans="1:17" ht="23.25" customHeight="1">
      <c r="A445" s="15" t="s">
        <v>771</v>
      </c>
      <c r="B445" s="15" t="s">
        <v>1510</v>
      </c>
      <c r="C445" s="1" t="s">
        <v>771</v>
      </c>
      <c r="D445" s="37" t="s">
        <v>769</v>
      </c>
      <c r="E445" s="37" t="s">
        <v>772</v>
      </c>
      <c r="F445" s="21" t="s">
        <v>638</v>
      </c>
      <c r="G445" s="18">
        <v>2</v>
      </c>
      <c r="H445" s="18"/>
      <c r="I445" s="40"/>
      <c r="J445" s="18"/>
      <c r="K445" s="18"/>
      <c r="L445" s="40"/>
      <c r="M445" s="18"/>
      <c r="N445" s="40"/>
      <c r="O445" s="18"/>
      <c r="P445" s="18"/>
      <c r="Q445" s="37"/>
    </row>
    <row r="446" spans="1:17" ht="23.25" customHeight="1">
      <c r="A446" s="15" t="s">
        <v>773</v>
      </c>
      <c r="B446" s="15" t="s">
        <v>1510</v>
      </c>
      <c r="C446" s="1" t="s">
        <v>773</v>
      </c>
      <c r="D446" s="37" t="s">
        <v>774</v>
      </c>
      <c r="E446" s="37" t="s">
        <v>775</v>
      </c>
      <c r="F446" s="21" t="s">
        <v>638</v>
      </c>
      <c r="G446" s="18">
        <v>2</v>
      </c>
      <c r="H446" s="18"/>
      <c r="I446" s="40"/>
      <c r="J446" s="18"/>
      <c r="K446" s="18"/>
      <c r="L446" s="40"/>
      <c r="M446" s="18"/>
      <c r="N446" s="40"/>
      <c r="O446" s="18"/>
      <c r="P446" s="18"/>
      <c r="Q446" s="37"/>
    </row>
    <row r="447" spans="1:31" ht="23.25" customHeight="1">
      <c r="A447" s="15" t="s">
        <v>923</v>
      </c>
      <c r="B447" s="15" t="s">
        <v>1510</v>
      </c>
      <c r="C447" s="1" t="s">
        <v>923</v>
      </c>
      <c r="D447" s="37" t="s">
        <v>924</v>
      </c>
      <c r="E447" s="37" t="s">
        <v>925</v>
      </c>
      <c r="F447" s="21" t="s">
        <v>926</v>
      </c>
      <c r="G447" s="18">
        <f>일위노임!G191</f>
        <v>0.054</v>
      </c>
      <c r="H447" s="18"/>
      <c r="I447" s="40"/>
      <c r="J447" s="18"/>
      <c r="K447" s="18"/>
      <c r="L447" s="40"/>
      <c r="M447" s="18"/>
      <c r="N447" s="40"/>
      <c r="O447" s="18"/>
      <c r="P447" s="18"/>
      <c r="Q447" s="37"/>
      <c r="AE447" s="2">
        <f>L447</f>
        <v>0</v>
      </c>
    </row>
    <row r="448" spans="1:17" ht="23.25" customHeight="1">
      <c r="A448" s="15" t="s">
        <v>1724</v>
      </c>
      <c r="B448" s="15" t="s">
        <v>1510</v>
      </c>
      <c r="C448" s="1" t="s">
        <v>1724</v>
      </c>
      <c r="D448" s="37" t="s">
        <v>1725</v>
      </c>
      <c r="E448" s="37" t="s">
        <v>1726</v>
      </c>
      <c r="F448" s="21" t="s">
        <v>901</v>
      </c>
      <c r="G448" s="18">
        <v>1</v>
      </c>
      <c r="H448" s="18"/>
      <c r="I448" s="40"/>
      <c r="J448" s="18"/>
      <c r="K448" s="18"/>
      <c r="L448" s="40"/>
      <c r="M448" s="18"/>
      <c r="N448" s="40"/>
      <c r="O448" s="18"/>
      <c r="P448" s="18"/>
      <c r="Q448" s="37"/>
    </row>
    <row r="449" spans="2:31" ht="23.25" customHeight="1">
      <c r="B449" s="15" t="s">
        <v>1721</v>
      </c>
      <c r="D449" s="37" t="s">
        <v>1722</v>
      </c>
      <c r="E449" s="37"/>
      <c r="F449" s="21"/>
      <c r="G449" s="18"/>
      <c r="H449" s="18"/>
      <c r="I449" s="40"/>
      <c r="J449" s="18"/>
      <c r="K449" s="18"/>
      <c r="L449" s="40"/>
      <c r="M449" s="18"/>
      <c r="N449" s="40"/>
      <c r="O449" s="18"/>
      <c r="P449" s="18"/>
      <c r="Q449" s="37"/>
      <c r="AC449" s="2">
        <f>TRUNC(AE449*옵션!$B$36/100,1)</f>
        <v>0</v>
      </c>
      <c r="AD449" s="2">
        <f>TRUNC(SUM(L441:L447))</f>
        <v>0</v>
      </c>
      <c r="AE449" s="2">
        <f>TRUNC(SUM(AE441:AE448))</f>
        <v>0</v>
      </c>
    </row>
    <row r="450" spans="4:17" ht="23.25" customHeight="1">
      <c r="D450" s="37"/>
      <c r="E450" s="37"/>
      <c r="F450" s="21"/>
      <c r="G450" s="18"/>
      <c r="H450" s="18"/>
      <c r="I450" s="40"/>
      <c r="J450" s="18"/>
      <c r="K450" s="18"/>
      <c r="L450" s="40"/>
      <c r="M450" s="18"/>
      <c r="N450" s="40"/>
      <c r="O450" s="18"/>
      <c r="P450" s="18"/>
      <c r="Q450" s="37"/>
    </row>
    <row r="451" spans="1:17" ht="23.25" customHeight="1">
      <c r="A451" s="15" t="s">
        <v>1910</v>
      </c>
      <c r="B451" s="15" t="s">
        <v>1762</v>
      </c>
      <c r="C451" s="1" t="s">
        <v>1911</v>
      </c>
      <c r="D451" s="220" t="s">
        <v>1909</v>
      </c>
      <c r="E451" s="234"/>
      <c r="F451" s="21"/>
      <c r="G451" s="18"/>
      <c r="H451" s="18"/>
      <c r="I451" s="40"/>
      <c r="J451" s="18"/>
      <c r="K451" s="18"/>
      <c r="L451" s="40"/>
      <c r="M451" s="18"/>
      <c r="N451" s="40"/>
      <c r="O451" s="18"/>
      <c r="P451" s="18"/>
      <c r="Q451" s="37"/>
    </row>
    <row r="452" spans="1:17" ht="23.25" customHeight="1">
      <c r="A452" s="15" t="s">
        <v>765</v>
      </c>
      <c r="B452" s="15" t="s">
        <v>1513</v>
      </c>
      <c r="C452" s="1" t="s">
        <v>765</v>
      </c>
      <c r="D452" s="37" t="s">
        <v>766</v>
      </c>
      <c r="E452" s="37" t="s">
        <v>767</v>
      </c>
      <c r="F452" s="21" t="s">
        <v>764</v>
      </c>
      <c r="G452" s="18">
        <v>1.73</v>
      </c>
      <c r="H452" s="18"/>
      <c r="I452" s="40"/>
      <c r="J452" s="18"/>
      <c r="K452" s="18"/>
      <c r="L452" s="40"/>
      <c r="M452" s="18"/>
      <c r="N452" s="40"/>
      <c r="O452" s="18"/>
      <c r="P452" s="18"/>
      <c r="Q452" s="37"/>
    </row>
    <row r="453" spans="1:17" ht="23.25" customHeight="1">
      <c r="A453" s="15" t="s">
        <v>620</v>
      </c>
      <c r="B453" s="15" t="s">
        <v>1513</v>
      </c>
      <c r="C453" s="1" t="s">
        <v>620</v>
      </c>
      <c r="D453" s="37" t="s">
        <v>598</v>
      </c>
      <c r="E453" s="37" t="s">
        <v>621</v>
      </c>
      <c r="F453" s="21" t="s">
        <v>501</v>
      </c>
      <c r="G453" s="18">
        <v>0.2</v>
      </c>
      <c r="H453" s="18"/>
      <c r="I453" s="40"/>
      <c r="J453" s="18"/>
      <c r="K453" s="18"/>
      <c r="L453" s="40"/>
      <c r="M453" s="18"/>
      <c r="N453" s="40"/>
      <c r="O453" s="18"/>
      <c r="P453" s="18"/>
      <c r="Q453" s="37"/>
    </row>
    <row r="454" spans="1:17" ht="23.25" customHeight="1">
      <c r="A454" s="15" t="s">
        <v>761</v>
      </c>
      <c r="B454" s="15" t="s">
        <v>1513</v>
      </c>
      <c r="C454" s="1" t="s">
        <v>761</v>
      </c>
      <c r="D454" s="37" t="s">
        <v>762</v>
      </c>
      <c r="E454" s="37" t="s">
        <v>763</v>
      </c>
      <c r="F454" s="21" t="s">
        <v>764</v>
      </c>
      <c r="G454" s="18">
        <v>5</v>
      </c>
      <c r="H454" s="18"/>
      <c r="I454" s="40"/>
      <c r="J454" s="18"/>
      <c r="K454" s="18"/>
      <c r="L454" s="40"/>
      <c r="M454" s="18"/>
      <c r="N454" s="40"/>
      <c r="O454" s="18"/>
      <c r="P454" s="18"/>
      <c r="Q454" s="37"/>
    </row>
    <row r="455" spans="1:17" ht="23.25" customHeight="1">
      <c r="A455" s="15" t="s">
        <v>651</v>
      </c>
      <c r="B455" s="15" t="s">
        <v>1513</v>
      </c>
      <c r="C455" s="1" t="s">
        <v>651</v>
      </c>
      <c r="D455" s="37" t="s">
        <v>652</v>
      </c>
      <c r="E455" s="37" t="s">
        <v>653</v>
      </c>
      <c r="F455" s="21" t="s">
        <v>501</v>
      </c>
      <c r="G455" s="18">
        <v>4</v>
      </c>
      <c r="H455" s="18"/>
      <c r="I455" s="40"/>
      <c r="J455" s="18"/>
      <c r="K455" s="18"/>
      <c r="L455" s="40"/>
      <c r="M455" s="18"/>
      <c r="N455" s="40"/>
      <c r="O455" s="18"/>
      <c r="P455" s="18"/>
      <c r="Q455" s="37"/>
    </row>
    <row r="456" spans="1:31" ht="23.25" customHeight="1">
      <c r="A456" s="15" t="s">
        <v>923</v>
      </c>
      <c r="B456" s="15" t="s">
        <v>1513</v>
      </c>
      <c r="C456" s="1" t="s">
        <v>923</v>
      </c>
      <c r="D456" s="37" t="s">
        <v>924</v>
      </c>
      <c r="E456" s="37" t="s">
        <v>925</v>
      </c>
      <c r="F456" s="21" t="s">
        <v>926</v>
      </c>
      <c r="G456" s="18">
        <f>일위노임!G194</f>
        <v>0.144</v>
      </c>
      <c r="H456" s="18"/>
      <c r="I456" s="40"/>
      <c r="J456" s="18"/>
      <c r="K456" s="18"/>
      <c r="L456" s="40"/>
      <c r="M456" s="18"/>
      <c r="N456" s="40"/>
      <c r="O456" s="18"/>
      <c r="P456" s="18"/>
      <c r="Q456" s="37"/>
      <c r="AE456" s="2">
        <f>L456</f>
        <v>0</v>
      </c>
    </row>
    <row r="457" spans="1:17" ht="23.25" customHeight="1">
      <c r="A457" s="15" t="s">
        <v>1724</v>
      </c>
      <c r="B457" s="15" t="s">
        <v>1513</v>
      </c>
      <c r="C457" s="1" t="s">
        <v>1724</v>
      </c>
      <c r="D457" s="37" t="s">
        <v>1725</v>
      </c>
      <c r="E457" s="37" t="s">
        <v>1726</v>
      </c>
      <c r="F457" s="21" t="s">
        <v>901</v>
      </c>
      <c r="G457" s="18">
        <v>1</v>
      </c>
      <c r="H457" s="18"/>
      <c r="I457" s="40"/>
      <c r="J457" s="18"/>
      <c r="K457" s="18"/>
      <c r="L457" s="40"/>
      <c r="M457" s="18"/>
      <c r="N457" s="40"/>
      <c r="O457" s="18"/>
      <c r="P457" s="18"/>
      <c r="Q457" s="37"/>
    </row>
    <row r="458" spans="2:31" ht="23.25" customHeight="1">
      <c r="B458" s="15" t="s">
        <v>1721</v>
      </c>
      <c r="D458" s="37" t="s">
        <v>1722</v>
      </c>
      <c r="E458" s="37"/>
      <c r="F458" s="21"/>
      <c r="G458" s="18"/>
      <c r="H458" s="18"/>
      <c r="I458" s="40"/>
      <c r="J458" s="18"/>
      <c r="K458" s="18"/>
      <c r="L458" s="40"/>
      <c r="M458" s="18"/>
      <c r="N458" s="40"/>
      <c r="O458" s="18"/>
      <c r="P458" s="18"/>
      <c r="Q458" s="37"/>
      <c r="AC458" s="2">
        <f>TRUNC(AE458*옵션!$B$36/100,1)</f>
        <v>0</v>
      </c>
      <c r="AD458" s="2">
        <f>TRUNC(SUM(L451:L456))</f>
        <v>0</v>
      </c>
      <c r="AE458" s="2">
        <f>TRUNC(SUM(AE451:AE457))</f>
        <v>0</v>
      </c>
    </row>
    <row r="459" spans="4:17" ht="23.25" customHeight="1">
      <c r="D459" s="37"/>
      <c r="E459" s="37"/>
      <c r="F459" s="21"/>
      <c r="G459" s="18"/>
      <c r="H459" s="18"/>
      <c r="I459" s="40"/>
      <c r="J459" s="18"/>
      <c r="K459" s="18"/>
      <c r="L459" s="40"/>
      <c r="M459" s="18"/>
      <c r="N459" s="40"/>
      <c r="O459" s="18"/>
      <c r="P459" s="18"/>
      <c r="Q459" s="37"/>
    </row>
    <row r="460" spans="1:17" ht="23.25" customHeight="1">
      <c r="A460" s="15" t="s">
        <v>1913</v>
      </c>
      <c r="B460" s="15" t="s">
        <v>1762</v>
      </c>
      <c r="C460" s="1" t="s">
        <v>1914</v>
      </c>
      <c r="D460" s="220" t="s">
        <v>1912</v>
      </c>
      <c r="E460" s="234"/>
      <c r="F460" s="21"/>
      <c r="G460" s="18"/>
      <c r="H460" s="18"/>
      <c r="I460" s="40"/>
      <c r="J460" s="18"/>
      <c r="K460" s="18"/>
      <c r="L460" s="40"/>
      <c r="M460" s="18"/>
      <c r="N460" s="40"/>
      <c r="O460" s="18"/>
      <c r="P460" s="18"/>
      <c r="Q460" s="37"/>
    </row>
    <row r="461" spans="1:31" ht="23.25" customHeight="1">
      <c r="A461" s="15" t="s">
        <v>931</v>
      </c>
      <c r="B461" s="15" t="s">
        <v>1517</v>
      </c>
      <c r="C461" s="1" t="s">
        <v>931</v>
      </c>
      <c r="D461" s="37" t="s">
        <v>924</v>
      </c>
      <c r="E461" s="37" t="s">
        <v>932</v>
      </c>
      <c r="F461" s="21" t="s">
        <v>926</v>
      </c>
      <c r="G461" s="18">
        <f>일위노임!G197</f>
        <v>0.42</v>
      </c>
      <c r="H461" s="18"/>
      <c r="I461" s="40"/>
      <c r="J461" s="18"/>
      <c r="K461" s="18"/>
      <c r="L461" s="40"/>
      <c r="M461" s="18"/>
      <c r="N461" s="40"/>
      <c r="O461" s="18"/>
      <c r="P461" s="18"/>
      <c r="Q461" s="37"/>
      <c r="AE461" s="2">
        <f>L461</f>
        <v>0</v>
      </c>
    </row>
    <row r="462" spans="1:17" ht="23.25" customHeight="1">
      <c r="A462" s="15" t="s">
        <v>1724</v>
      </c>
      <c r="B462" s="15" t="s">
        <v>1517</v>
      </c>
      <c r="C462" s="1" t="s">
        <v>1724</v>
      </c>
      <c r="D462" s="37" t="s">
        <v>1725</v>
      </c>
      <c r="E462" s="37" t="s">
        <v>1726</v>
      </c>
      <c r="F462" s="21" t="s">
        <v>901</v>
      </c>
      <c r="G462" s="18">
        <v>1</v>
      </c>
      <c r="H462" s="18"/>
      <c r="I462" s="40"/>
      <c r="J462" s="18"/>
      <c r="K462" s="18"/>
      <c r="L462" s="40"/>
      <c r="M462" s="18"/>
      <c r="N462" s="40"/>
      <c r="O462" s="18"/>
      <c r="P462" s="18"/>
      <c r="Q462" s="37"/>
    </row>
    <row r="463" spans="2:31" ht="23.25" customHeight="1">
      <c r="B463" s="15" t="s">
        <v>1721</v>
      </c>
      <c r="D463" s="37" t="s">
        <v>1722</v>
      </c>
      <c r="E463" s="37"/>
      <c r="F463" s="21"/>
      <c r="G463" s="18"/>
      <c r="H463" s="18"/>
      <c r="I463" s="40"/>
      <c r="J463" s="18"/>
      <c r="K463" s="18"/>
      <c r="L463" s="40"/>
      <c r="M463" s="18"/>
      <c r="N463" s="40"/>
      <c r="O463" s="18"/>
      <c r="P463" s="18"/>
      <c r="Q463" s="37"/>
      <c r="AC463" s="2">
        <f>TRUNC(AE463*옵션!$B$36/100,1)</f>
        <v>0</v>
      </c>
      <c r="AD463" s="2">
        <f>TRUNC(SUM(L460:L461))</f>
        <v>0</v>
      </c>
      <c r="AE463" s="2">
        <f>TRUNC(SUM(AE460:AE462))</f>
        <v>0</v>
      </c>
    </row>
    <row r="464" spans="4:17" ht="23.25" customHeight="1">
      <c r="D464" s="37"/>
      <c r="E464" s="37"/>
      <c r="F464" s="21"/>
      <c r="G464" s="18"/>
      <c r="H464" s="18"/>
      <c r="I464" s="40"/>
      <c r="J464" s="18"/>
      <c r="K464" s="18"/>
      <c r="L464" s="40"/>
      <c r="M464" s="18"/>
      <c r="N464" s="40"/>
      <c r="O464" s="18"/>
      <c r="P464" s="18"/>
      <c r="Q464" s="37"/>
    </row>
    <row r="465" spans="1:17" ht="23.25" customHeight="1">
      <c r="A465" s="15" t="s">
        <v>1916</v>
      </c>
      <c r="B465" s="15" t="s">
        <v>1762</v>
      </c>
      <c r="C465" s="1" t="s">
        <v>1917</v>
      </c>
      <c r="D465" s="220" t="s">
        <v>1915</v>
      </c>
      <c r="E465" s="234"/>
      <c r="F465" s="21"/>
      <c r="G465" s="18"/>
      <c r="H465" s="18"/>
      <c r="I465" s="40"/>
      <c r="J465" s="18"/>
      <c r="K465" s="18"/>
      <c r="L465" s="40"/>
      <c r="M465" s="18"/>
      <c r="N465" s="40"/>
      <c r="O465" s="18"/>
      <c r="P465" s="18"/>
      <c r="Q465" s="37"/>
    </row>
    <row r="466" spans="1:18" ht="23.25" customHeight="1">
      <c r="A466" s="15" t="s">
        <v>920</v>
      </c>
      <c r="B466" s="15" t="s">
        <v>1521</v>
      </c>
      <c r="C466" s="1" t="s">
        <v>920</v>
      </c>
      <c r="D466" s="37" t="s">
        <v>921</v>
      </c>
      <c r="E466" s="37" t="s">
        <v>922</v>
      </c>
      <c r="F466" s="21" t="s">
        <v>917</v>
      </c>
      <c r="G466" s="18">
        <v>16.8</v>
      </c>
      <c r="H466" s="18"/>
      <c r="I466" s="40"/>
      <c r="J466" s="18"/>
      <c r="K466" s="18"/>
      <c r="L466" s="40"/>
      <c r="M466" s="18"/>
      <c r="N466" s="40"/>
      <c r="O466" s="18"/>
      <c r="P466" s="18"/>
      <c r="Q466" s="37"/>
      <c r="R466" s="2" t="s">
        <v>1723</v>
      </c>
    </row>
    <row r="467" spans="1:31" ht="23.25" customHeight="1">
      <c r="A467" s="15" t="s">
        <v>931</v>
      </c>
      <c r="B467" s="15" t="s">
        <v>1521</v>
      </c>
      <c r="C467" s="1" t="s">
        <v>931</v>
      </c>
      <c r="D467" s="37" t="s">
        <v>924</v>
      </c>
      <c r="E467" s="37" t="s">
        <v>932</v>
      </c>
      <c r="F467" s="21" t="s">
        <v>926</v>
      </c>
      <c r="G467" s="18">
        <f>일위노임!G201</f>
        <v>0.096</v>
      </c>
      <c r="H467" s="18"/>
      <c r="I467" s="40"/>
      <c r="J467" s="18"/>
      <c r="K467" s="18"/>
      <c r="L467" s="40"/>
      <c r="M467" s="18"/>
      <c r="N467" s="40"/>
      <c r="O467" s="18"/>
      <c r="P467" s="18"/>
      <c r="Q467" s="37"/>
      <c r="AE467" s="2">
        <f>L467</f>
        <v>0</v>
      </c>
    </row>
    <row r="468" spans="1:31" ht="23.25" customHeight="1">
      <c r="A468" s="15" t="s">
        <v>945</v>
      </c>
      <c r="B468" s="15" t="s">
        <v>1521</v>
      </c>
      <c r="C468" s="1" t="s">
        <v>945</v>
      </c>
      <c r="D468" s="37" t="s">
        <v>924</v>
      </c>
      <c r="E468" s="37" t="s">
        <v>946</v>
      </c>
      <c r="F468" s="21" t="s">
        <v>926</v>
      </c>
      <c r="G468" s="18">
        <f>일위노임!G202</f>
        <v>0.096</v>
      </c>
      <c r="H468" s="18"/>
      <c r="I468" s="40"/>
      <c r="J468" s="18"/>
      <c r="K468" s="18"/>
      <c r="L468" s="40"/>
      <c r="M468" s="18"/>
      <c r="N468" s="40"/>
      <c r="O468" s="18"/>
      <c r="P468" s="18"/>
      <c r="Q468" s="37"/>
      <c r="AE468" s="2">
        <f>L468</f>
        <v>0</v>
      </c>
    </row>
    <row r="469" spans="1:17" ht="23.25" customHeight="1">
      <c r="A469" s="15" t="s">
        <v>1724</v>
      </c>
      <c r="B469" s="15" t="s">
        <v>1521</v>
      </c>
      <c r="C469" s="1" t="s">
        <v>1724</v>
      </c>
      <c r="D469" s="37" t="s">
        <v>1725</v>
      </c>
      <c r="E469" s="37" t="s">
        <v>1726</v>
      </c>
      <c r="F469" s="21" t="s">
        <v>901</v>
      </c>
      <c r="G469" s="18">
        <v>1</v>
      </c>
      <c r="H469" s="18"/>
      <c r="I469" s="40"/>
      <c r="J469" s="18"/>
      <c r="K469" s="18"/>
      <c r="L469" s="40"/>
      <c r="M469" s="18"/>
      <c r="N469" s="40"/>
      <c r="O469" s="18"/>
      <c r="P469" s="18"/>
      <c r="Q469" s="37"/>
    </row>
    <row r="470" spans="2:31" ht="23.25" customHeight="1">
      <c r="B470" s="15" t="s">
        <v>1721</v>
      </c>
      <c r="D470" s="37" t="s">
        <v>1722</v>
      </c>
      <c r="E470" s="37"/>
      <c r="F470" s="21"/>
      <c r="G470" s="18"/>
      <c r="H470" s="18"/>
      <c r="I470" s="40"/>
      <c r="J470" s="18"/>
      <c r="K470" s="18"/>
      <c r="L470" s="40"/>
      <c r="M470" s="18"/>
      <c r="N470" s="40"/>
      <c r="O470" s="18"/>
      <c r="P470" s="18"/>
      <c r="Q470" s="37"/>
      <c r="AC470" s="2">
        <f>TRUNC(AE470*옵션!$B$36/100,1)</f>
        <v>0</v>
      </c>
      <c r="AD470" s="2">
        <f>TRUNC(SUM(L465:L468))</f>
        <v>0</v>
      </c>
      <c r="AE470" s="2">
        <f>TRUNC(SUM(AE465:AE469))</f>
        <v>0</v>
      </c>
    </row>
    <row r="471" spans="4:17" ht="23.25" customHeight="1">
      <c r="D471" s="37"/>
      <c r="E471" s="37"/>
      <c r="F471" s="21"/>
      <c r="G471" s="18"/>
      <c r="H471" s="18"/>
      <c r="I471" s="40"/>
      <c r="J471" s="18"/>
      <c r="K471" s="18"/>
      <c r="L471" s="40"/>
      <c r="M471" s="18"/>
      <c r="N471" s="40"/>
      <c r="O471" s="18"/>
      <c r="P471" s="18"/>
      <c r="Q471" s="37"/>
    </row>
    <row r="472" spans="1:17" ht="23.25" customHeight="1">
      <c r="A472" s="15" t="s">
        <v>1919</v>
      </c>
      <c r="B472" s="15" t="s">
        <v>1762</v>
      </c>
      <c r="C472" s="1" t="s">
        <v>1920</v>
      </c>
      <c r="D472" s="220" t="s">
        <v>1918</v>
      </c>
      <c r="E472" s="234"/>
      <c r="F472" s="21"/>
      <c r="G472" s="18"/>
      <c r="H472" s="18"/>
      <c r="I472" s="40"/>
      <c r="J472" s="18"/>
      <c r="K472" s="18"/>
      <c r="L472" s="40"/>
      <c r="M472" s="18"/>
      <c r="N472" s="40"/>
      <c r="O472" s="18"/>
      <c r="P472" s="18"/>
      <c r="Q472" s="37"/>
    </row>
    <row r="473" spans="1:17" ht="23.25" customHeight="1">
      <c r="A473" s="15" t="s">
        <v>534</v>
      </c>
      <c r="B473" s="15" t="s">
        <v>1525</v>
      </c>
      <c r="C473" s="1" t="s">
        <v>534</v>
      </c>
      <c r="D473" s="37" t="s">
        <v>535</v>
      </c>
      <c r="E473" s="37" t="s">
        <v>536</v>
      </c>
      <c r="F473" s="21" t="s">
        <v>501</v>
      </c>
      <c r="G473" s="18">
        <v>1</v>
      </c>
      <c r="H473" s="18"/>
      <c r="I473" s="40"/>
      <c r="J473" s="18"/>
      <c r="K473" s="18"/>
      <c r="L473" s="40"/>
      <c r="M473" s="18"/>
      <c r="N473" s="40"/>
      <c r="O473" s="18"/>
      <c r="P473" s="18"/>
      <c r="Q473" s="37"/>
    </row>
    <row r="474" spans="1:31" ht="23.25" customHeight="1">
      <c r="A474" s="15" t="s">
        <v>923</v>
      </c>
      <c r="B474" s="15" t="s">
        <v>1525</v>
      </c>
      <c r="C474" s="1" t="s">
        <v>923</v>
      </c>
      <c r="D474" s="37" t="s">
        <v>924</v>
      </c>
      <c r="E474" s="37" t="s">
        <v>925</v>
      </c>
      <c r="F474" s="21" t="s">
        <v>926</v>
      </c>
      <c r="G474" s="18">
        <f>일위노임!G205</f>
        <v>0.108</v>
      </c>
      <c r="H474" s="18"/>
      <c r="I474" s="40"/>
      <c r="J474" s="18"/>
      <c r="K474" s="18"/>
      <c r="L474" s="40"/>
      <c r="M474" s="18"/>
      <c r="N474" s="40"/>
      <c r="O474" s="18"/>
      <c r="P474" s="18"/>
      <c r="Q474" s="37"/>
      <c r="AE474" s="2">
        <f>L474</f>
        <v>0</v>
      </c>
    </row>
    <row r="475" spans="1:17" ht="23.25" customHeight="1">
      <c r="A475" s="15" t="s">
        <v>1724</v>
      </c>
      <c r="B475" s="15" t="s">
        <v>1525</v>
      </c>
      <c r="C475" s="1" t="s">
        <v>1724</v>
      </c>
      <c r="D475" s="37" t="s">
        <v>1725</v>
      </c>
      <c r="E475" s="37" t="s">
        <v>1726</v>
      </c>
      <c r="F475" s="21" t="s">
        <v>901</v>
      </c>
      <c r="G475" s="18">
        <v>1</v>
      </c>
      <c r="H475" s="18"/>
      <c r="I475" s="40"/>
      <c r="J475" s="18"/>
      <c r="K475" s="18"/>
      <c r="L475" s="40"/>
      <c r="M475" s="18"/>
      <c r="N475" s="40"/>
      <c r="O475" s="18"/>
      <c r="P475" s="18"/>
      <c r="Q475" s="37"/>
    </row>
    <row r="476" spans="2:31" ht="23.25" customHeight="1">
      <c r="B476" s="15" t="s">
        <v>1721</v>
      </c>
      <c r="D476" s="37" t="s">
        <v>1722</v>
      </c>
      <c r="E476" s="37"/>
      <c r="F476" s="21"/>
      <c r="G476" s="18"/>
      <c r="H476" s="18"/>
      <c r="I476" s="40"/>
      <c r="J476" s="18"/>
      <c r="K476" s="18"/>
      <c r="L476" s="40"/>
      <c r="M476" s="18"/>
      <c r="N476" s="40"/>
      <c r="O476" s="18"/>
      <c r="P476" s="18"/>
      <c r="Q476" s="37"/>
      <c r="AC476" s="2">
        <f>TRUNC(AE476*옵션!$B$36/100,1)</f>
        <v>0</v>
      </c>
      <c r="AD476" s="2">
        <f>TRUNC(SUM(L472:L474))</f>
        <v>0</v>
      </c>
      <c r="AE476" s="2">
        <f>TRUNC(SUM(AE472:AE475))</f>
        <v>0</v>
      </c>
    </row>
    <row r="477" spans="4:17" ht="23.25" customHeight="1">
      <c r="D477" s="37"/>
      <c r="E477" s="37"/>
      <c r="F477" s="21"/>
      <c r="G477" s="18"/>
      <c r="H477" s="18"/>
      <c r="I477" s="40"/>
      <c r="J477" s="18"/>
      <c r="K477" s="18"/>
      <c r="L477" s="40"/>
      <c r="M477" s="18"/>
      <c r="N477" s="40"/>
      <c r="O477" s="18"/>
      <c r="P477" s="18"/>
      <c r="Q477" s="37"/>
    </row>
    <row r="478" spans="1:17" ht="23.25" customHeight="1">
      <c r="A478" s="15" t="s">
        <v>1922</v>
      </c>
      <c r="B478" s="15" t="s">
        <v>1762</v>
      </c>
      <c r="C478" s="1" t="s">
        <v>1923</v>
      </c>
      <c r="D478" s="220" t="s">
        <v>1921</v>
      </c>
      <c r="E478" s="234"/>
      <c r="F478" s="21"/>
      <c r="G478" s="18"/>
      <c r="H478" s="18"/>
      <c r="I478" s="40"/>
      <c r="J478" s="18"/>
      <c r="K478" s="18"/>
      <c r="L478" s="40"/>
      <c r="M478" s="18"/>
      <c r="N478" s="40"/>
      <c r="O478" s="18"/>
      <c r="P478" s="18"/>
      <c r="Q478" s="37"/>
    </row>
    <row r="479" spans="1:17" ht="23.25" customHeight="1">
      <c r="A479" s="15" t="s">
        <v>537</v>
      </c>
      <c r="B479" s="15" t="s">
        <v>1527</v>
      </c>
      <c r="C479" s="1" t="s">
        <v>537</v>
      </c>
      <c r="D479" s="37" t="s">
        <v>535</v>
      </c>
      <c r="E479" s="37" t="s">
        <v>538</v>
      </c>
      <c r="F479" s="21" t="s">
        <v>501</v>
      </c>
      <c r="G479" s="18">
        <v>1</v>
      </c>
      <c r="H479" s="18"/>
      <c r="I479" s="40"/>
      <c r="J479" s="18"/>
      <c r="K479" s="18"/>
      <c r="L479" s="40"/>
      <c r="M479" s="18"/>
      <c r="N479" s="40"/>
      <c r="O479" s="18"/>
      <c r="P479" s="18"/>
      <c r="Q479" s="37"/>
    </row>
    <row r="480" spans="1:31" ht="23.25" customHeight="1">
      <c r="A480" s="15" t="s">
        <v>923</v>
      </c>
      <c r="B480" s="15" t="s">
        <v>1527</v>
      </c>
      <c r="C480" s="1" t="s">
        <v>923</v>
      </c>
      <c r="D480" s="37" t="s">
        <v>924</v>
      </c>
      <c r="E480" s="37" t="s">
        <v>925</v>
      </c>
      <c r="F480" s="21" t="s">
        <v>926</v>
      </c>
      <c r="G480" s="18">
        <f>일위노임!G208</f>
        <v>0.108</v>
      </c>
      <c r="H480" s="18"/>
      <c r="I480" s="40"/>
      <c r="J480" s="18"/>
      <c r="K480" s="18"/>
      <c r="L480" s="40"/>
      <c r="M480" s="18"/>
      <c r="N480" s="40"/>
      <c r="O480" s="18"/>
      <c r="P480" s="18"/>
      <c r="Q480" s="37"/>
      <c r="AE480" s="2">
        <f>L480</f>
        <v>0</v>
      </c>
    </row>
    <row r="481" spans="1:17" ht="23.25" customHeight="1">
      <c r="A481" s="15" t="s">
        <v>1724</v>
      </c>
      <c r="B481" s="15" t="s">
        <v>1527</v>
      </c>
      <c r="C481" s="1" t="s">
        <v>1724</v>
      </c>
      <c r="D481" s="37" t="s">
        <v>1725</v>
      </c>
      <c r="E481" s="37" t="s">
        <v>1726</v>
      </c>
      <c r="F481" s="21" t="s">
        <v>901</v>
      </c>
      <c r="G481" s="18">
        <v>1</v>
      </c>
      <c r="H481" s="18"/>
      <c r="I481" s="40"/>
      <c r="J481" s="18"/>
      <c r="K481" s="18"/>
      <c r="L481" s="40"/>
      <c r="M481" s="18"/>
      <c r="N481" s="40"/>
      <c r="O481" s="18"/>
      <c r="P481" s="18"/>
      <c r="Q481" s="37"/>
    </row>
    <row r="482" spans="2:31" ht="23.25" customHeight="1">
      <c r="B482" s="15" t="s">
        <v>1721</v>
      </c>
      <c r="D482" s="37" t="s">
        <v>1722</v>
      </c>
      <c r="E482" s="37"/>
      <c r="F482" s="21"/>
      <c r="G482" s="18"/>
      <c r="H482" s="18"/>
      <c r="I482" s="40"/>
      <c r="J482" s="18"/>
      <c r="K482" s="18"/>
      <c r="L482" s="40"/>
      <c r="M482" s="18"/>
      <c r="N482" s="40"/>
      <c r="O482" s="18"/>
      <c r="P482" s="18"/>
      <c r="Q482" s="37"/>
      <c r="AC482" s="2">
        <f>TRUNC(AE482*옵션!$B$36/100,1)</f>
        <v>0</v>
      </c>
      <c r="AD482" s="2">
        <f>TRUNC(SUM(L478:L480))</f>
        <v>0</v>
      </c>
      <c r="AE482" s="2">
        <f>TRUNC(SUM(AE478:AE481))</f>
        <v>0</v>
      </c>
    </row>
    <row r="483" spans="4:17" ht="23.25" customHeight="1">
      <c r="D483" s="37"/>
      <c r="E483" s="37"/>
      <c r="F483" s="21"/>
      <c r="G483" s="18"/>
      <c r="H483" s="18"/>
      <c r="I483" s="40"/>
      <c r="J483" s="18"/>
      <c r="K483" s="18"/>
      <c r="L483" s="40"/>
      <c r="M483" s="18"/>
      <c r="N483" s="40"/>
      <c r="O483" s="18"/>
      <c r="P483" s="18"/>
      <c r="Q483" s="37"/>
    </row>
    <row r="484" spans="1:17" ht="23.25" customHeight="1">
      <c r="A484" s="15" t="s">
        <v>1925</v>
      </c>
      <c r="B484" s="15" t="s">
        <v>1762</v>
      </c>
      <c r="C484" s="1" t="s">
        <v>1926</v>
      </c>
      <c r="D484" s="220" t="s">
        <v>1924</v>
      </c>
      <c r="E484" s="234"/>
      <c r="F484" s="21"/>
      <c r="G484" s="18"/>
      <c r="H484" s="18"/>
      <c r="I484" s="40"/>
      <c r="J484" s="18"/>
      <c r="K484" s="18"/>
      <c r="L484" s="40"/>
      <c r="M484" s="18"/>
      <c r="N484" s="40"/>
      <c r="O484" s="18"/>
      <c r="P484" s="18"/>
      <c r="Q484" s="37"/>
    </row>
    <row r="485" spans="1:17" ht="23.25" customHeight="1">
      <c r="A485" s="15" t="s">
        <v>844</v>
      </c>
      <c r="B485" s="15" t="s">
        <v>1529</v>
      </c>
      <c r="C485" s="1" t="s">
        <v>844</v>
      </c>
      <c r="D485" s="37" t="s">
        <v>535</v>
      </c>
      <c r="E485" s="37" t="s">
        <v>845</v>
      </c>
      <c r="F485" s="21" t="s">
        <v>501</v>
      </c>
      <c r="G485" s="18">
        <v>1</v>
      </c>
      <c r="H485" s="18"/>
      <c r="I485" s="40"/>
      <c r="J485" s="18"/>
      <c r="K485" s="18"/>
      <c r="L485" s="40"/>
      <c r="M485" s="18"/>
      <c r="N485" s="40"/>
      <c r="O485" s="18"/>
      <c r="P485" s="18"/>
      <c r="Q485" s="37"/>
    </row>
    <row r="486" spans="1:31" ht="23.25" customHeight="1">
      <c r="A486" s="15" t="s">
        <v>923</v>
      </c>
      <c r="B486" s="15" t="s">
        <v>1529</v>
      </c>
      <c r="C486" s="1" t="s">
        <v>923</v>
      </c>
      <c r="D486" s="37" t="s">
        <v>924</v>
      </c>
      <c r="E486" s="37" t="s">
        <v>925</v>
      </c>
      <c r="F486" s="21" t="s">
        <v>926</v>
      </c>
      <c r="G486" s="18">
        <f>일위노임!G211</f>
        <v>0.18</v>
      </c>
      <c r="H486" s="18"/>
      <c r="I486" s="40"/>
      <c r="J486" s="18"/>
      <c r="K486" s="18"/>
      <c r="L486" s="40"/>
      <c r="M486" s="18"/>
      <c r="N486" s="40"/>
      <c r="O486" s="18"/>
      <c r="P486" s="18"/>
      <c r="Q486" s="37"/>
      <c r="AE486" s="2">
        <f>L486</f>
        <v>0</v>
      </c>
    </row>
    <row r="487" spans="1:17" ht="23.25" customHeight="1">
      <c r="A487" s="15" t="s">
        <v>1724</v>
      </c>
      <c r="B487" s="15" t="s">
        <v>1529</v>
      </c>
      <c r="C487" s="1" t="s">
        <v>1724</v>
      </c>
      <c r="D487" s="37" t="s">
        <v>1725</v>
      </c>
      <c r="E487" s="37" t="s">
        <v>1726</v>
      </c>
      <c r="F487" s="21" t="s">
        <v>901</v>
      </c>
      <c r="G487" s="18">
        <v>1</v>
      </c>
      <c r="H487" s="18"/>
      <c r="I487" s="40"/>
      <c r="J487" s="18"/>
      <c r="K487" s="18"/>
      <c r="L487" s="40"/>
      <c r="M487" s="18"/>
      <c r="N487" s="40"/>
      <c r="O487" s="18"/>
      <c r="P487" s="18"/>
      <c r="Q487" s="37"/>
    </row>
    <row r="488" spans="2:31" ht="23.25" customHeight="1">
      <c r="B488" s="15" t="s">
        <v>1721</v>
      </c>
      <c r="D488" s="37" t="s">
        <v>1722</v>
      </c>
      <c r="E488" s="37"/>
      <c r="F488" s="21"/>
      <c r="G488" s="18"/>
      <c r="H488" s="18"/>
      <c r="I488" s="40"/>
      <c r="J488" s="18"/>
      <c r="K488" s="18"/>
      <c r="L488" s="40"/>
      <c r="M488" s="18"/>
      <c r="N488" s="40"/>
      <c r="O488" s="18"/>
      <c r="P488" s="18"/>
      <c r="Q488" s="37"/>
      <c r="AC488" s="2">
        <f>TRUNC(AE488*옵션!$B$36/100,1)</f>
        <v>0</v>
      </c>
      <c r="AD488" s="2">
        <f>TRUNC(SUM(L484:L486))</f>
        <v>0</v>
      </c>
      <c r="AE488" s="2">
        <f>TRUNC(SUM(AE484:AE487))</f>
        <v>0</v>
      </c>
    </row>
    <row r="489" spans="4:17" ht="23.25" customHeight="1">
      <c r="D489" s="37"/>
      <c r="E489" s="37"/>
      <c r="F489" s="21"/>
      <c r="G489" s="18"/>
      <c r="H489" s="18"/>
      <c r="I489" s="40"/>
      <c r="J489" s="18"/>
      <c r="K489" s="18"/>
      <c r="L489" s="40"/>
      <c r="M489" s="18"/>
      <c r="N489" s="40"/>
      <c r="O489" s="18"/>
      <c r="P489" s="18"/>
      <c r="Q489" s="37"/>
    </row>
    <row r="490" spans="1:17" ht="23.25" customHeight="1">
      <c r="A490" s="15" t="s">
        <v>1928</v>
      </c>
      <c r="B490" s="15" t="s">
        <v>1762</v>
      </c>
      <c r="C490" s="1" t="s">
        <v>1929</v>
      </c>
      <c r="D490" s="220" t="s">
        <v>1927</v>
      </c>
      <c r="E490" s="234"/>
      <c r="F490" s="21"/>
      <c r="G490" s="18"/>
      <c r="H490" s="18"/>
      <c r="I490" s="40"/>
      <c r="J490" s="18"/>
      <c r="K490" s="18"/>
      <c r="L490" s="40"/>
      <c r="M490" s="18"/>
      <c r="N490" s="40"/>
      <c r="O490" s="18"/>
      <c r="P490" s="18"/>
      <c r="Q490" s="37"/>
    </row>
    <row r="491" spans="1:17" ht="23.25" customHeight="1">
      <c r="A491" s="15" t="s">
        <v>539</v>
      </c>
      <c r="B491" s="15" t="s">
        <v>1531</v>
      </c>
      <c r="C491" s="1" t="s">
        <v>539</v>
      </c>
      <c r="D491" s="37" t="s">
        <v>540</v>
      </c>
      <c r="E491" s="37" t="s">
        <v>541</v>
      </c>
      <c r="F491" s="21" t="s">
        <v>501</v>
      </c>
      <c r="G491" s="18">
        <v>1</v>
      </c>
      <c r="H491" s="18"/>
      <c r="I491" s="40"/>
      <c r="J491" s="18"/>
      <c r="K491" s="18"/>
      <c r="L491" s="40"/>
      <c r="M491" s="18"/>
      <c r="N491" s="40"/>
      <c r="O491" s="18"/>
      <c r="P491" s="18"/>
      <c r="Q491" s="37"/>
    </row>
    <row r="492" spans="1:31" ht="23.25" customHeight="1">
      <c r="A492" s="15" t="s">
        <v>923</v>
      </c>
      <c r="B492" s="15" t="s">
        <v>1531</v>
      </c>
      <c r="C492" s="1" t="s">
        <v>923</v>
      </c>
      <c r="D492" s="37" t="s">
        <v>924</v>
      </c>
      <c r="E492" s="37" t="s">
        <v>925</v>
      </c>
      <c r="F492" s="21" t="s">
        <v>926</v>
      </c>
      <c r="G492" s="18">
        <f>일위노임!G214</f>
        <v>0.18</v>
      </c>
      <c r="H492" s="18"/>
      <c r="I492" s="40"/>
      <c r="J492" s="18"/>
      <c r="K492" s="18"/>
      <c r="L492" s="40"/>
      <c r="M492" s="18"/>
      <c r="N492" s="40"/>
      <c r="O492" s="18"/>
      <c r="P492" s="18"/>
      <c r="Q492" s="37"/>
      <c r="AE492" s="2">
        <f>L492</f>
        <v>0</v>
      </c>
    </row>
    <row r="493" spans="1:17" ht="23.25" customHeight="1">
      <c r="A493" s="15" t="s">
        <v>1724</v>
      </c>
      <c r="B493" s="15" t="s">
        <v>1531</v>
      </c>
      <c r="C493" s="1" t="s">
        <v>1724</v>
      </c>
      <c r="D493" s="37" t="s">
        <v>1725</v>
      </c>
      <c r="E493" s="37" t="s">
        <v>1726</v>
      </c>
      <c r="F493" s="21" t="s">
        <v>901</v>
      </c>
      <c r="G493" s="18">
        <v>1</v>
      </c>
      <c r="H493" s="18"/>
      <c r="I493" s="40"/>
      <c r="J493" s="18"/>
      <c r="K493" s="18"/>
      <c r="L493" s="40"/>
      <c r="M493" s="18"/>
      <c r="N493" s="40"/>
      <c r="O493" s="18"/>
      <c r="P493" s="18"/>
      <c r="Q493" s="37"/>
    </row>
    <row r="494" spans="2:31" ht="23.25" customHeight="1">
      <c r="B494" s="15" t="s">
        <v>1721</v>
      </c>
      <c r="D494" s="37" t="s">
        <v>1722</v>
      </c>
      <c r="E494" s="37"/>
      <c r="F494" s="21"/>
      <c r="G494" s="18"/>
      <c r="H494" s="18"/>
      <c r="I494" s="40"/>
      <c r="J494" s="18"/>
      <c r="K494" s="18"/>
      <c r="L494" s="40"/>
      <c r="M494" s="18"/>
      <c r="N494" s="40"/>
      <c r="O494" s="18"/>
      <c r="P494" s="18"/>
      <c r="Q494" s="37"/>
      <c r="AC494" s="2">
        <f>TRUNC(AE494*옵션!$B$36/100,1)</f>
        <v>0</v>
      </c>
      <c r="AD494" s="2">
        <f>TRUNC(SUM(L490:L492))</f>
        <v>0</v>
      </c>
      <c r="AE494" s="2">
        <f>TRUNC(SUM(AE490:AE493))</f>
        <v>0</v>
      </c>
    </row>
    <row r="495" spans="4:17" ht="23.25" customHeight="1">
      <c r="D495" s="37"/>
      <c r="E495" s="37"/>
      <c r="F495" s="21"/>
      <c r="G495" s="18"/>
      <c r="H495" s="18"/>
      <c r="I495" s="40"/>
      <c r="J495" s="18"/>
      <c r="K495" s="18"/>
      <c r="L495" s="40"/>
      <c r="M495" s="18"/>
      <c r="N495" s="40"/>
      <c r="O495" s="18"/>
      <c r="P495" s="18"/>
      <c r="Q495" s="37"/>
    </row>
    <row r="496" spans="1:17" ht="23.25" customHeight="1">
      <c r="A496" s="15" t="s">
        <v>1931</v>
      </c>
      <c r="B496" s="15" t="s">
        <v>1762</v>
      </c>
      <c r="C496" s="1" t="s">
        <v>1932</v>
      </c>
      <c r="D496" s="220" t="s">
        <v>1930</v>
      </c>
      <c r="E496" s="234"/>
      <c r="F496" s="21"/>
      <c r="G496" s="18"/>
      <c r="H496" s="18"/>
      <c r="I496" s="40"/>
      <c r="J496" s="18"/>
      <c r="K496" s="18"/>
      <c r="L496" s="40"/>
      <c r="M496" s="18"/>
      <c r="N496" s="40"/>
      <c r="O496" s="18"/>
      <c r="P496" s="18"/>
      <c r="Q496" s="37"/>
    </row>
    <row r="497" spans="1:17" ht="23.25" customHeight="1">
      <c r="A497" s="15" t="s">
        <v>542</v>
      </c>
      <c r="B497" s="15" t="s">
        <v>1533</v>
      </c>
      <c r="C497" s="1" t="s">
        <v>542</v>
      </c>
      <c r="D497" s="37" t="s">
        <v>540</v>
      </c>
      <c r="E497" s="37" t="s">
        <v>543</v>
      </c>
      <c r="F497" s="21" t="s">
        <v>501</v>
      </c>
      <c r="G497" s="18">
        <v>1</v>
      </c>
      <c r="H497" s="18"/>
      <c r="I497" s="40"/>
      <c r="J497" s="18"/>
      <c r="K497" s="18"/>
      <c r="L497" s="40"/>
      <c r="M497" s="18"/>
      <c r="N497" s="40"/>
      <c r="O497" s="18"/>
      <c r="P497" s="18"/>
      <c r="Q497" s="37"/>
    </row>
    <row r="498" spans="1:31" ht="23.25" customHeight="1">
      <c r="A498" s="15" t="s">
        <v>923</v>
      </c>
      <c r="B498" s="15" t="s">
        <v>1533</v>
      </c>
      <c r="C498" s="1" t="s">
        <v>923</v>
      </c>
      <c r="D498" s="37" t="s">
        <v>924</v>
      </c>
      <c r="E498" s="37" t="s">
        <v>925</v>
      </c>
      <c r="F498" s="21" t="s">
        <v>926</v>
      </c>
      <c r="G498" s="18">
        <f>일위노임!G217</f>
        <v>0.18</v>
      </c>
      <c r="H498" s="18"/>
      <c r="I498" s="40"/>
      <c r="J498" s="18"/>
      <c r="K498" s="18"/>
      <c r="L498" s="40"/>
      <c r="M498" s="18"/>
      <c r="N498" s="40"/>
      <c r="O498" s="18"/>
      <c r="P498" s="18"/>
      <c r="Q498" s="37"/>
      <c r="AE498" s="2">
        <f>L498</f>
        <v>0</v>
      </c>
    </row>
    <row r="499" spans="1:17" ht="23.25" customHeight="1">
      <c r="A499" s="15" t="s">
        <v>1724</v>
      </c>
      <c r="B499" s="15" t="s">
        <v>1533</v>
      </c>
      <c r="C499" s="1" t="s">
        <v>1724</v>
      </c>
      <c r="D499" s="37" t="s">
        <v>1725</v>
      </c>
      <c r="E499" s="37" t="s">
        <v>1726</v>
      </c>
      <c r="F499" s="21" t="s">
        <v>901</v>
      </c>
      <c r="G499" s="18">
        <v>1</v>
      </c>
      <c r="H499" s="18"/>
      <c r="I499" s="40"/>
      <c r="J499" s="18"/>
      <c r="K499" s="18"/>
      <c r="L499" s="40"/>
      <c r="M499" s="18"/>
      <c r="N499" s="40"/>
      <c r="O499" s="18"/>
      <c r="P499" s="18"/>
      <c r="Q499" s="37"/>
    </row>
    <row r="500" spans="2:31" ht="23.25" customHeight="1">
      <c r="B500" s="15" t="s">
        <v>1721</v>
      </c>
      <c r="D500" s="37" t="s">
        <v>1722</v>
      </c>
      <c r="E500" s="37"/>
      <c r="F500" s="21"/>
      <c r="G500" s="18"/>
      <c r="H500" s="18"/>
      <c r="I500" s="40"/>
      <c r="J500" s="18"/>
      <c r="K500" s="18"/>
      <c r="L500" s="40"/>
      <c r="M500" s="18"/>
      <c r="N500" s="40"/>
      <c r="O500" s="18"/>
      <c r="P500" s="18"/>
      <c r="Q500" s="37"/>
      <c r="AC500" s="2">
        <f>TRUNC(AE500*옵션!$B$36/100,1)</f>
        <v>0</v>
      </c>
      <c r="AD500" s="2">
        <f>TRUNC(SUM(L496:L498))</f>
        <v>0</v>
      </c>
      <c r="AE500" s="2">
        <f>TRUNC(SUM(AE496:AE499))</f>
        <v>0</v>
      </c>
    </row>
    <row r="501" spans="4:17" ht="23.25" customHeight="1">
      <c r="D501" s="37"/>
      <c r="E501" s="37"/>
      <c r="F501" s="21"/>
      <c r="G501" s="18"/>
      <c r="H501" s="18"/>
      <c r="I501" s="40"/>
      <c r="J501" s="18"/>
      <c r="K501" s="18"/>
      <c r="L501" s="40"/>
      <c r="M501" s="18"/>
      <c r="N501" s="40"/>
      <c r="O501" s="18"/>
      <c r="P501" s="18"/>
      <c r="Q501" s="37"/>
    </row>
    <row r="502" spans="1:17" ht="23.25" customHeight="1">
      <c r="A502" s="15" t="s">
        <v>1934</v>
      </c>
      <c r="B502" s="15" t="s">
        <v>1762</v>
      </c>
      <c r="C502" s="1" t="s">
        <v>1935</v>
      </c>
      <c r="D502" s="220" t="s">
        <v>1933</v>
      </c>
      <c r="E502" s="234"/>
      <c r="F502" s="21"/>
      <c r="G502" s="18"/>
      <c r="H502" s="18"/>
      <c r="I502" s="40"/>
      <c r="J502" s="18"/>
      <c r="K502" s="18"/>
      <c r="L502" s="40"/>
      <c r="M502" s="18"/>
      <c r="N502" s="40"/>
      <c r="O502" s="18"/>
      <c r="P502" s="18"/>
      <c r="Q502" s="37"/>
    </row>
    <row r="503" spans="1:17" ht="23.25" customHeight="1">
      <c r="A503" s="15" t="s">
        <v>551</v>
      </c>
      <c r="B503" s="15" t="s">
        <v>1535</v>
      </c>
      <c r="C503" s="1" t="s">
        <v>551</v>
      </c>
      <c r="D503" s="37" t="s">
        <v>552</v>
      </c>
      <c r="E503" s="37" t="s">
        <v>553</v>
      </c>
      <c r="F503" s="21" t="s">
        <v>501</v>
      </c>
      <c r="G503" s="18">
        <v>1</v>
      </c>
      <c r="H503" s="18"/>
      <c r="I503" s="40"/>
      <c r="J503" s="18"/>
      <c r="K503" s="18"/>
      <c r="L503" s="40"/>
      <c r="M503" s="18"/>
      <c r="N503" s="40"/>
      <c r="O503" s="18"/>
      <c r="P503" s="18"/>
      <c r="Q503" s="37"/>
    </row>
    <row r="504" spans="1:31" ht="23.25" customHeight="1">
      <c r="A504" s="15" t="s">
        <v>923</v>
      </c>
      <c r="B504" s="15" t="s">
        <v>1535</v>
      </c>
      <c r="C504" s="1" t="s">
        <v>923</v>
      </c>
      <c r="D504" s="37" t="s">
        <v>924</v>
      </c>
      <c r="E504" s="37" t="s">
        <v>925</v>
      </c>
      <c r="F504" s="21" t="s">
        <v>926</v>
      </c>
      <c r="G504" s="18">
        <f>일위노임!G220</f>
        <v>0.04</v>
      </c>
      <c r="H504" s="18"/>
      <c r="I504" s="40"/>
      <c r="J504" s="18"/>
      <c r="K504" s="18"/>
      <c r="L504" s="40"/>
      <c r="M504" s="18"/>
      <c r="N504" s="40"/>
      <c r="O504" s="18"/>
      <c r="P504" s="18"/>
      <c r="Q504" s="37"/>
      <c r="AE504" s="2">
        <f>L504</f>
        <v>0</v>
      </c>
    </row>
    <row r="505" spans="1:17" ht="23.25" customHeight="1">
      <c r="A505" s="15" t="s">
        <v>1724</v>
      </c>
      <c r="B505" s="15" t="s">
        <v>1535</v>
      </c>
      <c r="C505" s="1" t="s">
        <v>1724</v>
      </c>
      <c r="D505" s="37" t="s">
        <v>1725</v>
      </c>
      <c r="E505" s="37" t="s">
        <v>1726</v>
      </c>
      <c r="F505" s="21" t="s">
        <v>901</v>
      </c>
      <c r="G505" s="18">
        <v>1</v>
      </c>
      <c r="H505" s="18"/>
      <c r="I505" s="40"/>
      <c r="J505" s="18"/>
      <c r="K505" s="18"/>
      <c r="L505" s="40"/>
      <c r="M505" s="18"/>
      <c r="N505" s="40"/>
      <c r="O505" s="18"/>
      <c r="P505" s="18"/>
      <c r="Q505" s="37"/>
    </row>
    <row r="506" spans="2:31" ht="23.25" customHeight="1">
      <c r="B506" s="15" t="s">
        <v>1721</v>
      </c>
      <c r="D506" s="37" t="s">
        <v>1722</v>
      </c>
      <c r="E506" s="37"/>
      <c r="F506" s="21"/>
      <c r="G506" s="18"/>
      <c r="H506" s="18"/>
      <c r="I506" s="40"/>
      <c r="J506" s="18"/>
      <c r="K506" s="18"/>
      <c r="L506" s="40"/>
      <c r="M506" s="18"/>
      <c r="N506" s="40"/>
      <c r="O506" s="18"/>
      <c r="P506" s="18"/>
      <c r="Q506" s="37"/>
      <c r="AC506" s="2">
        <f>TRUNC(AE506*옵션!$B$36/100,1)</f>
        <v>0</v>
      </c>
      <c r="AD506" s="2">
        <f>TRUNC(SUM(L502:L504))</f>
        <v>0</v>
      </c>
      <c r="AE506" s="2">
        <f>TRUNC(SUM(AE502:AE505))</f>
        <v>0</v>
      </c>
    </row>
    <row r="507" spans="4:17" ht="23.25" customHeight="1">
      <c r="D507" s="37"/>
      <c r="E507" s="37"/>
      <c r="F507" s="21"/>
      <c r="G507" s="18"/>
      <c r="H507" s="18"/>
      <c r="I507" s="40"/>
      <c r="J507" s="18"/>
      <c r="K507" s="18"/>
      <c r="L507" s="40"/>
      <c r="M507" s="18"/>
      <c r="N507" s="40"/>
      <c r="O507" s="18"/>
      <c r="P507" s="18"/>
      <c r="Q507" s="37"/>
    </row>
    <row r="508" spans="1:17" ht="23.25" customHeight="1">
      <c r="A508" s="15" t="s">
        <v>1937</v>
      </c>
      <c r="B508" s="15" t="s">
        <v>1762</v>
      </c>
      <c r="C508" s="1" t="s">
        <v>1938</v>
      </c>
      <c r="D508" s="220" t="s">
        <v>1936</v>
      </c>
      <c r="E508" s="234"/>
      <c r="F508" s="21"/>
      <c r="G508" s="18"/>
      <c r="H508" s="18"/>
      <c r="I508" s="40"/>
      <c r="J508" s="18"/>
      <c r="K508" s="18"/>
      <c r="L508" s="40"/>
      <c r="M508" s="18"/>
      <c r="N508" s="40"/>
      <c r="O508" s="18"/>
      <c r="P508" s="18"/>
      <c r="Q508" s="37"/>
    </row>
    <row r="509" spans="1:17" ht="23.25" customHeight="1">
      <c r="A509" s="15" t="s">
        <v>554</v>
      </c>
      <c r="B509" s="15" t="s">
        <v>1537</v>
      </c>
      <c r="C509" s="1" t="s">
        <v>554</v>
      </c>
      <c r="D509" s="37" t="s">
        <v>555</v>
      </c>
      <c r="E509" s="37" t="s">
        <v>556</v>
      </c>
      <c r="F509" s="21" t="s">
        <v>501</v>
      </c>
      <c r="G509" s="18">
        <v>1</v>
      </c>
      <c r="H509" s="18"/>
      <c r="I509" s="40"/>
      <c r="J509" s="18"/>
      <c r="K509" s="18"/>
      <c r="L509" s="40"/>
      <c r="M509" s="18"/>
      <c r="N509" s="40"/>
      <c r="O509" s="18"/>
      <c r="P509" s="18"/>
      <c r="Q509" s="37"/>
    </row>
    <row r="510" spans="1:31" ht="23.25" customHeight="1">
      <c r="A510" s="15" t="s">
        <v>923</v>
      </c>
      <c r="B510" s="15" t="s">
        <v>1537</v>
      </c>
      <c r="C510" s="1" t="s">
        <v>923</v>
      </c>
      <c r="D510" s="37" t="s">
        <v>924</v>
      </c>
      <c r="E510" s="37" t="s">
        <v>925</v>
      </c>
      <c r="F510" s="21" t="s">
        <v>926</v>
      </c>
      <c r="G510" s="18">
        <f>일위노임!G223</f>
        <v>0.17</v>
      </c>
      <c r="H510" s="18"/>
      <c r="I510" s="40"/>
      <c r="J510" s="18"/>
      <c r="K510" s="18"/>
      <c r="L510" s="40"/>
      <c r="M510" s="18"/>
      <c r="N510" s="40"/>
      <c r="O510" s="18"/>
      <c r="P510" s="18"/>
      <c r="Q510" s="37"/>
      <c r="AE510" s="2">
        <f>L510</f>
        <v>0</v>
      </c>
    </row>
    <row r="511" spans="1:17" ht="23.25" customHeight="1">
      <c r="A511" s="15" t="s">
        <v>1724</v>
      </c>
      <c r="B511" s="15" t="s">
        <v>1537</v>
      </c>
      <c r="C511" s="1" t="s">
        <v>1724</v>
      </c>
      <c r="D511" s="37" t="s">
        <v>1725</v>
      </c>
      <c r="E511" s="37" t="s">
        <v>1726</v>
      </c>
      <c r="F511" s="21" t="s">
        <v>901</v>
      </c>
      <c r="G511" s="18">
        <v>1</v>
      </c>
      <c r="H511" s="18"/>
      <c r="I511" s="40"/>
      <c r="J511" s="18"/>
      <c r="K511" s="18"/>
      <c r="L511" s="40"/>
      <c r="M511" s="18"/>
      <c r="N511" s="40"/>
      <c r="O511" s="18"/>
      <c r="P511" s="18"/>
      <c r="Q511" s="37"/>
    </row>
    <row r="512" spans="2:31" ht="23.25" customHeight="1">
      <c r="B512" s="15" t="s">
        <v>1721</v>
      </c>
      <c r="D512" s="37" t="s">
        <v>1722</v>
      </c>
      <c r="E512" s="37"/>
      <c r="F512" s="21"/>
      <c r="G512" s="18"/>
      <c r="H512" s="18"/>
      <c r="I512" s="40"/>
      <c r="J512" s="18"/>
      <c r="K512" s="18"/>
      <c r="L512" s="40"/>
      <c r="M512" s="18"/>
      <c r="N512" s="40"/>
      <c r="O512" s="18"/>
      <c r="P512" s="18"/>
      <c r="Q512" s="37"/>
      <c r="AC512" s="2">
        <f>TRUNC(AE512*옵션!$B$36/100,1)</f>
        <v>0</v>
      </c>
      <c r="AD512" s="2">
        <f>TRUNC(SUM(L508:L510))</f>
        <v>0</v>
      </c>
      <c r="AE512" s="2">
        <f>TRUNC(SUM(AE508:AE511))</f>
        <v>0</v>
      </c>
    </row>
    <row r="513" spans="4:17" ht="23.25" customHeight="1">
      <c r="D513" s="37"/>
      <c r="E513" s="37"/>
      <c r="F513" s="21"/>
      <c r="G513" s="18"/>
      <c r="H513" s="18"/>
      <c r="I513" s="40"/>
      <c r="J513" s="18"/>
      <c r="K513" s="18"/>
      <c r="L513" s="40"/>
      <c r="M513" s="18"/>
      <c r="N513" s="40"/>
      <c r="O513" s="18"/>
      <c r="P513" s="18"/>
      <c r="Q513" s="37"/>
    </row>
    <row r="514" spans="1:17" ht="23.25" customHeight="1">
      <c r="A514" s="15" t="s">
        <v>1940</v>
      </c>
      <c r="B514" s="15" t="s">
        <v>1762</v>
      </c>
      <c r="C514" s="1" t="s">
        <v>1941</v>
      </c>
      <c r="D514" s="220" t="s">
        <v>1939</v>
      </c>
      <c r="E514" s="234"/>
      <c r="F514" s="21"/>
      <c r="G514" s="18"/>
      <c r="H514" s="18"/>
      <c r="I514" s="40"/>
      <c r="J514" s="18"/>
      <c r="K514" s="18"/>
      <c r="L514" s="40"/>
      <c r="M514" s="18"/>
      <c r="N514" s="40"/>
      <c r="O514" s="18"/>
      <c r="P514" s="18"/>
      <c r="Q514" s="37"/>
    </row>
    <row r="515" spans="1:17" ht="23.25" customHeight="1">
      <c r="A515" s="15" t="s">
        <v>557</v>
      </c>
      <c r="B515" s="15" t="s">
        <v>1539</v>
      </c>
      <c r="C515" s="1" t="s">
        <v>557</v>
      </c>
      <c r="D515" s="37" t="s">
        <v>555</v>
      </c>
      <c r="E515" s="37" t="s">
        <v>558</v>
      </c>
      <c r="F515" s="21" t="s">
        <v>501</v>
      </c>
      <c r="G515" s="18">
        <v>1</v>
      </c>
      <c r="H515" s="18"/>
      <c r="I515" s="40"/>
      <c r="J515" s="18"/>
      <c r="K515" s="18"/>
      <c r="L515" s="40"/>
      <c r="M515" s="18"/>
      <c r="N515" s="40"/>
      <c r="O515" s="18"/>
      <c r="P515" s="18"/>
      <c r="Q515" s="37"/>
    </row>
    <row r="516" spans="1:31" ht="23.25" customHeight="1">
      <c r="A516" s="15" t="s">
        <v>923</v>
      </c>
      <c r="B516" s="15" t="s">
        <v>1539</v>
      </c>
      <c r="C516" s="1" t="s">
        <v>923</v>
      </c>
      <c r="D516" s="37" t="s">
        <v>924</v>
      </c>
      <c r="E516" s="37" t="s">
        <v>925</v>
      </c>
      <c r="F516" s="21" t="s">
        <v>926</v>
      </c>
      <c r="G516" s="18">
        <f>일위노임!G226</f>
        <v>0.55</v>
      </c>
      <c r="H516" s="18"/>
      <c r="I516" s="40"/>
      <c r="J516" s="18"/>
      <c r="K516" s="18"/>
      <c r="L516" s="40"/>
      <c r="M516" s="18"/>
      <c r="N516" s="40"/>
      <c r="O516" s="18"/>
      <c r="P516" s="18"/>
      <c r="Q516" s="37"/>
      <c r="AE516" s="2">
        <f>L516</f>
        <v>0</v>
      </c>
    </row>
    <row r="517" spans="1:17" ht="23.25" customHeight="1">
      <c r="A517" s="15" t="s">
        <v>1724</v>
      </c>
      <c r="B517" s="15" t="s">
        <v>1539</v>
      </c>
      <c r="C517" s="1" t="s">
        <v>1724</v>
      </c>
      <c r="D517" s="37" t="s">
        <v>1725</v>
      </c>
      <c r="E517" s="37" t="s">
        <v>1726</v>
      </c>
      <c r="F517" s="21" t="s">
        <v>901</v>
      </c>
      <c r="G517" s="18">
        <v>1</v>
      </c>
      <c r="H517" s="18"/>
      <c r="I517" s="40"/>
      <c r="J517" s="18"/>
      <c r="K517" s="18"/>
      <c r="L517" s="40"/>
      <c r="M517" s="18"/>
      <c r="N517" s="40"/>
      <c r="O517" s="18"/>
      <c r="P517" s="18"/>
      <c r="Q517" s="37"/>
    </row>
    <row r="518" spans="2:31" ht="23.25" customHeight="1">
      <c r="B518" s="15" t="s">
        <v>1721</v>
      </c>
      <c r="D518" s="37" t="s">
        <v>1722</v>
      </c>
      <c r="E518" s="37"/>
      <c r="F518" s="21"/>
      <c r="G518" s="18"/>
      <c r="H518" s="18"/>
      <c r="I518" s="40"/>
      <c r="J518" s="18"/>
      <c r="K518" s="18"/>
      <c r="L518" s="40"/>
      <c r="M518" s="18"/>
      <c r="N518" s="40"/>
      <c r="O518" s="18"/>
      <c r="P518" s="18"/>
      <c r="Q518" s="37"/>
      <c r="AC518" s="2">
        <f>TRUNC(AE518*옵션!$B$36/100,1)</f>
        <v>0</v>
      </c>
      <c r="AD518" s="2">
        <f>TRUNC(SUM(L514:L516))</f>
        <v>0</v>
      </c>
      <c r="AE518" s="2">
        <f>TRUNC(SUM(AE514:AE517))</f>
        <v>0</v>
      </c>
    </row>
    <row r="519" spans="4:17" ht="23.25" customHeight="1">
      <c r="D519" s="37"/>
      <c r="E519" s="37"/>
      <c r="F519" s="21"/>
      <c r="G519" s="18"/>
      <c r="H519" s="18"/>
      <c r="I519" s="40"/>
      <c r="J519" s="18"/>
      <c r="K519" s="18"/>
      <c r="L519" s="40"/>
      <c r="M519" s="18"/>
      <c r="N519" s="40"/>
      <c r="O519" s="18"/>
      <c r="P519" s="18"/>
      <c r="Q519" s="37"/>
    </row>
    <row r="520" spans="1:17" ht="23.25" customHeight="1">
      <c r="A520" s="15" t="s">
        <v>1943</v>
      </c>
      <c r="B520" s="15" t="s">
        <v>1762</v>
      </c>
      <c r="C520" s="1" t="s">
        <v>1944</v>
      </c>
      <c r="D520" s="220" t="s">
        <v>1942</v>
      </c>
      <c r="E520" s="234"/>
      <c r="F520" s="21"/>
      <c r="G520" s="18"/>
      <c r="H520" s="18"/>
      <c r="I520" s="40"/>
      <c r="J520" s="18"/>
      <c r="K520" s="18"/>
      <c r="L520" s="40"/>
      <c r="M520" s="18"/>
      <c r="N520" s="40"/>
      <c r="O520" s="18"/>
      <c r="P520" s="18"/>
      <c r="Q520" s="37"/>
    </row>
    <row r="521" spans="1:17" ht="23.25" customHeight="1">
      <c r="A521" s="15" t="s">
        <v>559</v>
      </c>
      <c r="B521" s="15" t="s">
        <v>1541</v>
      </c>
      <c r="C521" s="1" t="s">
        <v>559</v>
      </c>
      <c r="D521" s="37" t="s">
        <v>555</v>
      </c>
      <c r="E521" s="37" t="s">
        <v>560</v>
      </c>
      <c r="F521" s="21" t="s">
        <v>501</v>
      </c>
      <c r="G521" s="18">
        <v>1</v>
      </c>
      <c r="H521" s="18"/>
      <c r="I521" s="40"/>
      <c r="J521" s="18"/>
      <c r="K521" s="18"/>
      <c r="L521" s="40"/>
      <c r="M521" s="18"/>
      <c r="N521" s="40"/>
      <c r="O521" s="18"/>
      <c r="P521" s="18"/>
      <c r="Q521" s="37"/>
    </row>
    <row r="522" spans="1:31" ht="23.25" customHeight="1">
      <c r="A522" s="15" t="s">
        <v>923</v>
      </c>
      <c r="B522" s="15" t="s">
        <v>1541</v>
      </c>
      <c r="C522" s="1" t="s">
        <v>923</v>
      </c>
      <c r="D522" s="37" t="s">
        <v>924</v>
      </c>
      <c r="E522" s="37" t="s">
        <v>925</v>
      </c>
      <c r="F522" s="21" t="s">
        <v>926</v>
      </c>
      <c r="G522" s="18">
        <f>일위노임!G229</f>
        <v>0.55</v>
      </c>
      <c r="H522" s="18"/>
      <c r="I522" s="40"/>
      <c r="J522" s="18"/>
      <c r="K522" s="18"/>
      <c r="L522" s="40"/>
      <c r="M522" s="18"/>
      <c r="N522" s="40"/>
      <c r="O522" s="18"/>
      <c r="P522" s="18"/>
      <c r="Q522" s="37"/>
      <c r="AE522" s="2">
        <f>L522</f>
        <v>0</v>
      </c>
    </row>
    <row r="523" spans="1:17" ht="23.25" customHeight="1">
      <c r="A523" s="15" t="s">
        <v>1724</v>
      </c>
      <c r="B523" s="15" t="s">
        <v>1541</v>
      </c>
      <c r="C523" s="1" t="s">
        <v>1724</v>
      </c>
      <c r="D523" s="37" t="s">
        <v>1725</v>
      </c>
      <c r="E523" s="37" t="s">
        <v>1726</v>
      </c>
      <c r="F523" s="21" t="s">
        <v>901</v>
      </c>
      <c r="G523" s="18">
        <v>1</v>
      </c>
      <c r="H523" s="18"/>
      <c r="I523" s="40"/>
      <c r="J523" s="18"/>
      <c r="K523" s="18"/>
      <c r="L523" s="40"/>
      <c r="M523" s="18"/>
      <c r="N523" s="40"/>
      <c r="O523" s="18"/>
      <c r="P523" s="18"/>
      <c r="Q523" s="37"/>
    </row>
    <row r="524" spans="2:31" ht="23.25" customHeight="1">
      <c r="B524" s="15" t="s">
        <v>1721</v>
      </c>
      <c r="D524" s="37" t="s">
        <v>1722</v>
      </c>
      <c r="E524" s="37"/>
      <c r="F524" s="21"/>
      <c r="G524" s="18"/>
      <c r="H524" s="18"/>
      <c r="I524" s="40"/>
      <c r="J524" s="18"/>
      <c r="K524" s="18"/>
      <c r="L524" s="40"/>
      <c r="M524" s="18"/>
      <c r="N524" s="40"/>
      <c r="O524" s="18"/>
      <c r="P524" s="18"/>
      <c r="Q524" s="37"/>
      <c r="AC524" s="2">
        <f>TRUNC(AE524*옵션!$B$36/100,1)</f>
        <v>0</v>
      </c>
      <c r="AD524" s="2">
        <f>TRUNC(SUM(L520:L522))</f>
        <v>0</v>
      </c>
      <c r="AE524" s="2">
        <f>TRUNC(SUM(AE520:AE523))</f>
        <v>0</v>
      </c>
    </row>
    <row r="525" spans="4:17" ht="23.25" customHeight="1">
      <c r="D525" s="37"/>
      <c r="E525" s="37"/>
      <c r="F525" s="21"/>
      <c r="G525" s="18"/>
      <c r="H525" s="18"/>
      <c r="I525" s="40"/>
      <c r="J525" s="18"/>
      <c r="K525" s="18"/>
      <c r="L525" s="40"/>
      <c r="M525" s="18"/>
      <c r="N525" s="40"/>
      <c r="O525" s="18"/>
      <c r="P525" s="18"/>
      <c r="Q525" s="37"/>
    </row>
    <row r="526" spans="1:17" ht="23.25" customHeight="1">
      <c r="A526" s="15" t="s">
        <v>1946</v>
      </c>
      <c r="B526" s="15" t="s">
        <v>1762</v>
      </c>
      <c r="C526" s="1" t="s">
        <v>1947</v>
      </c>
      <c r="D526" s="220" t="s">
        <v>1945</v>
      </c>
      <c r="E526" s="234"/>
      <c r="F526" s="21"/>
      <c r="G526" s="18"/>
      <c r="H526" s="18"/>
      <c r="I526" s="40"/>
      <c r="J526" s="18"/>
      <c r="K526" s="18"/>
      <c r="L526" s="40"/>
      <c r="M526" s="18"/>
      <c r="N526" s="40"/>
      <c r="O526" s="18"/>
      <c r="P526" s="18"/>
      <c r="Q526" s="37"/>
    </row>
    <row r="527" spans="1:17" ht="23.25" customHeight="1">
      <c r="A527" s="15" t="s">
        <v>561</v>
      </c>
      <c r="B527" s="15" t="s">
        <v>1543</v>
      </c>
      <c r="C527" s="1" t="s">
        <v>561</v>
      </c>
      <c r="D527" s="37" t="s">
        <v>555</v>
      </c>
      <c r="E527" s="37" t="s">
        <v>562</v>
      </c>
      <c r="F527" s="21" t="s">
        <v>501</v>
      </c>
      <c r="G527" s="18">
        <v>1</v>
      </c>
      <c r="H527" s="18"/>
      <c r="I527" s="40"/>
      <c r="J527" s="18"/>
      <c r="K527" s="18"/>
      <c r="L527" s="40"/>
      <c r="M527" s="18"/>
      <c r="N527" s="40"/>
      <c r="O527" s="18"/>
      <c r="P527" s="18"/>
      <c r="Q527" s="37"/>
    </row>
    <row r="528" spans="1:31" ht="23.25" customHeight="1">
      <c r="A528" s="15" t="s">
        <v>923</v>
      </c>
      <c r="B528" s="15" t="s">
        <v>1543</v>
      </c>
      <c r="C528" s="1" t="s">
        <v>923</v>
      </c>
      <c r="D528" s="37" t="s">
        <v>924</v>
      </c>
      <c r="E528" s="37" t="s">
        <v>925</v>
      </c>
      <c r="F528" s="21" t="s">
        <v>926</v>
      </c>
      <c r="G528" s="18">
        <f>일위노임!G232</f>
        <v>0.55</v>
      </c>
      <c r="H528" s="18"/>
      <c r="I528" s="40"/>
      <c r="J528" s="18"/>
      <c r="K528" s="18"/>
      <c r="L528" s="40"/>
      <c r="M528" s="18"/>
      <c r="N528" s="40"/>
      <c r="O528" s="18"/>
      <c r="P528" s="18"/>
      <c r="Q528" s="37"/>
      <c r="AE528" s="2">
        <f>L528</f>
        <v>0</v>
      </c>
    </row>
    <row r="529" spans="1:17" ht="23.25" customHeight="1">
      <c r="A529" s="15" t="s">
        <v>1724</v>
      </c>
      <c r="B529" s="15" t="s">
        <v>1543</v>
      </c>
      <c r="C529" s="1" t="s">
        <v>1724</v>
      </c>
      <c r="D529" s="37" t="s">
        <v>1725</v>
      </c>
      <c r="E529" s="37" t="s">
        <v>1726</v>
      </c>
      <c r="F529" s="21" t="s">
        <v>901</v>
      </c>
      <c r="G529" s="18">
        <v>1</v>
      </c>
      <c r="H529" s="18"/>
      <c r="I529" s="40"/>
      <c r="J529" s="18"/>
      <c r="K529" s="18"/>
      <c r="L529" s="40"/>
      <c r="M529" s="18"/>
      <c r="N529" s="40"/>
      <c r="O529" s="18"/>
      <c r="P529" s="18"/>
      <c r="Q529" s="37"/>
    </row>
    <row r="530" spans="2:31" ht="23.25" customHeight="1">
      <c r="B530" s="15" t="s">
        <v>1721</v>
      </c>
      <c r="D530" s="37" t="s">
        <v>1722</v>
      </c>
      <c r="E530" s="37"/>
      <c r="F530" s="21"/>
      <c r="G530" s="18"/>
      <c r="H530" s="18"/>
      <c r="I530" s="40"/>
      <c r="J530" s="18"/>
      <c r="K530" s="18"/>
      <c r="L530" s="40"/>
      <c r="M530" s="18"/>
      <c r="N530" s="40"/>
      <c r="O530" s="18"/>
      <c r="P530" s="18"/>
      <c r="Q530" s="37"/>
      <c r="AC530" s="2">
        <f>TRUNC(AE530*옵션!$B$36/100,1)</f>
        <v>0</v>
      </c>
      <c r="AD530" s="2">
        <f>TRUNC(SUM(L526:L528))</f>
        <v>0</v>
      </c>
      <c r="AE530" s="2">
        <f>TRUNC(SUM(AE526:AE529))</f>
        <v>0</v>
      </c>
    </row>
    <row r="531" spans="4:17" ht="23.25" customHeight="1">
      <c r="D531" s="37"/>
      <c r="E531" s="37"/>
      <c r="F531" s="21"/>
      <c r="G531" s="18"/>
      <c r="H531" s="18"/>
      <c r="I531" s="40"/>
      <c r="J531" s="18"/>
      <c r="K531" s="18"/>
      <c r="L531" s="40"/>
      <c r="M531" s="18"/>
      <c r="N531" s="40"/>
      <c r="O531" s="18"/>
      <c r="P531" s="18"/>
      <c r="Q531" s="37"/>
    </row>
    <row r="532" spans="1:17" ht="23.25" customHeight="1">
      <c r="A532" s="15" t="s">
        <v>1949</v>
      </c>
      <c r="B532" s="15" t="s">
        <v>1762</v>
      </c>
      <c r="C532" s="1" t="s">
        <v>1950</v>
      </c>
      <c r="D532" s="220" t="s">
        <v>1948</v>
      </c>
      <c r="E532" s="234"/>
      <c r="F532" s="21"/>
      <c r="G532" s="18"/>
      <c r="H532" s="18"/>
      <c r="I532" s="40"/>
      <c r="J532" s="18"/>
      <c r="K532" s="18"/>
      <c r="L532" s="40"/>
      <c r="M532" s="18"/>
      <c r="N532" s="40"/>
      <c r="O532" s="18"/>
      <c r="P532" s="18"/>
      <c r="Q532" s="37"/>
    </row>
    <row r="533" spans="1:17" ht="23.25" customHeight="1">
      <c r="A533" s="15" t="s">
        <v>563</v>
      </c>
      <c r="B533" s="15" t="s">
        <v>1545</v>
      </c>
      <c r="C533" s="1" t="s">
        <v>563</v>
      </c>
      <c r="D533" s="37" t="s">
        <v>555</v>
      </c>
      <c r="E533" s="37" t="s">
        <v>564</v>
      </c>
      <c r="F533" s="21" t="s">
        <v>501</v>
      </c>
      <c r="G533" s="18">
        <v>1</v>
      </c>
      <c r="H533" s="18"/>
      <c r="I533" s="40"/>
      <c r="J533" s="18"/>
      <c r="K533" s="18"/>
      <c r="L533" s="40"/>
      <c r="M533" s="18"/>
      <c r="N533" s="40"/>
      <c r="O533" s="18"/>
      <c r="P533" s="18"/>
      <c r="Q533" s="37"/>
    </row>
    <row r="534" spans="1:31" ht="23.25" customHeight="1">
      <c r="A534" s="15" t="s">
        <v>923</v>
      </c>
      <c r="B534" s="15" t="s">
        <v>1545</v>
      </c>
      <c r="C534" s="1" t="s">
        <v>923</v>
      </c>
      <c r="D534" s="37" t="s">
        <v>924</v>
      </c>
      <c r="E534" s="37" t="s">
        <v>925</v>
      </c>
      <c r="F534" s="21" t="s">
        <v>926</v>
      </c>
      <c r="G534" s="18">
        <f>일위노임!G235</f>
        <v>0.55</v>
      </c>
      <c r="H534" s="18"/>
      <c r="I534" s="40"/>
      <c r="J534" s="18"/>
      <c r="K534" s="18"/>
      <c r="L534" s="40"/>
      <c r="M534" s="18"/>
      <c r="N534" s="40"/>
      <c r="O534" s="18"/>
      <c r="P534" s="18"/>
      <c r="Q534" s="37"/>
      <c r="AE534" s="2">
        <f>L534</f>
        <v>0</v>
      </c>
    </row>
    <row r="535" spans="1:17" ht="23.25" customHeight="1">
      <c r="A535" s="15" t="s">
        <v>1724</v>
      </c>
      <c r="B535" s="15" t="s">
        <v>1545</v>
      </c>
      <c r="C535" s="1" t="s">
        <v>1724</v>
      </c>
      <c r="D535" s="37" t="s">
        <v>1725</v>
      </c>
      <c r="E535" s="37" t="s">
        <v>1726</v>
      </c>
      <c r="F535" s="21" t="s">
        <v>901</v>
      </c>
      <c r="G535" s="18">
        <v>1</v>
      </c>
      <c r="H535" s="18"/>
      <c r="I535" s="40"/>
      <c r="J535" s="18"/>
      <c r="K535" s="18"/>
      <c r="L535" s="40"/>
      <c r="M535" s="18"/>
      <c r="N535" s="40"/>
      <c r="O535" s="18"/>
      <c r="P535" s="18"/>
      <c r="Q535" s="37"/>
    </row>
    <row r="536" spans="2:31" ht="23.25" customHeight="1">
      <c r="B536" s="15" t="s">
        <v>1721</v>
      </c>
      <c r="D536" s="37" t="s">
        <v>1722</v>
      </c>
      <c r="E536" s="37"/>
      <c r="F536" s="21"/>
      <c r="G536" s="18"/>
      <c r="H536" s="18"/>
      <c r="I536" s="40"/>
      <c r="J536" s="18"/>
      <c r="K536" s="18"/>
      <c r="L536" s="40"/>
      <c r="M536" s="18"/>
      <c r="N536" s="40"/>
      <c r="O536" s="18"/>
      <c r="P536" s="18"/>
      <c r="Q536" s="37"/>
      <c r="AC536" s="2">
        <f>TRUNC(AE536*옵션!$B$36/100,1)</f>
        <v>0</v>
      </c>
      <c r="AD536" s="2">
        <f>TRUNC(SUM(L532:L534))</f>
        <v>0</v>
      </c>
      <c r="AE536" s="2">
        <f>TRUNC(SUM(AE532:AE535))</f>
        <v>0</v>
      </c>
    </row>
    <row r="537" spans="4:17" ht="23.25" customHeight="1">
      <c r="D537" s="37"/>
      <c r="E537" s="37"/>
      <c r="F537" s="21"/>
      <c r="G537" s="18"/>
      <c r="H537" s="18"/>
      <c r="I537" s="40"/>
      <c r="J537" s="18"/>
      <c r="K537" s="18"/>
      <c r="L537" s="40"/>
      <c r="M537" s="18"/>
      <c r="N537" s="40"/>
      <c r="O537" s="18"/>
      <c r="P537" s="18"/>
      <c r="Q537" s="37"/>
    </row>
    <row r="538" spans="1:17" ht="23.25" customHeight="1">
      <c r="A538" s="15" t="s">
        <v>1952</v>
      </c>
      <c r="B538" s="15" t="s">
        <v>1762</v>
      </c>
      <c r="C538" s="1" t="s">
        <v>1953</v>
      </c>
      <c r="D538" s="220" t="s">
        <v>1951</v>
      </c>
      <c r="E538" s="234"/>
      <c r="F538" s="21"/>
      <c r="G538" s="18"/>
      <c r="H538" s="18"/>
      <c r="I538" s="40"/>
      <c r="J538" s="18"/>
      <c r="K538" s="18"/>
      <c r="L538" s="40"/>
      <c r="M538" s="18"/>
      <c r="N538" s="40"/>
      <c r="O538" s="18"/>
      <c r="P538" s="18"/>
      <c r="Q538" s="37"/>
    </row>
    <row r="539" spans="1:17" ht="23.25" customHeight="1">
      <c r="A539" s="15" t="s">
        <v>565</v>
      </c>
      <c r="B539" s="15" t="s">
        <v>1547</v>
      </c>
      <c r="C539" s="1" t="s">
        <v>565</v>
      </c>
      <c r="D539" s="37" t="s">
        <v>555</v>
      </c>
      <c r="E539" s="37" t="s">
        <v>566</v>
      </c>
      <c r="F539" s="21" t="s">
        <v>501</v>
      </c>
      <c r="G539" s="18">
        <v>1</v>
      </c>
      <c r="H539" s="18"/>
      <c r="I539" s="40"/>
      <c r="J539" s="18"/>
      <c r="K539" s="18"/>
      <c r="L539" s="40"/>
      <c r="M539" s="18"/>
      <c r="N539" s="40"/>
      <c r="O539" s="18"/>
      <c r="P539" s="18"/>
      <c r="Q539" s="37"/>
    </row>
    <row r="540" spans="1:31" ht="23.25" customHeight="1">
      <c r="A540" s="15" t="s">
        <v>923</v>
      </c>
      <c r="B540" s="15" t="s">
        <v>1547</v>
      </c>
      <c r="C540" s="1" t="s">
        <v>923</v>
      </c>
      <c r="D540" s="37" t="s">
        <v>924</v>
      </c>
      <c r="E540" s="37" t="s">
        <v>925</v>
      </c>
      <c r="F540" s="21" t="s">
        <v>926</v>
      </c>
      <c r="G540" s="18">
        <f>일위노임!G238</f>
        <v>0.66</v>
      </c>
      <c r="H540" s="18"/>
      <c r="I540" s="40"/>
      <c r="J540" s="18"/>
      <c r="K540" s="18"/>
      <c r="L540" s="40"/>
      <c r="M540" s="18"/>
      <c r="N540" s="40"/>
      <c r="O540" s="18"/>
      <c r="P540" s="18"/>
      <c r="Q540" s="37"/>
      <c r="AE540" s="2">
        <f>L540</f>
        <v>0</v>
      </c>
    </row>
    <row r="541" spans="1:17" ht="23.25" customHeight="1">
      <c r="A541" s="15" t="s">
        <v>1724</v>
      </c>
      <c r="B541" s="15" t="s">
        <v>1547</v>
      </c>
      <c r="C541" s="1" t="s">
        <v>1724</v>
      </c>
      <c r="D541" s="37" t="s">
        <v>1725</v>
      </c>
      <c r="E541" s="37" t="s">
        <v>1726</v>
      </c>
      <c r="F541" s="21" t="s">
        <v>901</v>
      </c>
      <c r="G541" s="18">
        <v>1</v>
      </c>
      <c r="H541" s="18"/>
      <c r="I541" s="40"/>
      <c r="J541" s="18"/>
      <c r="K541" s="18"/>
      <c r="L541" s="40"/>
      <c r="M541" s="18"/>
      <c r="N541" s="40"/>
      <c r="O541" s="18"/>
      <c r="P541" s="18"/>
      <c r="Q541" s="37"/>
    </row>
    <row r="542" spans="2:31" ht="23.25" customHeight="1">
      <c r="B542" s="15" t="s">
        <v>1721</v>
      </c>
      <c r="D542" s="37" t="s">
        <v>1722</v>
      </c>
      <c r="E542" s="37"/>
      <c r="F542" s="21"/>
      <c r="G542" s="18"/>
      <c r="H542" s="18"/>
      <c r="I542" s="40"/>
      <c r="J542" s="18"/>
      <c r="K542" s="18"/>
      <c r="L542" s="40"/>
      <c r="M542" s="18"/>
      <c r="N542" s="40"/>
      <c r="O542" s="18"/>
      <c r="P542" s="18"/>
      <c r="Q542" s="37"/>
      <c r="AC542" s="2">
        <f>TRUNC(AE542*옵션!$B$36/100,1)</f>
        <v>0</v>
      </c>
      <c r="AD542" s="2">
        <f>TRUNC(SUM(L538:L540))</f>
        <v>0</v>
      </c>
      <c r="AE542" s="2">
        <f>TRUNC(SUM(AE538:AE541))</f>
        <v>0</v>
      </c>
    </row>
    <row r="543" spans="4:17" ht="23.25" customHeight="1">
      <c r="D543" s="37"/>
      <c r="E543" s="37"/>
      <c r="F543" s="21"/>
      <c r="G543" s="18"/>
      <c r="H543" s="18"/>
      <c r="I543" s="40"/>
      <c r="J543" s="18"/>
      <c r="K543" s="18"/>
      <c r="L543" s="40"/>
      <c r="M543" s="18"/>
      <c r="N543" s="40"/>
      <c r="O543" s="18"/>
      <c r="P543" s="18"/>
      <c r="Q543" s="37"/>
    </row>
    <row r="544" spans="1:17" ht="23.25" customHeight="1">
      <c r="A544" s="15" t="s">
        <v>1955</v>
      </c>
      <c r="B544" s="15" t="s">
        <v>1762</v>
      </c>
      <c r="C544" s="1" t="s">
        <v>1956</v>
      </c>
      <c r="D544" s="220" t="s">
        <v>1954</v>
      </c>
      <c r="E544" s="234"/>
      <c r="F544" s="21"/>
      <c r="G544" s="18"/>
      <c r="H544" s="18"/>
      <c r="I544" s="40"/>
      <c r="J544" s="18"/>
      <c r="K544" s="18"/>
      <c r="L544" s="40"/>
      <c r="M544" s="18"/>
      <c r="N544" s="40"/>
      <c r="O544" s="18"/>
      <c r="P544" s="18"/>
      <c r="Q544" s="37"/>
    </row>
    <row r="545" spans="1:17" ht="23.25" customHeight="1">
      <c r="A545" s="15" t="s">
        <v>567</v>
      </c>
      <c r="B545" s="15" t="s">
        <v>1549</v>
      </c>
      <c r="C545" s="1" t="s">
        <v>567</v>
      </c>
      <c r="D545" s="37" t="s">
        <v>555</v>
      </c>
      <c r="E545" s="37" t="s">
        <v>568</v>
      </c>
      <c r="F545" s="21" t="s">
        <v>501</v>
      </c>
      <c r="G545" s="18">
        <v>1</v>
      </c>
      <c r="H545" s="18"/>
      <c r="I545" s="40"/>
      <c r="J545" s="18"/>
      <c r="K545" s="18"/>
      <c r="L545" s="40"/>
      <c r="M545" s="18"/>
      <c r="N545" s="40"/>
      <c r="O545" s="18"/>
      <c r="P545" s="18"/>
      <c r="Q545" s="37"/>
    </row>
    <row r="546" spans="1:31" ht="23.25" customHeight="1">
      <c r="A546" s="15" t="s">
        <v>923</v>
      </c>
      <c r="B546" s="15" t="s">
        <v>1549</v>
      </c>
      <c r="C546" s="1" t="s">
        <v>923</v>
      </c>
      <c r="D546" s="37" t="s">
        <v>924</v>
      </c>
      <c r="E546" s="37" t="s">
        <v>925</v>
      </c>
      <c r="F546" s="21" t="s">
        <v>926</v>
      </c>
      <c r="G546" s="18">
        <f>일위노임!G241</f>
        <v>0.66</v>
      </c>
      <c r="H546" s="18"/>
      <c r="I546" s="40"/>
      <c r="J546" s="18"/>
      <c r="K546" s="18"/>
      <c r="L546" s="40"/>
      <c r="M546" s="18"/>
      <c r="N546" s="40"/>
      <c r="O546" s="18"/>
      <c r="P546" s="18"/>
      <c r="Q546" s="37"/>
      <c r="AE546" s="2">
        <f>L546</f>
        <v>0</v>
      </c>
    </row>
    <row r="547" spans="1:17" ht="23.25" customHeight="1">
      <c r="A547" s="15" t="s">
        <v>1724</v>
      </c>
      <c r="B547" s="15" t="s">
        <v>1549</v>
      </c>
      <c r="C547" s="1" t="s">
        <v>1724</v>
      </c>
      <c r="D547" s="37" t="s">
        <v>1725</v>
      </c>
      <c r="E547" s="37" t="s">
        <v>1726</v>
      </c>
      <c r="F547" s="21" t="s">
        <v>901</v>
      </c>
      <c r="G547" s="18">
        <v>1</v>
      </c>
      <c r="H547" s="18"/>
      <c r="I547" s="40"/>
      <c r="J547" s="18"/>
      <c r="K547" s="18"/>
      <c r="L547" s="40"/>
      <c r="M547" s="18"/>
      <c r="N547" s="40"/>
      <c r="O547" s="18"/>
      <c r="P547" s="18"/>
      <c r="Q547" s="37"/>
    </row>
    <row r="548" spans="2:31" ht="23.25" customHeight="1">
      <c r="B548" s="15" t="s">
        <v>1721</v>
      </c>
      <c r="D548" s="37" t="s">
        <v>1722</v>
      </c>
      <c r="E548" s="37"/>
      <c r="F548" s="21"/>
      <c r="G548" s="18"/>
      <c r="H548" s="18"/>
      <c r="I548" s="40"/>
      <c r="J548" s="18"/>
      <c r="K548" s="18"/>
      <c r="L548" s="40"/>
      <c r="M548" s="18"/>
      <c r="N548" s="40"/>
      <c r="O548" s="18"/>
      <c r="P548" s="18"/>
      <c r="Q548" s="37"/>
      <c r="AC548" s="2">
        <f>TRUNC(AE548*옵션!$B$36/100,1)</f>
        <v>0</v>
      </c>
      <c r="AD548" s="2">
        <f>TRUNC(SUM(L544:L546))</f>
        <v>0</v>
      </c>
      <c r="AE548" s="2">
        <f>TRUNC(SUM(AE544:AE547))</f>
        <v>0</v>
      </c>
    </row>
    <row r="549" spans="4:17" ht="23.25" customHeight="1">
      <c r="D549" s="37"/>
      <c r="E549" s="37"/>
      <c r="F549" s="21"/>
      <c r="G549" s="18"/>
      <c r="H549" s="18"/>
      <c r="I549" s="40"/>
      <c r="J549" s="18"/>
      <c r="K549" s="18"/>
      <c r="L549" s="40"/>
      <c r="M549" s="18"/>
      <c r="N549" s="40"/>
      <c r="O549" s="18"/>
      <c r="P549" s="18"/>
      <c r="Q549" s="37"/>
    </row>
    <row r="550" spans="1:17" ht="23.25" customHeight="1">
      <c r="A550" s="15" t="s">
        <v>1958</v>
      </c>
      <c r="B550" s="15" t="s">
        <v>1762</v>
      </c>
      <c r="C550" s="1" t="s">
        <v>1959</v>
      </c>
      <c r="D550" s="220" t="s">
        <v>1957</v>
      </c>
      <c r="E550" s="234"/>
      <c r="F550" s="21"/>
      <c r="G550" s="18"/>
      <c r="H550" s="18"/>
      <c r="I550" s="40"/>
      <c r="J550" s="18"/>
      <c r="K550" s="18"/>
      <c r="L550" s="40"/>
      <c r="M550" s="18"/>
      <c r="N550" s="40"/>
      <c r="O550" s="18"/>
      <c r="P550" s="18"/>
      <c r="Q550" s="37"/>
    </row>
    <row r="551" spans="1:17" ht="23.25" customHeight="1">
      <c r="A551" s="15" t="s">
        <v>569</v>
      </c>
      <c r="B551" s="15" t="s">
        <v>1551</v>
      </c>
      <c r="C551" s="1" t="s">
        <v>569</v>
      </c>
      <c r="D551" s="37" t="s">
        <v>570</v>
      </c>
      <c r="E551" s="37" t="s">
        <v>571</v>
      </c>
      <c r="F551" s="21" t="s">
        <v>457</v>
      </c>
      <c r="G551" s="18">
        <v>1.05</v>
      </c>
      <c r="H551" s="18"/>
      <c r="I551" s="40"/>
      <c r="J551" s="18"/>
      <c r="K551" s="18"/>
      <c r="L551" s="40"/>
      <c r="M551" s="18"/>
      <c r="N551" s="40"/>
      <c r="O551" s="18"/>
      <c r="P551" s="18"/>
      <c r="Q551" s="37"/>
    </row>
    <row r="552" spans="1:31" ht="23.25" customHeight="1">
      <c r="A552" s="15" t="s">
        <v>923</v>
      </c>
      <c r="B552" s="15" t="s">
        <v>1551</v>
      </c>
      <c r="C552" s="1" t="s">
        <v>923</v>
      </c>
      <c r="D552" s="37" t="s">
        <v>924</v>
      </c>
      <c r="E552" s="37" t="s">
        <v>925</v>
      </c>
      <c r="F552" s="21" t="s">
        <v>926</v>
      </c>
      <c r="G552" s="18">
        <f>일위노임!G244</f>
        <v>0.3</v>
      </c>
      <c r="H552" s="18"/>
      <c r="I552" s="40"/>
      <c r="J552" s="18"/>
      <c r="K552" s="18"/>
      <c r="L552" s="40"/>
      <c r="M552" s="18"/>
      <c r="N552" s="40"/>
      <c r="O552" s="18"/>
      <c r="P552" s="18"/>
      <c r="Q552" s="37"/>
      <c r="AE552" s="2">
        <f>L552</f>
        <v>0</v>
      </c>
    </row>
    <row r="553" spans="1:17" ht="23.25" customHeight="1">
      <c r="A553" s="15" t="s">
        <v>1724</v>
      </c>
      <c r="B553" s="15" t="s">
        <v>1551</v>
      </c>
      <c r="C553" s="1" t="s">
        <v>1724</v>
      </c>
      <c r="D553" s="37" t="s">
        <v>1725</v>
      </c>
      <c r="E553" s="37" t="s">
        <v>1726</v>
      </c>
      <c r="F553" s="21" t="s">
        <v>901</v>
      </c>
      <c r="G553" s="18">
        <v>1</v>
      </c>
      <c r="H553" s="18"/>
      <c r="I553" s="40"/>
      <c r="J553" s="18"/>
      <c r="K553" s="18"/>
      <c r="L553" s="40"/>
      <c r="M553" s="18"/>
      <c r="N553" s="40"/>
      <c r="O553" s="18"/>
      <c r="P553" s="18"/>
      <c r="Q553" s="37"/>
    </row>
    <row r="554" spans="2:31" ht="23.25" customHeight="1">
      <c r="B554" s="15" t="s">
        <v>1721</v>
      </c>
      <c r="D554" s="37" t="s">
        <v>1722</v>
      </c>
      <c r="E554" s="37"/>
      <c r="F554" s="21"/>
      <c r="G554" s="18"/>
      <c r="H554" s="18"/>
      <c r="I554" s="40"/>
      <c r="J554" s="18"/>
      <c r="K554" s="18"/>
      <c r="L554" s="40"/>
      <c r="M554" s="18"/>
      <c r="N554" s="40"/>
      <c r="O554" s="18"/>
      <c r="P554" s="18"/>
      <c r="Q554" s="37"/>
      <c r="AC554" s="2">
        <f>TRUNC(AE554*옵션!$B$36/100,1)</f>
        <v>0</v>
      </c>
      <c r="AD554" s="2">
        <f>TRUNC(SUM(L550:L552))</f>
        <v>0</v>
      </c>
      <c r="AE554" s="2">
        <f>TRUNC(SUM(AE550:AE553))</f>
        <v>0</v>
      </c>
    </row>
    <row r="555" spans="4:17" ht="23.25" customHeight="1">
      <c r="D555" s="37"/>
      <c r="E555" s="37"/>
      <c r="F555" s="21"/>
      <c r="G555" s="18"/>
      <c r="H555" s="18"/>
      <c r="I555" s="40"/>
      <c r="J555" s="18"/>
      <c r="K555" s="18"/>
      <c r="L555" s="40"/>
      <c r="M555" s="18"/>
      <c r="N555" s="40"/>
      <c r="O555" s="18"/>
      <c r="P555" s="18"/>
      <c r="Q555" s="37"/>
    </row>
    <row r="556" spans="1:17" ht="23.25" customHeight="1">
      <c r="A556" s="15" t="s">
        <v>1961</v>
      </c>
      <c r="B556" s="15" t="s">
        <v>1762</v>
      </c>
      <c r="C556" s="1" t="s">
        <v>1962</v>
      </c>
      <c r="D556" s="220" t="s">
        <v>1960</v>
      </c>
      <c r="E556" s="234"/>
      <c r="F556" s="21"/>
      <c r="G556" s="18"/>
      <c r="H556" s="18"/>
      <c r="I556" s="40"/>
      <c r="J556" s="18"/>
      <c r="K556" s="18"/>
      <c r="L556" s="40"/>
      <c r="M556" s="18"/>
      <c r="N556" s="40"/>
      <c r="O556" s="18"/>
      <c r="P556" s="18"/>
      <c r="Q556" s="37"/>
    </row>
    <row r="557" spans="1:17" ht="23.25" customHeight="1">
      <c r="A557" s="15" t="s">
        <v>580</v>
      </c>
      <c r="B557" s="15" t="s">
        <v>1553</v>
      </c>
      <c r="C557" s="1" t="s">
        <v>580</v>
      </c>
      <c r="D557" s="37" t="s">
        <v>570</v>
      </c>
      <c r="E557" s="37" t="s">
        <v>581</v>
      </c>
      <c r="F557" s="21" t="s">
        <v>501</v>
      </c>
      <c r="G557" s="18">
        <v>1</v>
      </c>
      <c r="H557" s="18"/>
      <c r="I557" s="40"/>
      <c r="J557" s="18"/>
      <c r="K557" s="18"/>
      <c r="L557" s="40"/>
      <c r="M557" s="18"/>
      <c r="N557" s="40"/>
      <c r="O557" s="18"/>
      <c r="P557" s="18"/>
      <c r="Q557" s="37"/>
    </row>
    <row r="558" spans="1:31" ht="23.25" customHeight="1">
      <c r="A558" s="15" t="s">
        <v>923</v>
      </c>
      <c r="B558" s="15" t="s">
        <v>1553</v>
      </c>
      <c r="C558" s="1" t="s">
        <v>923</v>
      </c>
      <c r="D558" s="37" t="s">
        <v>924</v>
      </c>
      <c r="E558" s="37" t="s">
        <v>925</v>
      </c>
      <c r="F558" s="21" t="s">
        <v>926</v>
      </c>
      <c r="G558" s="18">
        <f>일위노임!G247</f>
        <v>0.04</v>
      </c>
      <c r="H558" s="18"/>
      <c r="I558" s="40"/>
      <c r="J558" s="18"/>
      <c r="K558" s="18"/>
      <c r="L558" s="40"/>
      <c r="M558" s="18"/>
      <c r="N558" s="40"/>
      <c r="O558" s="18"/>
      <c r="P558" s="18"/>
      <c r="Q558" s="37"/>
      <c r="AE558" s="2">
        <f>L558</f>
        <v>0</v>
      </c>
    </row>
    <row r="559" spans="1:17" ht="23.25" customHeight="1">
      <c r="A559" s="15" t="s">
        <v>1724</v>
      </c>
      <c r="B559" s="15" t="s">
        <v>1553</v>
      </c>
      <c r="C559" s="1" t="s">
        <v>1724</v>
      </c>
      <c r="D559" s="37" t="s">
        <v>1725</v>
      </c>
      <c r="E559" s="37" t="s">
        <v>1726</v>
      </c>
      <c r="F559" s="21" t="s">
        <v>901</v>
      </c>
      <c r="G559" s="18">
        <v>1</v>
      </c>
      <c r="H559" s="18"/>
      <c r="I559" s="40"/>
      <c r="J559" s="18"/>
      <c r="K559" s="18"/>
      <c r="L559" s="40"/>
      <c r="M559" s="18"/>
      <c r="N559" s="40"/>
      <c r="O559" s="18"/>
      <c r="P559" s="18"/>
      <c r="Q559" s="37"/>
    </row>
    <row r="560" spans="2:31" ht="23.25" customHeight="1">
      <c r="B560" s="15" t="s">
        <v>1721</v>
      </c>
      <c r="D560" s="37" t="s">
        <v>1722</v>
      </c>
      <c r="E560" s="37"/>
      <c r="F560" s="21"/>
      <c r="G560" s="18"/>
      <c r="H560" s="18"/>
      <c r="I560" s="40"/>
      <c r="J560" s="18"/>
      <c r="K560" s="18"/>
      <c r="L560" s="40"/>
      <c r="M560" s="18"/>
      <c r="N560" s="40"/>
      <c r="O560" s="18"/>
      <c r="P560" s="18"/>
      <c r="Q560" s="37"/>
      <c r="AC560" s="2">
        <f>TRUNC(AE560*옵션!$B$36/100,1)</f>
        <v>0</v>
      </c>
      <c r="AD560" s="2">
        <f>TRUNC(SUM(L556:L558))</f>
        <v>0</v>
      </c>
      <c r="AE560" s="2">
        <f>TRUNC(SUM(AE556:AE559))</f>
        <v>0</v>
      </c>
    </row>
    <row r="561" spans="4:17" ht="23.25" customHeight="1">
      <c r="D561" s="37"/>
      <c r="E561" s="37"/>
      <c r="F561" s="21"/>
      <c r="G561" s="18"/>
      <c r="H561" s="18"/>
      <c r="I561" s="40"/>
      <c r="J561" s="18"/>
      <c r="K561" s="18"/>
      <c r="L561" s="40"/>
      <c r="M561" s="18"/>
      <c r="N561" s="40"/>
      <c r="O561" s="18"/>
      <c r="P561" s="18"/>
      <c r="Q561" s="37"/>
    </row>
    <row r="562" spans="1:17" ht="23.25" customHeight="1">
      <c r="A562" s="15" t="s">
        <v>1964</v>
      </c>
      <c r="B562" s="15" t="s">
        <v>1762</v>
      </c>
      <c r="C562" s="1" t="s">
        <v>1965</v>
      </c>
      <c r="D562" s="220" t="s">
        <v>1963</v>
      </c>
      <c r="E562" s="234"/>
      <c r="F562" s="21"/>
      <c r="G562" s="18"/>
      <c r="H562" s="18"/>
      <c r="I562" s="40"/>
      <c r="J562" s="18"/>
      <c r="K562" s="18"/>
      <c r="L562" s="40"/>
      <c r="M562" s="18"/>
      <c r="N562" s="40"/>
      <c r="O562" s="18"/>
      <c r="P562" s="18"/>
      <c r="Q562" s="37"/>
    </row>
    <row r="563" spans="1:17" ht="23.25" customHeight="1">
      <c r="A563" s="15" t="s">
        <v>584</v>
      </c>
      <c r="B563" s="15" t="s">
        <v>1555</v>
      </c>
      <c r="C563" s="1" t="s">
        <v>584</v>
      </c>
      <c r="D563" s="37" t="s">
        <v>570</v>
      </c>
      <c r="E563" s="37" t="s">
        <v>585</v>
      </c>
      <c r="F563" s="21" t="s">
        <v>501</v>
      </c>
      <c r="G563" s="18">
        <v>1</v>
      </c>
      <c r="H563" s="18"/>
      <c r="I563" s="40"/>
      <c r="J563" s="18"/>
      <c r="K563" s="18"/>
      <c r="L563" s="40"/>
      <c r="M563" s="18"/>
      <c r="N563" s="40"/>
      <c r="O563" s="18"/>
      <c r="P563" s="18"/>
      <c r="Q563" s="37"/>
    </row>
    <row r="564" spans="1:31" ht="23.25" customHeight="1">
      <c r="A564" s="15" t="s">
        <v>923</v>
      </c>
      <c r="B564" s="15" t="s">
        <v>1555</v>
      </c>
      <c r="C564" s="1" t="s">
        <v>923</v>
      </c>
      <c r="D564" s="37" t="s">
        <v>924</v>
      </c>
      <c r="E564" s="37" t="s">
        <v>925</v>
      </c>
      <c r="F564" s="21" t="s">
        <v>926</v>
      </c>
      <c r="G564" s="18">
        <f>일위노임!G250</f>
        <v>0.04</v>
      </c>
      <c r="H564" s="18"/>
      <c r="I564" s="40"/>
      <c r="J564" s="18"/>
      <c r="K564" s="18"/>
      <c r="L564" s="40"/>
      <c r="M564" s="18"/>
      <c r="N564" s="40"/>
      <c r="O564" s="18"/>
      <c r="P564" s="18"/>
      <c r="Q564" s="37"/>
      <c r="AE564" s="2">
        <f>L564</f>
        <v>0</v>
      </c>
    </row>
    <row r="565" spans="1:17" ht="23.25" customHeight="1">
      <c r="A565" s="15" t="s">
        <v>1724</v>
      </c>
      <c r="B565" s="15" t="s">
        <v>1555</v>
      </c>
      <c r="C565" s="1" t="s">
        <v>1724</v>
      </c>
      <c r="D565" s="37" t="s">
        <v>1725</v>
      </c>
      <c r="E565" s="37" t="s">
        <v>1726</v>
      </c>
      <c r="F565" s="21" t="s">
        <v>901</v>
      </c>
      <c r="G565" s="18">
        <v>1</v>
      </c>
      <c r="H565" s="18"/>
      <c r="I565" s="40"/>
      <c r="J565" s="18"/>
      <c r="K565" s="18"/>
      <c r="L565" s="40"/>
      <c r="M565" s="18"/>
      <c r="N565" s="40"/>
      <c r="O565" s="18"/>
      <c r="P565" s="18"/>
      <c r="Q565" s="37"/>
    </row>
    <row r="566" spans="2:31" ht="23.25" customHeight="1">
      <c r="B566" s="15" t="s">
        <v>1721</v>
      </c>
      <c r="D566" s="37" t="s">
        <v>1722</v>
      </c>
      <c r="E566" s="37"/>
      <c r="F566" s="21"/>
      <c r="G566" s="18"/>
      <c r="H566" s="18"/>
      <c r="I566" s="40"/>
      <c r="J566" s="18"/>
      <c r="K566" s="18"/>
      <c r="L566" s="40"/>
      <c r="M566" s="18"/>
      <c r="N566" s="40"/>
      <c r="O566" s="18"/>
      <c r="P566" s="18"/>
      <c r="Q566" s="37"/>
      <c r="AC566" s="2">
        <f>TRUNC(AE566*옵션!$B$36/100,1)</f>
        <v>0</v>
      </c>
      <c r="AD566" s="2">
        <f>TRUNC(SUM(L562:L564))</f>
        <v>0</v>
      </c>
      <c r="AE566" s="2">
        <f>TRUNC(SUM(AE562:AE565))</f>
        <v>0</v>
      </c>
    </row>
    <row r="567" spans="4:17" ht="23.25" customHeight="1">
      <c r="D567" s="37"/>
      <c r="E567" s="37"/>
      <c r="F567" s="21"/>
      <c r="G567" s="18"/>
      <c r="H567" s="18"/>
      <c r="I567" s="40"/>
      <c r="J567" s="18"/>
      <c r="K567" s="18"/>
      <c r="L567" s="40"/>
      <c r="M567" s="18"/>
      <c r="N567" s="40"/>
      <c r="O567" s="18"/>
      <c r="P567" s="18"/>
      <c r="Q567" s="37"/>
    </row>
    <row r="568" spans="1:17" ht="23.25" customHeight="1">
      <c r="A568" s="15" t="s">
        <v>1967</v>
      </c>
      <c r="B568" s="15" t="s">
        <v>1762</v>
      </c>
      <c r="C568" s="1" t="s">
        <v>1968</v>
      </c>
      <c r="D568" s="220" t="s">
        <v>1966</v>
      </c>
      <c r="E568" s="234"/>
      <c r="F568" s="21"/>
      <c r="G568" s="18"/>
      <c r="H568" s="18"/>
      <c r="I568" s="40"/>
      <c r="J568" s="18"/>
      <c r="K568" s="18"/>
      <c r="L568" s="40"/>
      <c r="M568" s="18"/>
      <c r="N568" s="40"/>
      <c r="O568" s="18"/>
      <c r="P568" s="18"/>
      <c r="Q568" s="37"/>
    </row>
    <row r="569" spans="1:17" ht="23.25" customHeight="1">
      <c r="A569" s="15" t="s">
        <v>586</v>
      </c>
      <c r="B569" s="15" t="s">
        <v>1557</v>
      </c>
      <c r="C569" s="1" t="s">
        <v>586</v>
      </c>
      <c r="D569" s="37" t="s">
        <v>570</v>
      </c>
      <c r="E569" s="37" t="s">
        <v>587</v>
      </c>
      <c r="F569" s="21" t="s">
        <v>501</v>
      </c>
      <c r="G569" s="18">
        <v>1</v>
      </c>
      <c r="H569" s="18"/>
      <c r="I569" s="40"/>
      <c r="J569" s="18"/>
      <c r="K569" s="18"/>
      <c r="L569" s="40"/>
      <c r="M569" s="18"/>
      <c r="N569" s="40"/>
      <c r="O569" s="18"/>
      <c r="P569" s="18"/>
      <c r="Q569" s="37"/>
    </row>
    <row r="570" spans="1:31" ht="23.25" customHeight="1">
      <c r="A570" s="15" t="s">
        <v>923</v>
      </c>
      <c r="B570" s="15" t="s">
        <v>1557</v>
      </c>
      <c r="C570" s="1" t="s">
        <v>923</v>
      </c>
      <c r="D570" s="37" t="s">
        <v>924</v>
      </c>
      <c r="E570" s="37" t="s">
        <v>925</v>
      </c>
      <c r="F570" s="21" t="s">
        <v>926</v>
      </c>
      <c r="G570" s="18">
        <f>일위노임!G253</f>
        <v>0.04</v>
      </c>
      <c r="H570" s="18"/>
      <c r="I570" s="40"/>
      <c r="J570" s="18"/>
      <c r="K570" s="18"/>
      <c r="L570" s="40"/>
      <c r="M570" s="18"/>
      <c r="N570" s="40"/>
      <c r="O570" s="18"/>
      <c r="P570" s="18"/>
      <c r="Q570" s="37"/>
      <c r="AE570" s="2">
        <f>L570</f>
        <v>0</v>
      </c>
    </row>
    <row r="571" spans="1:17" ht="23.25" customHeight="1">
      <c r="A571" s="15" t="s">
        <v>1724</v>
      </c>
      <c r="B571" s="15" t="s">
        <v>1557</v>
      </c>
      <c r="C571" s="1" t="s">
        <v>1724</v>
      </c>
      <c r="D571" s="37" t="s">
        <v>1725</v>
      </c>
      <c r="E571" s="37" t="s">
        <v>1726</v>
      </c>
      <c r="F571" s="21" t="s">
        <v>901</v>
      </c>
      <c r="G571" s="18">
        <v>1</v>
      </c>
      <c r="H571" s="18"/>
      <c r="I571" s="40"/>
      <c r="J571" s="18"/>
      <c r="K571" s="18"/>
      <c r="L571" s="40"/>
      <c r="M571" s="18"/>
      <c r="N571" s="40"/>
      <c r="O571" s="18"/>
      <c r="P571" s="18"/>
      <c r="Q571" s="37"/>
    </row>
    <row r="572" spans="2:31" ht="23.25" customHeight="1">
      <c r="B572" s="15" t="s">
        <v>1721</v>
      </c>
      <c r="D572" s="37" t="s">
        <v>1722</v>
      </c>
      <c r="E572" s="37"/>
      <c r="F572" s="21"/>
      <c r="G572" s="18"/>
      <c r="H572" s="18"/>
      <c r="I572" s="40"/>
      <c r="J572" s="18"/>
      <c r="K572" s="18"/>
      <c r="L572" s="40"/>
      <c r="M572" s="18"/>
      <c r="N572" s="40"/>
      <c r="O572" s="18"/>
      <c r="P572" s="18"/>
      <c r="Q572" s="37"/>
      <c r="AC572" s="2">
        <f>TRUNC(AE572*옵션!$B$36/100,1)</f>
        <v>0</v>
      </c>
      <c r="AD572" s="2">
        <f>TRUNC(SUM(L568:L570))</f>
        <v>0</v>
      </c>
      <c r="AE572" s="2">
        <f>TRUNC(SUM(AE568:AE571))</f>
        <v>0</v>
      </c>
    </row>
    <row r="573" spans="4:17" ht="23.25" customHeight="1">
      <c r="D573" s="37"/>
      <c r="E573" s="37"/>
      <c r="F573" s="21"/>
      <c r="G573" s="18"/>
      <c r="H573" s="18"/>
      <c r="I573" s="40"/>
      <c r="J573" s="18"/>
      <c r="K573" s="18"/>
      <c r="L573" s="40"/>
      <c r="M573" s="18"/>
      <c r="N573" s="40"/>
      <c r="O573" s="18"/>
      <c r="P573" s="18"/>
      <c r="Q573" s="37"/>
    </row>
    <row r="574" spans="1:17" ht="23.25" customHeight="1">
      <c r="A574" s="15" t="s">
        <v>1970</v>
      </c>
      <c r="B574" s="15" t="s">
        <v>1762</v>
      </c>
      <c r="C574" s="1" t="s">
        <v>1971</v>
      </c>
      <c r="D574" s="220" t="s">
        <v>1969</v>
      </c>
      <c r="E574" s="234"/>
      <c r="F574" s="21"/>
      <c r="G574" s="18"/>
      <c r="H574" s="18"/>
      <c r="I574" s="40"/>
      <c r="J574" s="18"/>
      <c r="K574" s="18"/>
      <c r="L574" s="40"/>
      <c r="M574" s="18"/>
      <c r="N574" s="40"/>
      <c r="O574" s="18"/>
      <c r="P574" s="18"/>
      <c r="Q574" s="37"/>
    </row>
    <row r="575" spans="1:17" ht="23.25" customHeight="1">
      <c r="A575" s="15" t="s">
        <v>665</v>
      </c>
      <c r="B575" s="15" t="s">
        <v>1559</v>
      </c>
      <c r="C575" s="1" t="s">
        <v>665</v>
      </c>
      <c r="D575" s="37" t="s">
        <v>666</v>
      </c>
      <c r="E575" s="37" t="s">
        <v>667</v>
      </c>
      <c r="F575" s="21" t="s">
        <v>501</v>
      </c>
      <c r="G575" s="18">
        <v>1</v>
      </c>
      <c r="H575" s="18"/>
      <c r="I575" s="40"/>
      <c r="J575" s="18"/>
      <c r="K575" s="18"/>
      <c r="L575" s="40"/>
      <c r="M575" s="18"/>
      <c r="N575" s="40"/>
      <c r="O575" s="18"/>
      <c r="P575" s="18"/>
      <c r="Q575" s="37"/>
    </row>
    <row r="576" spans="1:17" ht="23.25" customHeight="1">
      <c r="A576" s="15" t="s">
        <v>654</v>
      </c>
      <c r="B576" s="15" t="s">
        <v>1559</v>
      </c>
      <c r="C576" s="1" t="s">
        <v>654</v>
      </c>
      <c r="D576" s="37" t="s">
        <v>655</v>
      </c>
      <c r="E576" s="37" t="s">
        <v>656</v>
      </c>
      <c r="F576" s="21" t="s">
        <v>501</v>
      </c>
      <c r="G576" s="18">
        <v>1</v>
      </c>
      <c r="H576" s="18"/>
      <c r="I576" s="40"/>
      <c r="J576" s="18"/>
      <c r="K576" s="18"/>
      <c r="L576" s="40"/>
      <c r="M576" s="18"/>
      <c r="N576" s="40"/>
      <c r="O576" s="18"/>
      <c r="P576" s="18"/>
      <c r="Q576" s="37"/>
    </row>
    <row r="577" spans="1:17" ht="23.25" customHeight="1">
      <c r="A577" s="15" t="s">
        <v>768</v>
      </c>
      <c r="B577" s="15" t="s">
        <v>1559</v>
      </c>
      <c r="C577" s="1" t="s">
        <v>768</v>
      </c>
      <c r="D577" s="37" t="s">
        <v>769</v>
      </c>
      <c r="E577" s="37" t="s">
        <v>770</v>
      </c>
      <c r="F577" s="21" t="s">
        <v>501</v>
      </c>
      <c r="G577" s="18">
        <v>1</v>
      </c>
      <c r="H577" s="18"/>
      <c r="I577" s="40"/>
      <c r="J577" s="18"/>
      <c r="K577" s="18"/>
      <c r="L577" s="40"/>
      <c r="M577" s="18"/>
      <c r="N577" s="40"/>
      <c r="O577" s="18"/>
      <c r="P577" s="18"/>
      <c r="Q577" s="37"/>
    </row>
    <row r="578" spans="1:17" ht="23.25" customHeight="1">
      <c r="A578" s="15" t="s">
        <v>578</v>
      </c>
      <c r="B578" s="15" t="s">
        <v>1559</v>
      </c>
      <c r="C578" s="1" t="s">
        <v>578</v>
      </c>
      <c r="D578" s="37" t="s">
        <v>570</v>
      </c>
      <c r="E578" s="37" t="s">
        <v>579</v>
      </c>
      <c r="F578" s="21" t="s">
        <v>501</v>
      </c>
      <c r="G578" s="18">
        <v>1</v>
      </c>
      <c r="H578" s="18"/>
      <c r="I578" s="40"/>
      <c r="J578" s="18"/>
      <c r="K578" s="18"/>
      <c r="L578" s="40"/>
      <c r="M578" s="18"/>
      <c r="N578" s="40"/>
      <c r="O578" s="18"/>
      <c r="P578" s="18"/>
      <c r="Q578" s="37"/>
    </row>
    <row r="579" spans="2:31" ht="23.25" customHeight="1">
      <c r="B579" s="15" t="s">
        <v>1721</v>
      </c>
      <c r="D579" s="37" t="s">
        <v>1722</v>
      </c>
      <c r="E579" s="37"/>
      <c r="F579" s="21"/>
      <c r="G579" s="18"/>
      <c r="H579" s="18"/>
      <c r="I579" s="40"/>
      <c r="J579" s="18"/>
      <c r="K579" s="18"/>
      <c r="L579" s="40"/>
      <c r="M579" s="18"/>
      <c r="N579" s="40"/>
      <c r="O579" s="18"/>
      <c r="P579" s="18"/>
      <c r="Q579" s="37"/>
      <c r="AE579" s="2">
        <f>TRUNC(SUM(AE574:AE578))</f>
        <v>0</v>
      </c>
    </row>
    <row r="580" spans="4:17" ht="23.25" customHeight="1">
      <c r="D580" s="37"/>
      <c r="E580" s="37"/>
      <c r="F580" s="21"/>
      <c r="G580" s="18"/>
      <c r="H580" s="18"/>
      <c r="I580" s="40"/>
      <c r="J580" s="18"/>
      <c r="K580" s="18"/>
      <c r="L580" s="40"/>
      <c r="M580" s="18"/>
      <c r="N580" s="40"/>
      <c r="O580" s="18"/>
      <c r="P580" s="18"/>
      <c r="Q580" s="37"/>
    </row>
    <row r="581" spans="1:17" ht="23.25" customHeight="1">
      <c r="A581" s="15" t="s">
        <v>1</v>
      </c>
      <c r="B581" s="15" t="s">
        <v>1762</v>
      </c>
      <c r="C581" s="1" t="s">
        <v>2</v>
      </c>
      <c r="D581" s="220" t="s">
        <v>0</v>
      </c>
      <c r="E581" s="234"/>
      <c r="F581" s="21"/>
      <c r="G581" s="18"/>
      <c r="H581" s="18"/>
      <c r="I581" s="40"/>
      <c r="J581" s="18"/>
      <c r="K581" s="18"/>
      <c r="L581" s="40"/>
      <c r="M581" s="18"/>
      <c r="N581" s="40"/>
      <c r="O581" s="18"/>
      <c r="P581" s="18"/>
      <c r="Q581" s="37"/>
    </row>
    <row r="582" spans="1:18" ht="23.25" customHeight="1">
      <c r="A582" s="15" t="s">
        <v>588</v>
      </c>
      <c r="B582" s="15" t="s">
        <v>1563</v>
      </c>
      <c r="C582" s="1" t="s">
        <v>588</v>
      </c>
      <c r="D582" s="37" t="s">
        <v>589</v>
      </c>
      <c r="E582" s="37" t="s">
        <v>590</v>
      </c>
      <c r="F582" s="21" t="s">
        <v>457</v>
      </c>
      <c r="G582" s="18">
        <v>1.05</v>
      </c>
      <c r="H582" s="18"/>
      <c r="I582" s="40"/>
      <c r="J582" s="18"/>
      <c r="K582" s="18"/>
      <c r="L582" s="40"/>
      <c r="M582" s="18"/>
      <c r="N582" s="40"/>
      <c r="O582" s="18"/>
      <c r="P582" s="18"/>
      <c r="Q582" s="37"/>
      <c r="R582" s="2" t="s">
        <v>1736</v>
      </c>
    </row>
    <row r="583" spans="1:31" ht="23.25" customHeight="1">
      <c r="A583" s="15" t="s">
        <v>923</v>
      </c>
      <c r="B583" s="15" t="s">
        <v>1563</v>
      </c>
      <c r="C583" s="1" t="s">
        <v>923</v>
      </c>
      <c r="D583" s="37" t="s">
        <v>924</v>
      </c>
      <c r="E583" s="37" t="s">
        <v>925</v>
      </c>
      <c r="F583" s="21" t="s">
        <v>926</v>
      </c>
      <c r="G583" s="18">
        <f>일위노임!G256</f>
        <v>0.23</v>
      </c>
      <c r="H583" s="18"/>
      <c r="I583" s="40"/>
      <c r="J583" s="18"/>
      <c r="K583" s="18"/>
      <c r="L583" s="40"/>
      <c r="M583" s="18"/>
      <c r="N583" s="40"/>
      <c r="O583" s="18"/>
      <c r="P583" s="18"/>
      <c r="Q583" s="37"/>
      <c r="AE583" s="2">
        <f>L583</f>
        <v>0</v>
      </c>
    </row>
    <row r="584" spans="1:17" ht="23.25" customHeight="1">
      <c r="A584" s="15" t="s">
        <v>1724</v>
      </c>
      <c r="B584" s="15" t="s">
        <v>1563</v>
      </c>
      <c r="C584" s="1" t="s">
        <v>1724</v>
      </c>
      <c r="D584" s="37" t="s">
        <v>1725</v>
      </c>
      <c r="E584" s="37" t="s">
        <v>1726</v>
      </c>
      <c r="F584" s="21" t="s">
        <v>901</v>
      </c>
      <c r="G584" s="18">
        <v>1</v>
      </c>
      <c r="H584" s="18"/>
      <c r="I584" s="40"/>
      <c r="J584" s="18"/>
      <c r="K584" s="18"/>
      <c r="L584" s="40"/>
      <c r="M584" s="18"/>
      <c r="N584" s="40"/>
      <c r="O584" s="18"/>
      <c r="P584" s="18"/>
      <c r="Q584" s="37"/>
    </row>
    <row r="585" spans="2:31" ht="23.25" customHeight="1">
      <c r="B585" s="15" t="s">
        <v>1721</v>
      </c>
      <c r="D585" s="37" t="s">
        <v>1722</v>
      </c>
      <c r="E585" s="37"/>
      <c r="F585" s="21"/>
      <c r="G585" s="18"/>
      <c r="H585" s="18"/>
      <c r="I585" s="40"/>
      <c r="J585" s="18"/>
      <c r="K585" s="18"/>
      <c r="L585" s="40"/>
      <c r="M585" s="18"/>
      <c r="N585" s="40"/>
      <c r="O585" s="18"/>
      <c r="P585" s="18"/>
      <c r="Q585" s="37"/>
      <c r="AC585" s="2">
        <f>TRUNC(AE585*옵션!$B$36/100,1)</f>
        <v>0</v>
      </c>
      <c r="AD585" s="2">
        <f>TRUNC(SUM(L581:L583))</f>
        <v>0</v>
      </c>
      <c r="AE585" s="2">
        <f>TRUNC(SUM(AE581:AE584))</f>
        <v>0</v>
      </c>
    </row>
    <row r="586" spans="4:17" ht="23.25" customHeight="1">
      <c r="D586" s="37"/>
      <c r="E586" s="37"/>
      <c r="F586" s="21"/>
      <c r="G586" s="18"/>
      <c r="H586" s="18"/>
      <c r="I586" s="40"/>
      <c r="J586" s="18"/>
      <c r="K586" s="18"/>
      <c r="L586" s="40"/>
      <c r="M586" s="18"/>
      <c r="N586" s="40"/>
      <c r="O586" s="18"/>
      <c r="P586" s="18"/>
      <c r="Q586" s="37"/>
    </row>
    <row r="587" spans="1:17" ht="23.25" customHeight="1">
      <c r="A587" s="15" t="s">
        <v>4</v>
      </c>
      <c r="B587" s="15" t="s">
        <v>1762</v>
      </c>
      <c r="C587" s="1" t="s">
        <v>5</v>
      </c>
      <c r="D587" s="220" t="s">
        <v>3</v>
      </c>
      <c r="E587" s="234"/>
      <c r="F587" s="21"/>
      <c r="G587" s="18"/>
      <c r="H587" s="18"/>
      <c r="I587" s="40"/>
      <c r="J587" s="18"/>
      <c r="K587" s="18"/>
      <c r="L587" s="40"/>
      <c r="M587" s="18"/>
      <c r="N587" s="40"/>
      <c r="O587" s="18"/>
      <c r="P587" s="18"/>
      <c r="Q587" s="37"/>
    </row>
    <row r="588" spans="1:18" ht="23.25" customHeight="1">
      <c r="A588" s="15" t="s">
        <v>591</v>
      </c>
      <c r="B588" s="15" t="s">
        <v>1565</v>
      </c>
      <c r="C588" s="1" t="s">
        <v>591</v>
      </c>
      <c r="D588" s="37" t="s">
        <v>589</v>
      </c>
      <c r="E588" s="37" t="s">
        <v>592</v>
      </c>
      <c r="F588" s="21" t="s">
        <v>457</v>
      </c>
      <c r="G588" s="18">
        <v>1.05</v>
      </c>
      <c r="H588" s="18"/>
      <c r="I588" s="40"/>
      <c r="J588" s="18"/>
      <c r="K588" s="18"/>
      <c r="L588" s="40"/>
      <c r="M588" s="18"/>
      <c r="N588" s="40"/>
      <c r="O588" s="18"/>
      <c r="P588" s="18"/>
      <c r="Q588" s="37"/>
      <c r="R588" s="2" t="s">
        <v>1736</v>
      </c>
    </row>
    <row r="589" spans="1:31" ht="23.25" customHeight="1">
      <c r="A589" s="15" t="s">
        <v>923</v>
      </c>
      <c r="B589" s="15" t="s">
        <v>1565</v>
      </c>
      <c r="C589" s="1" t="s">
        <v>923</v>
      </c>
      <c r="D589" s="37" t="s">
        <v>924</v>
      </c>
      <c r="E589" s="37" t="s">
        <v>925</v>
      </c>
      <c r="F589" s="21" t="s">
        <v>926</v>
      </c>
      <c r="G589" s="18">
        <f>일위노임!G259</f>
        <v>0.23</v>
      </c>
      <c r="H589" s="18"/>
      <c r="I589" s="40"/>
      <c r="J589" s="18"/>
      <c r="K589" s="18"/>
      <c r="L589" s="40"/>
      <c r="M589" s="18"/>
      <c r="N589" s="40"/>
      <c r="O589" s="18"/>
      <c r="P589" s="18"/>
      <c r="Q589" s="37"/>
      <c r="AE589" s="2">
        <f>L589</f>
        <v>0</v>
      </c>
    </row>
    <row r="590" spans="1:17" ht="23.25" customHeight="1">
      <c r="A590" s="15" t="s">
        <v>1724</v>
      </c>
      <c r="B590" s="15" t="s">
        <v>1565</v>
      </c>
      <c r="C590" s="1" t="s">
        <v>1724</v>
      </c>
      <c r="D590" s="37" t="s">
        <v>1725</v>
      </c>
      <c r="E590" s="37" t="s">
        <v>1726</v>
      </c>
      <c r="F590" s="21" t="s">
        <v>901</v>
      </c>
      <c r="G590" s="18">
        <v>1</v>
      </c>
      <c r="H590" s="18"/>
      <c r="I590" s="40"/>
      <c r="J590" s="18"/>
      <c r="K590" s="18"/>
      <c r="L590" s="40"/>
      <c r="M590" s="18"/>
      <c r="N590" s="40"/>
      <c r="O590" s="18"/>
      <c r="P590" s="18"/>
      <c r="Q590" s="37"/>
    </row>
    <row r="591" spans="2:31" ht="23.25" customHeight="1">
      <c r="B591" s="15" t="s">
        <v>1721</v>
      </c>
      <c r="D591" s="37" t="s">
        <v>1722</v>
      </c>
      <c r="E591" s="37"/>
      <c r="F591" s="21"/>
      <c r="G591" s="18"/>
      <c r="H591" s="18"/>
      <c r="I591" s="40"/>
      <c r="J591" s="18"/>
      <c r="K591" s="18"/>
      <c r="L591" s="40"/>
      <c r="M591" s="18"/>
      <c r="N591" s="40"/>
      <c r="O591" s="18"/>
      <c r="P591" s="18"/>
      <c r="Q591" s="37"/>
      <c r="AC591" s="2">
        <f>TRUNC(AE591*옵션!$B$36/100,1)</f>
        <v>0</v>
      </c>
      <c r="AD591" s="2">
        <f>TRUNC(SUM(L587:L589))</f>
        <v>0</v>
      </c>
      <c r="AE591" s="2">
        <f>TRUNC(SUM(AE587:AE590))</f>
        <v>0</v>
      </c>
    </row>
    <row r="592" spans="4:17" ht="23.25" customHeight="1">
      <c r="D592" s="37"/>
      <c r="E592" s="37"/>
      <c r="F592" s="21"/>
      <c r="G592" s="18"/>
      <c r="H592" s="18"/>
      <c r="I592" s="40"/>
      <c r="J592" s="18"/>
      <c r="K592" s="18"/>
      <c r="L592" s="40"/>
      <c r="M592" s="18"/>
      <c r="N592" s="40"/>
      <c r="O592" s="18"/>
      <c r="P592" s="18"/>
      <c r="Q592" s="37"/>
    </row>
    <row r="593" spans="1:17" ht="23.25" customHeight="1">
      <c r="A593" s="15" t="s">
        <v>7</v>
      </c>
      <c r="B593" s="15" t="s">
        <v>1762</v>
      </c>
      <c r="C593" s="1" t="s">
        <v>8</v>
      </c>
      <c r="D593" s="220" t="s">
        <v>6</v>
      </c>
      <c r="E593" s="234"/>
      <c r="F593" s="21"/>
      <c r="G593" s="18"/>
      <c r="H593" s="18"/>
      <c r="I593" s="40"/>
      <c r="J593" s="18"/>
      <c r="K593" s="18"/>
      <c r="L593" s="40"/>
      <c r="M593" s="18"/>
      <c r="N593" s="40"/>
      <c r="O593" s="18"/>
      <c r="P593" s="18"/>
      <c r="Q593" s="37"/>
    </row>
    <row r="594" spans="1:17" ht="23.25" customHeight="1">
      <c r="A594" s="15" t="s">
        <v>593</v>
      </c>
      <c r="B594" s="15" t="s">
        <v>1567</v>
      </c>
      <c r="C594" s="1" t="s">
        <v>593</v>
      </c>
      <c r="D594" s="37" t="s">
        <v>589</v>
      </c>
      <c r="E594" s="37" t="s">
        <v>594</v>
      </c>
      <c r="F594" s="21" t="s">
        <v>457</v>
      </c>
      <c r="G594" s="18">
        <v>1.05</v>
      </c>
      <c r="H594" s="18"/>
      <c r="I594" s="40"/>
      <c r="J594" s="18"/>
      <c r="K594" s="18"/>
      <c r="L594" s="40"/>
      <c r="M594" s="18"/>
      <c r="N594" s="40"/>
      <c r="O594" s="18"/>
      <c r="P594" s="18"/>
      <c r="Q594" s="37"/>
    </row>
    <row r="595" spans="1:31" ht="23.25" customHeight="1">
      <c r="A595" s="15" t="s">
        <v>923</v>
      </c>
      <c r="B595" s="15" t="s">
        <v>1567</v>
      </c>
      <c r="C595" s="1" t="s">
        <v>923</v>
      </c>
      <c r="D595" s="37" t="s">
        <v>924</v>
      </c>
      <c r="E595" s="37" t="s">
        <v>925</v>
      </c>
      <c r="F595" s="21" t="s">
        <v>926</v>
      </c>
      <c r="G595" s="18">
        <f>일위노임!G262</f>
        <v>0.046</v>
      </c>
      <c r="H595" s="18"/>
      <c r="I595" s="40"/>
      <c r="J595" s="18"/>
      <c r="K595" s="18"/>
      <c r="L595" s="40"/>
      <c r="M595" s="18"/>
      <c r="N595" s="40"/>
      <c r="O595" s="18"/>
      <c r="P595" s="18"/>
      <c r="Q595" s="37"/>
      <c r="AE595" s="2">
        <f>L595</f>
        <v>0</v>
      </c>
    </row>
    <row r="596" spans="1:17" ht="23.25" customHeight="1">
      <c r="A596" s="15" t="s">
        <v>1724</v>
      </c>
      <c r="B596" s="15" t="s">
        <v>1567</v>
      </c>
      <c r="C596" s="1" t="s">
        <v>1724</v>
      </c>
      <c r="D596" s="37" t="s">
        <v>1725</v>
      </c>
      <c r="E596" s="37" t="s">
        <v>1726</v>
      </c>
      <c r="F596" s="21" t="s">
        <v>901</v>
      </c>
      <c r="G596" s="18">
        <v>1</v>
      </c>
      <c r="H596" s="18"/>
      <c r="I596" s="40"/>
      <c r="J596" s="18"/>
      <c r="K596" s="18"/>
      <c r="L596" s="40"/>
      <c r="M596" s="18"/>
      <c r="N596" s="40"/>
      <c r="O596" s="18"/>
      <c r="P596" s="18"/>
      <c r="Q596" s="37"/>
    </row>
    <row r="597" spans="2:31" ht="23.25" customHeight="1">
      <c r="B597" s="15" t="s">
        <v>1721</v>
      </c>
      <c r="D597" s="37" t="s">
        <v>1722</v>
      </c>
      <c r="E597" s="37"/>
      <c r="F597" s="21"/>
      <c r="G597" s="18"/>
      <c r="H597" s="18"/>
      <c r="I597" s="40"/>
      <c r="J597" s="18"/>
      <c r="K597" s="18"/>
      <c r="L597" s="40"/>
      <c r="M597" s="18"/>
      <c r="N597" s="40"/>
      <c r="O597" s="18"/>
      <c r="P597" s="18"/>
      <c r="Q597" s="37"/>
      <c r="AC597" s="2">
        <f>TRUNC(AE597*옵션!$B$36/100,1)</f>
        <v>0</v>
      </c>
      <c r="AD597" s="2">
        <f>TRUNC(SUM(L593:L595))</f>
        <v>0</v>
      </c>
      <c r="AE597" s="2">
        <f>TRUNC(SUM(AE593:AE596))</f>
        <v>0</v>
      </c>
    </row>
    <row r="598" spans="4:17" ht="23.25" customHeight="1">
      <c r="D598" s="37"/>
      <c r="E598" s="37"/>
      <c r="F598" s="21"/>
      <c r="G598" s="18"/>
      <c r="H598" s="18"/>
      <c r="I598" s="40"/>
      <c r="J598" s="18"/>
      <c r="K598" s="18"/>
      <c r="L598" s="40"/>
      <c r="M598" s="18"/>
      <c r="N598" s="40"/>
      <c r="O598" s="18"/>
      <c r="P598" s="18"/>
      <c r="Q598" s="37"/>
    </row>
    <row r="599" spans="1:17" ht="23.25" customHeight="1">
      <c r="A599" s="15" t="s">
        <v>10</v>
      </c>
      <c r="B599" s="15" t="s">
        <v>1762</v>
      </c>
      <c r="C599" s="1" t="s">
        <v>11</v>
      </c>
      <c r="D599" s="220" t="s">
        <v>9</v>
      </c>
      <c r="E599" s="234"/>
      <c r="F599" s="21"/>
      <c r="G599" s="18"/>
      <c r="H599" s="18"/>
      <c r="I599" s="40"/>
      <c r="J599" s="18"/>
      <c r="K599" s="18"/>
      <c r="L599" s="40"/>
      <c r="M599" s="18"/>
      <c r="N599" s="40"/>
      <c r="O599" s="18"/>
      <c r="P599" s="18"/>
      <c r="Q599" s="37"/>
    </row>
    <row r="600" spans="1:17" ht="23.25" customHeight="1">
      <c r="A600" s="15" t="s">
        <v>595</v>
      </c>
      <c r="B600" s="15" t="s">
        <v>1569</v>
      </c>
      <c r="C600" s="1" t="s">
        <v>595</v>
      </c>
      <c r="D600" s="37" t="s">
        <v>589</v>
      </c>
      <c r="E600" s="37" t="s">
        <v>596</v>
      </c>
      <c r="F600" s="21" t="s">
        <v>457</v>
      </c>
      <c r="G600" s="18">
        <v>1.05</v>
      </c>
      <c r="H600" s="18"/>
      <c r="I600" s="40"/>
      <c r="J600" s="18"/>
      <c r="K600" s="18"/>
      <c r="L600" s="40"/>
      <c r="M600" s="18"/>
      <c r="N600" s="40"/>
      <c r="O600" s="18"/>
      <c r="P600" s="18"/>
      <c r="Q600" s="37"/>
    </row>
    <row r="601" spans="1:31" ht="23.25" customHeight="1">
      <c r="A601" s="15" t="s">
        <v>923</v>
      </c>
      <c r="B601" s="15" t="s">
        <v>1569</v>
      </c>
      <c r="C601" s="1" t="s">
        <v>923</v>
      </c>
      <c r="D601" s="37" t="s">
        <v>924</v>
      </c>
      <c r="E601" s="37" t="s">
        <v>925</v>
      </c>
      <c r="F601" s="21" t="s">
        <v>926</v>
      </c>
      <c r="G601" s="18">
        <f>일위노임!G265</f>
        <v>0.046</v>
      </c>
      <c r="H601" s="18"/>
      <c r="I601" s="40"/>
      <c r="J601" s="18"/>
      <c r="K601" s="18"/>
      <c r="L601" s="40"/>
      <c r="M601" s="18"/>
      <c r="N601" s="40"/>
      <c r="O601" s="18"/>
      <c r="P601" s="18"/>
      <c r="Q601" s="37"/>
      <c r="AE601" s="2">
        <f>L601</f>
        <v>0</v>
      </c>
    </row>
    <row r="602" spans="1:17" ht="23.25" customHeight="1">
      <c r="A602" s="15" t="s">
        <v>1724</v>
      </c>
      <c r="B602" s="15" t="s">
        <v>1569</v>
      </c>
      <c r="C602" s="1" t="s">
        <v>1724</v>
      </c>
      <c r="D602" s="37" t="s">
        <v>1725</v>
      </c>
      <c r="E602" s="37" t="s">
        <v>1726</v>
      </c>
      <c r="F602" s="21" t="s">
        <v>901</v>
      </c>
      <c r="G602" s="18">
        <v>1</v>
      </c>
      <c r="H602" s="18"/>
      <c r="I602" s="40"/>
      <c r="J602" s="18"/>
      <c r="K602" s="18"/>
      <c r="L602" s="40"/>
      <c r="M602" s="18"/>
      <c r="N602" s="40"/>
      <c r="O602" s="18"/>
      <c r="P602" s="18"/>
      <c r="Q602" s="37"/>
    </row>
    <row r="603" spans="2:31" ht="23.25" customHeight="1">
      <c r="B603" s="15" t="s">
        <v>1721</v>
      </c>
      <c r="D603" s="37" t="s">
        <v>1722</v>
      </c>
      <c r="E603" s="37"/>
      <c r="F603" s="21"/>
      <c r="G603" s="18"/>
      <c r="H603" s="18"/>
      <c r="I603" s="40"/>
      <c r="J603" s="18"/>
      <c r="K603" s="18"/>
      <c r="L603" s="40"/>
      <c r="M603" s="18"/>
      <c r="N603" s="40"/>
      <c r="O603" s="18"/>
      <c r="P603" s="18"/>
      <c r="Q603" s="37"/>
      <c r="AC603" s="2">
        <f>TRUNC(AE603*옵션!$B$36/100,1)</f>
        <v>0</v>
      </c>
      <c r="AD603" s="2">
        <f>TRUNC(SUM(L599:L601))</f>
        <v>0</v>
      </c>
      <c r="AE603" s="2">
        <f>TRUNC(SUM(AE599:AE602))</f>
        <v>0</v>
      </c>
    </row>
    <row r="604" spans="4:17" ht="23.25" customHeight="1">
      <c r="D604" s="37"/>
      <c r="E604" s="37"/>
      <c r="F604" s="21"/>
      <c r="G604" s="18"/>
      <c r="H604" s="18"/>
      <c r="I604" s="40"/>
      <c r="J604" s="18"/>
      <c r="K604" s="18"/>
      <c r="L604" s="40"/>
      <c r="M604" s="18"/>
      <c r="N604" s="40"/>
      <c r="O604" s="18"/>
      <c r="P604" s="18"/>
      <c r="Q604" s="37"/>
    </row>
    <row r="605" spans="1:17" ht="23.25" customHeight="1">
      <c r="A605" s="15" t="s">
        <v>13</v>
      </c>
      <c r="B605" s="15" t="s">
        <v>1762</v>
      </c>
      <c r="C605" s="1" t="s">
        <v>14</v>
      </c>
      <c r="D605" s="220" t="s">
        <v>12</v>
      </c>
      <c r="E605" s="234"/>
      <c r="F605" s="21"/>
      <c r="G605" s="18"/>
      <c r="H605" s="18"/>
      <c r="I605" s="40"/>
      <c r="J605" s="18"/>
      <c r="K605" s="18"/>
      <c r="L605" s="40"/>
      <c r="M605" s="18"/>
      <c r="N605" s="40"/>
      <c r="O605" s="18"/>
      <c r="P605" s="18"/>
      <c r="Q605" s="37"/>
    </row>
    <row r="606" spans="1:17" ht="23.25" customHeight="1">
      <c r="A606" s="15" t="s">
        <v>597</v>
      </c>
      <c r="B606" s="15" t="s">
        <v>1571</v>
      </c>
      <c r="C606" s="1" t="s">
        <v>597</v>
      </c>
      <c r="D606" s="37" t="s">
        <v>598</v>
      </c>
      <c r="E606" s="37" t="s">
        <v>599</v>
      </c>
      <c r="F606" s="21" t="s">
        <v>501</v>
      </c>
      <c r="G606" s="18">
        <v>1</v>
      </c>
      <c r="H606" s="18"/>
      <c r="I606" s="40"/>
      <c r="J606" s="18"/>
      <c r="K606" s="18"/>
      <c r="L606" s="40"/>
      <c r="M606" s="18"/>
      <c r="N606" s="40"/>
      <c r="O606" s="18"/>
      <c r="P606" s="18"/>
      <c r="Q606" s="37"/>
    </row>
    <row r="607" spans="1:31" ht="23.25" customHeight="1">
      <c r="A607" s="15" t="s">
        <v>923</v>
      </c>
      <c r="B607" s="15" t="s">
        <v>1571</v>
      </c>
      <c r="C607" s="1" t="s">
        <v>923</v>
      </c>
      <c r="D607" s="37" t="s">
        <v>924</v>
      </c>
      <c r="E607" s="37" t="s">
        <v>925</v>
      </c>
      <c r="F607" s="21" t="s">
        <v>926</v>
      </c>
      <c r="G607" s="18">
        <f>일위노임!G268</f>
        <v>0.23</v>
      </c>
      <c r="H607" s="18"/>
      <c r="I607" s="40"/>
      <c r="J607" s="18"/>
      <c r="K607" s="18"/>
      <c r="L607" s="40"/>
      <c r="M607" s="18"/>
      <c r="N607" s="40"/>
      <c r="O607" s="18"/>
      <c r="P607" s="18"/>
      <c r="Q607" s="37"/>
      <c r="AE607" s="2">
        <f>L607</f>
        <v>0</v>
      </c>
    </row>
    <row r="608" spans="1:17" ht="23.25" customHeight="1">
      <c r="A608" s="15" t="s">
        <v>1724</v>
      </c>
      <c r="B608" s="15" t="s">
        <v>1571</v>
      </c>
      <c r="C608" s="1" t="s">
        <v>1724</v>
      </c>
      <c r="D608" s="37" t="s">
        <v>1725</v>
      </c>
      <c r="E608" s="37" t="s">
        <v>1726</v>
      </c>
      <c r="F608" s="21" t="s">
        <v>901</v>
      </c>
      <c r="G608" s="18">
        <v>1</v>
      </c>
      <c r="H608" s="18"/>
      <c r="I608" s="40"/>
      <c r="J608" s="18"/>
      <c r="K608" s="18"/>
      <c r="L608" s="40"/>
      <c r="M608" s="18"/>
      <c r="N608" s="40"/>
      <c r="O608" s="18"/>
      <c r="P608" s="18"/>
      <c r="Q608" s="37"/>
    </row>
    <row r="609" spans="2:31" ht="23.25" customHeight="1">
      <c r="B609" s="15" t="s">
        <v>1721</v>
      </c>
      <c r="D609" s="37" t="s">
        <v>1722</v>
      </c>
      <c r="E609" s="37"/>
      <c r="F609" s="21"/>
      <c r="G609" s="18"/>
      <c r="H609" s="18"/>
      <c r="I609" s="40"/>
      <c r="J609" s="18"/>
      <c r="K609" s="18"/>
      <c r="L609" s="40"/>
      <c r="M609" s="18"/>
      <c r="N609" s="40"/>
      <c r="O609" s="18"/>
      <c r="P609" s="18"/>
      <c r="Q609" s="37"/>
      <c r="AC609" s="2">
        <f>TRUNC(AE609*옵션!$B$36/100,1)</f>
        <v>0</v>
      </c>
      <c r="AD609" s="2">
        <f>TRUNC(SUM(L605:L607))</f>
        <v>0</v>
      </c>
      <c r="AE609" s="2">
        <f>TRUNC(SUM(AE605:AE608))</f>
        <v>0</v>
      </c>
    </row>
    <row r="610" spans="4:17" ht="23.25" customHeight="1">
      <c r="D610" s="37"/>
      <c r="E610" s="37"/>
      <c r="F610" s="21"/>
      <c r="G610" s="18"/>
      <c r="H610" s="18"/>
      <c r="I610" s="40"/>
      <c r="J610" s="18"/>
      <c r="K610" s="18"/>
      <c r="L610" s="40"/>
      <c r="M610" s="18"/>
      <c r="N610" s="40"/>
      <c r="O610" s="18"/>
      <c r="P610" s="18"/>
      <c r="Q610" s="37"/>
    </row>
    <row r="611" spans="1:17" ht="23.25" customHeight="1">
      <c r="A611" s="15" t="s">
        <v>16</v>
      </c>
      <c r="B611" s="15" t="s">
        <v>1762</v>
      </c>
      <c r="C611" s="1" t="s">
        <v>17</v>
      </c>
      <c r="D611" s="220" t="s">
        <v>15</v>
      </c>
      <c r="E611" s="234"/>
      <c r="F611" s="21"/>
      <c r="G611" s="18"/>
      <c r="H611" s="18"/>
      <c r="I611" s="40"/>
      <c r="J611" s="18"/>
      <c r="K611" s="18"/>
      <c r="L611" s="40"/>
      <c r="M611" s="18"/>
      <c r="N611" s="40"/>
      <c r="O611" s="18"/>
      <c r="P611" s="18"/>
      <c r="Q611" s="37"/>
    </row>
    <row r="612" spans="1:17" ht="23.25" customHeight="1">
      <c r="A612" s="15" t="s">
        <v>600</v>
      </c>
      <c r="B612" s="15" t="s">
        <v>1573</v>
      </c>
      <c r="C612" s="1" t="s">
        <v>600</v>
      </c>
      <c r="D612" s="37" t="s">
        <v>598</v>
      </c>
      <c r="E612" s="37" t="s">
        <v>601</v>
      </c>
      <c r="F612" s="21" t="s">
        <v>501</v>
      </c>
      <c r="G612" s="18">
        <v>1</v>
      </c>
      <c r="H612" s="18"/>
      <c r="I612" s="40"/>
      <c r="J612" s="18"/>
      <c r="K612" s="18"/>
      <c r="L612" s="40"/>
      <c r="M612" s="18"/>
      <c r="N612" s="40"/>
      <c r="O612" s="18"/>
      <c r="P612" s="18"/>
      <c r="Q612" s="37"/>
    </row>
    <row r="613" spans="1:31" ht="23.25" customHeight="1">
      <c r="A613" s="15" t="s">
        <v>923</v>
      </c>
      <c r="B613" s="15" t="s">
        <v>1573</v>
      </c>
      <c r="C613" s="1" t="s">
        <v>923</v>
      </c>
      <c r="D613" s="37" t="s">
        <v>924</v>
      </c>
      <c r="E613" s="37" t="s">
        <v>925</v>
      </c>
      <c r="F613" s="21" t="s">
        <v>926</v>
      </c>
      <c r="G613" s="18">
        <f>일위노임!G271</f>
        <v>0.23</v>
      </c>
      <c r="H613" s="18"/>
      <c r="I613" s="40"/>
      <c r="J613" s="18"/>
      <c r="K613" s="18"/>
      <c r="L613" s="40"/>
      <c r="M613" s="18"/>
      <c r="N613" s="40"/>
      <c r="O613" s="18"/>
      <c r="P613" s="18"/>
      <c r="Q613" s="37"/>
      <c r="AE613" s="2">
        <f>L613</f>
        <v>0</v>
      </c>
    </row>
    <row r="614" spans="1:17" ht="23.25" customHeight="1">
      <c r="A614" s="15" t="s">
        <v>1724</v>
      </c>
      <c r="B614" s="15" t="s">
        <v>1573</v>
      </c>
      <c r="C614" s="1" t="s">
        <v>1724</v>
      </c>
      <c r="D614" s="37" t="s">
        <v>1725</v>
      </c>
      <c r="E614" s="37" t="s">
        <v>1726</v>
      </c>
      <c r="F614" s="21" t="s">
        <v>901</v>
      </c>
      <c r="G614" s="18">
        <v>1</v>
      </c>
      <c r="H614" s="18"/>
      <c r="I614" s="40"/>
      <c r="J614" s="18"/>
      <c r="K614" s="18"/>
      <c r="L614" s="40"/>
      <c r="M614" s="18"/>
      <c r="N614" s="40"/>
      <c r="O614" s="18"/>
      <c r="P614" s="18"/>
      <c r="Q614" s="37"/>
    </row>
    <row r="615" spans="2:31" ht="23.25" customHeight="1">
      <c r="B615" s="15" t="s">
        <v>1721</v>
      </c>
      <c r="D615" s="37" t="s">
        <v>1722</v>
      </c>
      <c r="E615" s="37"/>
      <c r="F615" s="21"/>
      <c r="G615" s="18"/>
      <c r="H615" s="18"/>
      <c r="I615" s="40"/>
      <c r="J615" s="18"/>
      <c r="K615" s="18"/>
      <c r="L615" s="40"/>
      <c r="M615" s="18"/>
      <c r="N615" s="40"/>
      <c r="O615" s="18"/>
      <c r="P615" s="18"/>
      <c r="Q615" s="37"/>
      <c r="AC615" s="2">
        <f>TRUNC(AE615*옵션!$B$36/100,1)</f>
        <v>0</v>
      </c>
      <c r="AD615" s="2">
        <f>TRUNC(SUM(L611:L613))</f>
        <v>0</v>
      </c>
      <c r="AE615" s="2">
        <f>TRUNC(SUM(AE611:AE614))</f>
        <v>0</v>
      </c>
    </row>
    <row r="616" spans="4:17" ht="23.25" customHeight="1">
      <c r="D616" s="37"/>
      <c r="E616" s="37"/>
      <c r="F616" s="21"/>
      <c r="G616" s="18"/>
      <c r="H616" s="18"/>
      <c r="I616" s="40"/>
      <c r="J616" s="18"/>
      <c r="K616" s="18"/>
      <c r="L616" s="40"/>
      <c r="M616" s="18"/>
      <c r="N616" s="40"/>
      <c r="O616" s="18"/>
      <c r="P616" s="18"/>
      <c r="Q616" s="37"/>
    </row>
    <row r="617" spans="1:17" ht="23.25" customHeight="1">
      <c r="A617" s="15" t="s">
        <v>19</v>
      </c>
      <c r="B617" s="15" t="s">
        <v>1762</v>
      </c>
      <c r="C617" s="1" t="s">
        <v>20</v>
      </c>
      <c r="D617" s="220" t="s">
        <v>18</v>
      </c>
      <c r="E617" s="234"/>
      <c r="F617" s="21"/>
      <c r="G617" s="18"/>
      <c r="H617" s="18"/>
      <c r="I617" s="40"/>
      <c r="J617" s="18"/>
      <c r="K617" s="18"/>
      <c r="L617" s="40"/>
      <c r="M617" s="18"/>
      <c r="N617" s="40"/>
      <c r="O617" s="18"/>
      <c r="P617" s="18"/>
      <c r="Q617" s="37"/>
    </row>
    <row r="618" spans="1:17" ht="23.25" customHeight="1">
      <c r="A618" s="15" t="s">
        <v>602</v>
      </c>
      <c r="B618" s="15" t="s">
        <v>1575</v>
      </c>
      <c r="C618" s="1" t="s">
        <v>602</v>
      </c>
      <c r="D618" s="37" t="s">
        <v>598</v>
      </c>
      <c r="E618" s="37" t="s">
        <v>603</v>
      </c>
      <c r="F618" s="21" t="s">
        <v>501</v>
      </c>
      <c r="G618" s="18">
        <v>1</v>
      </c>
      <c r="H618" s="18"/>
      <c r="I618" s="40"/>
      <c r="J618" s="18"/>
      <c r="K618" s="18"/>
      <c r="L618" s="40"/>
      <c r="M618" s="18"/>
      <c r="N618" s="40"/>
      <c r="O618" s="18"/>
      <c r="P618" s="18"/>
      <c r="Q618" s="37"/>
    </row>
    <row r="619" spans="1:31" ht="23.25" customHeight="1">
      <c r="A619" s="15" t="s">
        <v>923</v>
      </c>
      <c r="B619" s="15" t="s">
        <v>1575</v>
      </c>
      <c r="C619" s="1" t="s">
        <v>923</v>
      </c>
      <c r="D619" s="37" t="s">
        <v>924</v>
      </c>
      <c r="E619" s="37" t="s">
        <v>925</v>
      </c>
      <c r="F619" s="21" t="s">
        <v>926</v>
      </c>
      <c r="G619" s="18">
        <f>일위노임!G274</f>
        <v>0.23</v>
      </c>
      <c r="H619" s="18"/>
      <c r="I619" s="40"/>
      <c r="J619" s="18"/>
      <c r="K619" s="18"/>
      <c r="L619" s="40"/>
      <c r="M619" s="18"/>
      <c r="N619" s="40"/>
      <c r="O619" s="18"/>
      <c r="P619" s="18"/>
      <c r="Q619" s="37"/>
      <c r="AE619" s="2">
        <f>L619</f>
        <v>0</v>
      </c>
    </row>
    <row r="620" spans="1:17" ht="23.25" customHeight="1">
      <c r="A620" s="15" t="s">
        <v>1724</v>
      </c>
      <c r="B620" s="15" t="s">
        <v>1575</v>
      </c>
      <c r="C620" s="1" t="s">
        <v>1724</v>
      </c>
      <c r="D620" s="37" t="s">
        <v>1725</v>
      </c>
      <c r="E620" s="37" t="s">
        <v>1726</v>
      </c>
      <c r="F620" s="21" t="s">
        <v>901</v>
      </c>
      <c r="G620" s="18">
        <v>1</v>
      </c>
      <c r="H620" s="18"/>
      <c r="I620" s="40"/>
      <c r="J620" s="18"/>
      <c r="K620" s="18"/>
      <c r="L620" s="40"/>
      <c r="M620" s="18"/>
      <c r="N620" s="40"/>
      <c r="O620" s="18"/>
      <c r="P620" s="18"/>
      <c r="Q620" s="37"/>
    </row>
    <row r="621" spans="2:31" ht="23.25" customHeight="1">
      <c r="B621" s="15" t="s">
        <v>1721</v>
      </c>
      <c r="D621" s="37" t="s">
        <v>1722</v>
      </c>
      <c r="E621" s="37"/>
      <c r="F621" s="21"/>
      <c r="G621" s="18"/>
      <c r="H621" s="18"/>
      <c r="I621" s="40"/>
      <c r="J621" s="18"/>
      <c r="K621" s="18"/>
      <c r="L621" s="40"/>
      <c r="M621" s="18"/>
      <c r="N621" s="40"/>
      <c r="O621" s="18"/>
      <c r="P621" s="18"/>
      <c r="Q621" s="37"/>
      <c r="AC621" s="2">
        <f>TRUNC(AE621*옵션!$B$36/100,1)</f>
        <v>0</v>
      </c>
      <c r="AD621" s="2">
        <f>TRUNC(SUM(L617:L619))</f>
        <v>0</v>
      </c>
      <c r="AE621" s="2">
        <f>TRUNC(SUM(AE617:AE620))</f>
        <v>0</v>
      </c>
    </row>
    <row r="622" spans="4:17" ht="23.25" customHeight="1">
      <c r="D622" s="37"/>
      <c r="E622" s="37"/>
      <c r="F622" s="21"/>
      <c r="G622" s="18"/>
      <c r="H622" s="18"/>
      <c r="I622" s="40"/>
      <c r="J622" s="18"/>
      <c r="K622" s="18"/>
      <c r="L622" s="40"/>
      <c r="M622" s="18"/>
      <c r="N622" s="40"/>
      <c r="O622" s="18"/>
      <c r="P622" s="18"/>
      <c r="Q622" s="37"/>
    </row>
    <row r="623" spans="1:17" ht="23.25" customHeight="1">
      <c r="A623" s="15" t="s">
        <v>22</v>
      </c>
      <c r="B623" s="15" t="s">
        <v>1762</v>
      </c>
      <c r="C623" s="1" t="s">
        <v>23</v>
      </c>
      <c r="D623" s="220" t="s">
        <v>21</v>
      </c>
      <c r="E623" s="234"/>
      <c r="F623" s="21"/>
      <c r="G623" s="18"/>
      <c r="H623" s="18"/>
      <c r="I623" s="40"/>
      <c r="J623" s="18"/>
      <c r="K623" s="18"/>
      <c r="L623" s="40"/>
      <c r="M623" s="18"/>
      <c r="N623" s="40"/>
      <c r="O623" s="18"/>
      <c r="P623" s="18"/>
      <c r="Q623" s="37"/>
    </row>
    <row r="624" spans="1:17" ht="23.25" customHeight="1">
      <c r="A624" s="15" t="s">
        <v>604</v>
      </c>
      <c r="B624" s="15" t="s">
        <v>1577</v>
      </c>
      <c r="C624" s="1" t="s">
        <v>604</v>
      </c>
      <c r="D624" s="37" t="s">
        <v>598</v>
      </c>
      <c r="E624" s="37" t="s">
        <v>605</v>
      </c>
      <c r="F624" s="21" t="s">
        <v>501</v>
      </c>
      <c r="G624" s="18">
        <v>1</v>
      </c>
      <c r="H624" s="18"/>
      <c r="I624" s="40"/>
      <c r="J624" s="18"/>
      <c r="K624" s="18"/>
      <c r="L624" s="40"/>
      <c r="M624" s="18"/>
      <c r="N624" s="40"/>
      <c r="O624" s="18"/>
      <c r="P624" s="18"/>
      <c r="Q624" s="37"/>
    </row>
    <row r="625" spans="1:31" ht="23.25" customHeight="1">
      <c r="A625" s="15" t="s">
        <v>923</v>
      </c>
      <c r="B625" s="15" t="s">
        <v>1577</v>
      </c>
      <c r="C625" s="1" t="s">
        <v>923</v>
      </c>
      <c r="D625" s="37" t="s">
        <v>924</v>
      </c>
      <c r="E625" s="37" t="s">
        <v>925</v>
      </c>
      <c r="F625" s="21" t="s">
        <v>926</v>
      </c>
      <c r="G625" s="18">
        <f>일위노임!G277</f>
        <v>0.23</v>
      </c>
      <c r="H625" s="18"/>
      <c r="I625" s="40"/>
      <c r="J625" s="18"/>
      <c r="K625" s="18"/>
      <c r="L625" s="40"/>
      <c r="M625" s="18"/>
      <c r="N625" s="40"/>
      <c r="O625" s="18"/>
      <c r="P625" s="18"/>
      <c r="Q625" s="37"/>
      <c r="AE625" s="2">
        <f>L625</f>
        <v>0</v>
      </c>
    </row>
    <row r="626" spans="1:17" ht="23.25" customHeight="1">
      <c r="A626" s="15" t="s">
        <v>1724</v>
      </c>
      <c r="B626" s="15" t="s">
        <v>1577</v>
      </c>
      <c r="C626" s="1" t="s">
        <v>1724</v>
      </c>
      <c r="D626" s="37" t="s">
        <v>1725</v>
      </c>
      <c r="E626" s="37" t="s">
        <v>1726</v>
      </c>
      <c r="F626" s="21" t="s">
        <v>901</v>
      </c>
      <c r="G626" s="18">
        <v>1</v>
      </c>
      <c r="H626" s="18"/>
      <c r="I626" s="40"/>
      <c r="J626" s="18"/>
      <c r="K626" s="18"/>
      <c r="L626" s="40"/>
      <c r="M626" s="18"/>
      <c r="N626" s="40"/>
      <c r="O626" s="18"/>
      <c r="P626" s="18"/>
      <c r="Q626" s="37"/>
    </row>
    <row r="627" spans="2:31" ht="23.25" customHeight="1">
      <c r="B627" s="15" t="s">
        <v>1721</v>
      </c>
      <c r="D627" s="37" t="s">
        <v>1722</v>
      </c>
      <c r="E627" s="37"/>
      <c r="F627" s="21"/>
      <c r="G627" s="18"/>
      <c r="H627" s="18"/>
      <c r="I627" s="40"/>
      <c r="J627" s="18"/>
      <c r="K627" s="18"/>
      <c r="L627" s="40"/>
      <c r="M627" s="18"/>
      <c r="N627" s="40"/>
      <c r="O627" s="18"/>
      <c r="P627" s="18"/>
      <c r="Q627" s="37"/>
      <c r="AC627" s="2">
        <f>TRUNC(AE627*옵션!$B$36/100,1)</f>
        <v>0</v>
      </c>
      <c r="AD627" s="2">
        <f>TRUNC(SUM(L623:L625))</f>
        <v>0</v>
      </c>
      <c r="AE627" s="2">
        <f>TRUNC(SUM(AE623:AE626))</f>
        <v>0</v>
      </c>
    </row>
    <row r="628" spans="4:17" ht="23.25" customHeight="1">
      <c r="D628" s="37"/>
      <c r="E628" s="37"/>
      <c r="F628" s="21"/>
      <c r="G628" s="18"/>
      <c r="H628" s="18"/>
      <c r="I628" s="40"/>
      <c r="J628" s="18"/>
      <c r="K628" s="18"/>
      <c r="L628" s="40"/>
      <c r="M628" s="18"/>
      <c r="N628" s="40"/>
      <c r="O628" s="18"/>
      <c r="P628" s="18"/>
      <c r="Q628" s="37"/>
    </row>
    <row r="629" spans="1:17" ht="23.25" customHeight="1">
      <c r="A629" s="15" t="s">
        <v>25</v>
      </c>
      <c r="B629" s="15" t="s">
        <v>26</v>
      </c>
      <c r="C629" s="1" t="s">
        <v>27</v>
      </c>
      <c r="D629" s="220" t="s">
        <v>24</v>
      </c>
      <c r="E629" s="234"/>
      <c r="F629" s="21"/>
      <c r="G629" s="18"/>
      <c r="H629" s="18"/>
      <c r="I629" s="40"/>
      <c r="J629" s="18"/>
      <c r="K629" s="18"/>
      <c r="L629" s="40"/>
      <c r="M629" s="18"/>
      <c r="N629" s="40"/>
      <c r="O629" s="18"/>
      <c r="P629" s="18"/>
      <c r="Q629" s="37"/>
    </row>
    <row r="630" spans="1:17" ht="23.25" customHeight="1">
      <c r="A630" s="15" t="s">
        <v>620</v>
      </c>
      <c r="B630" s="15" t="s">
        <v>1579</v>
      </c>
      <c r="C630" s="1" t="s">
        <v>620</v>
      </c>
      <c r="D630" s="37" t="s">
        <v>598</v>
      </c>
      <c r="E630" s="37" t="s">
        <v>621</v>
      </c>
      <c r="F630" s="21" t="s">
        <v>501</v>
      </c>
      <c r="G630" s="18">
        <v>0.3</v>
      </c>
      <c r="H630" s="18"/>
      <c r="I630" s="40"/>
      <c r="J630" s="18"/>
      <c r="K630" s="18"/>
      <c r="L630" s="40"/>
      <c r="M630" s="18"/>
      <c r="N630" s="40"/>
      <c r="O630" s="18"/>
      <c r="P630" s="18"/>
      <c r="Q630" s="37"/>
    </row>
    <row r="631" spans="1:17" ht="23.25" customHeight="1">
      <c r="A631" s="15" t="s">
        <v>665</v>
      </c>
      <c r="B631" s="15" t="s">
        <v>1579</v>
      </c>
      <c r="C631" s="1" t="s">
        <v>665</v>
      </c>
      <c r="D631" s="37" t="s">
        <v>666</v>
      </c>
      <c r="E631" s="37" t="s">
        <v>667</v>
      </c>
      <c r="F631" s="21" t="s">
        <v>501</v>
      </c>
      <c r="G631" s="18">
        <v>2</v>
      </c>
      <c r="H631" s="18"/>
      <c r="I631" s="40"/>
      <c r="J631" s="18"/>
      <c r="K631" s="18"/>
      <c r="L631" s="40"/>
      <c r="M631" s="18"/>
      <c r="N631" s="40"/>
      <c r="O631" s="18"/>
      <c r="P631" s="18"/>
      <c r="Q631" s="37"/>
    </row>
    <row r="632" spans="1:17" ht="23.25" customHeight="1">
      <c r="A632" s="15" t="s">
        <v>662</v>
      </c>
      <c r="B632" s="15" t="s">
        <v>1579</v>
      </c>
      <c r="C632" s="1" t="s">
        <v>662</v>
      </c>
      <c r="D632" s="37" t="s">
        <v>663</v>
      </c>
      <c r="E632" s="37" t="s">
        <v>664</v>
      </c>
      <c r="F632" s="21" t="s">
        <v>501</v>
      </c>
      <c r="G632" s="18">
        <v>2</v>
      </c>
      <c r="H632" s="18"/>
      <c r="I632" s="40"/>
      <c r="J632" s="18"/>
      <c r="K632" s="18"/>
      <c r="L632" s="40"/>
      <c r="M632" s="18"/>
      <c r="N632" s="40"/>
      <c r="O632" s="18"/>
      <c r="P632" s="18"/>
      <c r="Q632" s="37"/>
    </row>
    <row r="633" spans="1:17" ht="23.25" customHeight="1">
      <c r="A633" s="15" t="s">
        <v>771</v>
      </c>
      <c r="B633" s="15" t="s">
        <v>1579</v>
      </c>
      <c r="C633" s="1" t="s">
        <v>771</v>
      </c>
      <c r="D633" s="37" t="s">
        <v>769</v>
      </c>
      <c r="E633" s="37" t="s">
        <v>772</v>
      </c>
      <c r="F633" s="21" t="s">
        <v>638</v>
      </c>
      <c r="G633" s="18">
        <v>4</v>
      </c>
      <c r="H633" s="18"/>
      <c r="I633" s="40"/>
      <c r="J633" s="18"/>
      <c r="K633" s="18"/>
      <c r="L633" s="40"/>
      <c r="M633" s="18"/>
      <c r="N633" s="40"/>
      <c r="O633" s="18"/>
      <c r="P633" s="18"/>
      <c r="Q633" s="37"/>
    </row>
    <row r="634" spans="1:17" ht="23.25" customHeight="1">
      <c r="A634" s="15" t="s">
        <v>773</v>
      </c>
      <c r="B634" s="15" t="s">
        <v>1579</v>
      </c>
      <c r="C634" s="1" t="s">
        <v>773</v>
      </c>
      <c r="D634" s="37" t="s">
        <v>774</v>
      </c>
      <c r="E634" s="37" t="s">
        <v>775</v>
      </c>
      <c r="F634" s="21" t="s">
        <v>638</v>
      </c>
      <c r="G634" s="18">
        <v>4</v>
      </c>
      <c r="H634" s="18"/>
      <c r="I634" s="40"/>
      <c r="J634" s="18"/>
      <c r="K634" s="18"/>
      <c r="L634" s="40"/>
      <c r="M634" s="18"/>
      <c r="N634" s="40"/>
      <c r="O634" s="18"/>
      <c r="P634" s="18"/>
      <c r="Q634" s="37"/>
    </row>
    <row r="635" spans="1:17" ht="23.25" customHeight="1">
      <c r="A635" s="15" t="s">
        <v>612</v>
      </c>
      <c r="B635" s="15" t="s">
        <v>1579</v>
      </c>
      <c r="C635" s="1" t="s">
        <v>612</v>
      </c>
      <c r="D635" s="37" t="s">
        <v>598</v>
      </c>
      <c r="E635" s="37" t="s">
        <v>613</v>
      </c>
      <c r="F635" s="21" t="s">
        <v>501</v>
      </c>
      <c r="G635" s="18">
        <v>2</v>
      </c>
      <c r="H635" s="18"/>
      <c r="I635" s="40"/>
      <c r="J635" s="18"/>
      <c r="K635" s="18"/>
      <c r="L635" s="40"/>
      <c r="M635" s="18"/>
      <c r="N635" s="40"/>
      <c r="O635" s="18"/>
      <c r="P635" s="18"/>
      <c r="Q635" s="37"/>
    </row>
    <row r="636" spans="2:31" ht="23.25" customHeight="1">
      <c r="B636" s="15" t="s">
        <v>1721</v>
      </c>
      <c r="D636" s="37" t="s">
        <v>1722</v>
      </c>
      <c r="E636" s="37"/>
      <c r="F636" s="21"/>
      <c r="G636" s="18"/>
      <c r="H636" s="18"/>
      <c r="I636" s="40"/>
      <c r="J636" s="18"/>
      <c r="K636" s="18"/>
      <c r="L636" s="40"/>
      <c r="M636" s="18"/>
      <c r="N636" s="40"/>
      <c r="O636" s="18"/>
      <c r="P636" s="18"/>
      <c r="Q636" s="37"/>
      <c r="AE636" s="2">
        <f>TRUNC(SUM(AE629:AE635))</f>
        <v>0</v>
      </c>
    </row>
    <row r="637" spans="4:17" ht="23.25" customHeight="1">
      <c r="D637" s="37"/>
      <c r="E637" s="37"/>
      <c r="F637" s="21"/>
      <c r="G637" s="18"/>
      <c r="H637" s="18"/>
      <c r="I637" s="40"/>
      <c r="J637" s="18"/>
      <c r="K637" s="18"/>
      <c r="L637" s="40"/>
      <c r="M637" s="18"/>
      <c r="N637" s="40"/>
      <c r="O637" s="18"/>
      <c r="P637" s="18"/>
      <c r="Q637" s="37"/>
    </row>
    <row r="638" spans="1:17" ht="23.25" customHeight="1">
      <c r="A638" s="15" t="s">
        <v>29</v>
      </c>
      <c r="B638" s="15" t="s">
        <v>26</v>
      </c>
      <c r="C638" s="1" t="s">
        <v>30</v>
      </c>
      <c r="D638" s="220" t="s">
        <v>28</v>
      </c>
      <c r="E638" s="234"/>
      <c r="F638" s="21"/>
      <c r="G638" s="18"/>
      <c r="H638" s="18"/>
      <c r="I638" s="40"/>
      <c r="J638" s="18"/>
      <c r="K638" s="18"/>
      <c r="L638" s="40"/>
      <c r="M638" s="18"/>
      <c r="N638" s="40"/>
      <c r="O638" s="18"/>
      <c r="P638" s="18"/>
      <c r="Q638" s="37"/>
    </row>
    <row r="639" spans="1:17" ht="23.25" customHeight="1">
      <c r="A639" s="15" t="s">
        <v>620</v>
      </c>
      <c r="B639" s="15" t="s">
        <v>1583</v>
      </c>
      <c r="C639" s="1" t="s">
        <v>620</v>
      </c>
      <c r="D639" s="37" t="s">
        <v>598</v>
      </c>
      <c r="E639" s="37" t="s">
        <v>621</v>
      </c>
      <c r="F639" s="21" t="s">
        <v>501</v>
      </c>
      <c r="G639" s="18">
        <v>0.25</v>
      </c>
      <c r="H639" s="18"/>
      <c r="I639" s="40"/>
      <c r="J639" s="18"/>
      <c r="K639" s="18"/>
      <c r="L639" s="40"/>
      <c r="M639" s="18"/>
      <c r="N639" s="40"/>
      <c r="O639" s="18"/>
      <c r="P639" s="18"/>
      <c r="Q639" s="37"/>
    </row>
    <row r="640" spans="1:17" ht="23.25" customHeight="1">
      <c r="A640" s="15" t="s">
        <v>662</v>
      </c>
      <c r="B640" s="15" t="s">
        <v>1583</v>
      </c>
      <c r="C640" s="1" t="s">
        <v>662</v>
      </c>
      <c r="D640" s="37" t="s">
        <v>663</v>
      </c>
      <c r="E640" s="37" t="s">
        <v>664</v>
      </c>
      <c r="F640" s="21" t="s">
        <v>501</v>
      </c>
      <c r="G640" s="18">
        <v>2</v>
      </c>
      <c r="H640" s="18"/>
      <c r="I640" s="40"/>
      <c r="J640" s="18"/>
      <c r="K640" s="18"/>
      <c r="L640" s="40"/>
      <c r="M640" s="18"/>
      <c r="N640" s="40"/>
      <c r="O640" s="18"/>
      <c r="P640" s="18"/>
      <c r="Q640" s="37"/>
    </row>
    <row r="641" spans="1:17" ht="23.25" customHeight="1">
      <c r="A641" s="15" t="s">
        <v>768</v>
      </c>
      <c r="B641" s="15" t="s">
        <v>1583</v>
      </c>
      <c r="C641" s="1" t="s">
        <v>768</v>
      </c>
      <c r="D641" s="37" t="s">
        <v>769</v>
      </c>
      <c r="E641" s="37" t="s">
        <v>770</v>
      </c>
      <c r="F641" s="21" t="s">
        <v>501</v>
      </c>
      <c r="G641" s="18">
        <v>4</v>
      </c>
      <c r="H641" s="18"/>
      <c r="I641" s="40"/>
      <c r="J641" s="18"/>
      <c r="K641" s="18"/>
      <c r="L641" s="40"/>
      <c r="M641" s="18"/>
      <c r="N641" s="40"/>
      <c r="O641" s="18"/>
      <c r="P641" s="18"/>
      <c r="Q641" s="37"/>
    </row>
    <row r="642" spans="1:17" ht="23.25" customHeight="1">
      <c r="A642" s="15" t="s">
        <v>773</v>
      </c>
      <c r="B642" s="15" t="s">
        <v>1583</v>
      </c>
      <c r="C642" s="1" t="s">
        <v>773</v>
      </c>
      <c r="D642" s="37" t="s">
        <v>774</v>
      </c>
      <c r="E642" s="37" t="s">
        <v>775</v>
      </c>
      <c r="F642" s="21" t="s">
        <v>638</v>
      </c>
      <c r="G642" s="18">
        <v>4</v>
      </c>
      <c r="H642" s="18"/>
      <c r="I642" s="40"/>
      <c r="J642" s="18"/>
      <c r="K642" s="18"/>
      <c r="L642" s="40"/>
      <c r="M642" s="18"/>
      <c r="N642" s="40"/>
      <c r="O642" s="18"/>
      <c r="P642" s="18"/>
      <c r="Q642" s="37"/>
    </row>
    <row r="643" spans="1:17" ht="23.25" customHeight="1">
      <c r="A643" s="15" t="s">
        <v>614</v>
      </c>
      <c r="B643" s="15" t="s">
        <v>1583</v>
      </c>
      <c r="C643" s="1" t="s">
        <v>614</v>
      </c>
      <c r="D643" s="37" t="s">
        <v>598</v>
      </c>
      <c r="E643" s="37" t="s">
        <v>615</v>
      </c>
      <c r="F643" s="21" t="s">
        <v>501</v>
      </c>
      <c r="G643" s="18">
        <v>2</v>
      </c>
      <c r="H643" s="18"/>
      <c r="I643" s="40"/>
      <c r="J643" s="18"/>
      <c r="K643" s="18"/>
      <c r="L643" s="40"/>
      <c r="M643" s="18"/>
      <c r="N643" s="40"/>
      <c r="O643" s="18"/>
      <c r="P643" s="18"/>
      <c r="Q643" s="37"/>
    </row>
    <row r="644" spans="1:17" ht="23.25" customHeight="1">
      <c r="A644" s="15" t="s">
        <v>616</v>
      </c>
      <c r="B644" s="15" t="s">
        <v>1583</v>
      </c>
      <c r="C644" s="1" t="s">
        <v>616</v>
      </c>
      <c r="D644" s="37" t="s">
        <v>598</v>
      </c>
      <c r="E644" s="37" t="s">
        <v>617</v>
      </c>
      <c r="F644" s="21" t="s">
        <v>501</v>
      </c>
      <c r="G644" s="18">
        <v>2</v>
      </c>
      <c r="H644" s="18"/>
      <c r="I644" s="40"/>
      <c r="J644" s="18"/>
      <c r="K644" s="18"/>
      <c r="L644" s="40"/>
      <c r="M644" s="18"/>
      <c r="N644" s="40"/>
      <c r="O644" s="18"/>
      <c r="P644" s="18"/>
      <c r="Q644" s="37"/>
    </row>
    <row r="645" spans="2:31" ht="23.25" customHeight="1">
      <c r="B645" s="15" t="s">
        <v>1721</v>
      </c>
      <c r="D645" s="37" t="s">
        <v>1722</v>
      </c>
      <c r="E645" s="37"/>
      <c r="F645" s="21"/>
      <c r="G645" s="18"/>
      <c r="H645" s="18"/>
      <c r="I645" s="40"/>
      <c r="J645" s="18"/>
      <c r="K645" s="18"/>
      <c r="L645" s="40"/>
      <c r="M645" s="18"/>
      <c r="N645" s="40"/>
      <c r="O645" s="18"/>
      <c r="P645" s="18"/>
      <c r="Q645" s="37"/>
      <c r="AE645" s="2">
        <f>TRUNC(SUM(AE638:AE644))</f>
        <v>0</v>
      </c>
    </row>
    <row r="646" spans="4:17" ht="23.25" customHeight="1">
      <c r="D646" s="37"/>
      <c r="E646" s="37"/>
      <c r="F646" s="21"/>
      <c r="G646" s="18"/>
      <c r="H646" s="18"/>
      <c r="I646" s="40"/>
      <c r="J646" s="18"/>
      <c r="K646" s="18"/>
      <c r="L646" s="40"/>
      <c r="M646" s="18"/>
      <c r="N646" s="40"/>
      <c r="O646" s="18"/>
      <c r="P646" s="18"/>
      <c r="Q646" s="37"/>
    </row>
    <row r="647" spans="1:17" ht="23.25" customHeight="1">
      <c r="A647" s="15" t="s">
        <v>32</v>
      </c>
      <c r="B647" s="15" t="s">
        <v>26</v>
      </c>
      <c r="C647" s="1" t="s">
        <v>33</v>
      </c>
      <c r="D647" s="220" t="s">
        <v>31</v>
      </c>
      <c r="E647" s="234"/>
      <c r="F647" s="21"/>
      <c r="G647" s="18"/>
      <c r="H647" s="18"/>
      <c r="I647" s="40"/>
      <c r="J647" s="18"/>
      <c r="K647" s="18"/>
      <c r="L647" s="40"/>
      <c r="M647" s="18"/>
      <c r="N647" s="40"/>
      <c r="O647" s="18"/>
      <c r="P647" s="18"/>
      <c r="Q647" s="37"/>
    </row>
    <row r="648" spans="1:17" ht="23.25" customHeight="1">
      <c r="A648" s="15" t="s">
        <v>620</v>
      </c>
      <c r="B648" s="15" t="s">
        <v>1587</v>
      </c>
      <c r="C648" s="1" t="s">
        <v>620</v>
      </c>
      <c r="D648" s="37" t="s">
        <v>598</v>
      </c>
      <c r="E648" s="37" t="s">
        <v>621</v>
      </c>
      <c r="F648" s="21" t="s">
        <v>501</v>
      </c>
      <c r="G648" s="18">
        <v>0.3</v>
      </c>
      <c r="H648" s="18"/>
      <c r="I648" s="40"/>
      <c r="J648" s="18"/>
      <c r="K648" s="18"/>
      <c r="L648" s="40"/>
      <c r="M648" s="18"/>
      <c r="N648" s="40"/>
      <c r="O648" s="18"/>
      <c r="P648" s="18"/>
      <c r="Q648" s="37"/>
    </row>
    <row r="649" spans="1:17" ht="23.25" customHeight="1">
      <c r="A649" s="15" t="s">
        <v>662</v>
      </c>
      <c r="B649" s="15" t="s">
        <v>1587</v>
      </c>
      <c r="C649" s="1" t="s">
        <v>662</v>
      </c>
      <c r="D649" s="37" t="s">
        <v>663</v>
      </c>
      <c r="E649" s="37" t="s">
        <v>664</v>
      </c>
      <c r="F649" s="21" t="s">
        <v>501</v>
      </c>
      <c r="G649" s="18">
        <v>2</v>
      </c>
      <c r="H649" s="18"/>
      <c r="I649" s="40"/>
      <c r="J649" s="18"/>
      <c r="K649" s="18"/>
      <c r="L649" s="40"/>
      <c r="M649" s="18"/>
      <c r="N649" s="40"/>
      <c r="O649" s="18"/>
      <c r="P649" s="18"/>
      <c r="Q649" s="37"/>
    </row>
    <row r="650" spans="1:17" ht="23.25" customHeight="1">
      <c r="A650" s="15" t="s">
        <v>768</v>
      </c>
      <c r="B650" s="15" t="s">
        <v>1587</v>
      </c>
      <c r="C650" s="1" t="s">
        <v>768</v>
      </c>
      <c r="D650" s="37" t="s">
        <v>769</v>
      </c>
      <c r="E650" s="37" t="s">
        <v>770</v>
      </c>
      <c r="F650" s="21" t="s">
        <v>501</v>
      </c>
      <c r="G650" s="18">
        <v>4</v>
      </c>
      <c r="H650" s="18"/>
      <c r="I650" s="40"/>
      <c r="J650" s="18"/>
      <c r="K650" s="18"/>
      <c r="L650" s="40"/>
      <c r="M650" s="18"/>
      <c r="N650" s="40"/>
      <c r="O650" s="18"/>
      <c r="P650" s="18"/>
      <c r="Q650" s="37"/>
    </row>
    <row r="651" spans="1:17" ht="23.25" customHeight="1">
      <c r="A651" s="15" t="s">
        <v>773</v>
      </c>
      <c r="B651" s="15" t="s">
        <v>1587</v>
      </c>
      <c r="C651" s="1" t="s">
        <v>773</v>
      </c>
      <c r="D651" s="37" t="s">
        <v>774</v>
      </c>
      <c r="E651" s="37" t="s">
        <v>775</v>
      </c>
      <c r="F651" s="21" t="s">
        <v>638</v>
      </c>
      <c r="G651" s="18">
        <v>4</v>
      </c>
      <c r="H651" s="18"/>
      <c r="I651" s="40"/>
      <c r="J651" s="18"/>
      <c r="K651" s="18"/>
      <c r="L651" s="40"/>
      <c r="M651" s="18"/>
      <c r="N651" s="40"/>
      <c r="O651" s="18"/>
      <c r="P651" s="18"/>
      <c r="Q651" s="37"/>
    </row>
    <row r="652" spans="1:17" ht="23.25" customHeight="1">
      <c r="A652" s="15" t="s">
        <v>614</v>
      </c>
      <c r="B652" s="15" t="s">
        <v>1587</v>
      </c>
      <c r="C652" s="1" t="s">
        <v>614</v>
      </c>
      <c r="D652" s="37" t="s">
        <v>598</v>
      </c>
      <c r="E652" s="37" t="s">
        <v>615</v>
      </c>
      <c r="F652" s="21" t="s">
        <v>501</v>
      </c>
      <c r="G652" s="18">
        <v>2</v>
      </c>
      <c r="H652" s="18"/>
      <c r="I652" s="40"/>
      <c r="J652" s="18"/>
      <c r="K652" s="18"/>
      <c r="L652" s="40"/>
      <c r="M652" s="18"/>
      <c r="N652" s="40"/>
      <c r="O652" s="18"/>
      <c r="P652" s="18"/>
      <c r="Q652" s="37"/>
    </row>
    <row r="653" spans="1:17" ht="23.25" customHeight="1">
      <c r="A653" s="15" t="s">
        <v>616</v>
      </c>
      <c r="B653" s="15" t="s">
        <v>1587</v>
      </c>
      <c r="C653" s="1" t="s">
        <v>616</v>
      </c>
      <c r="D653" s="37" t="s">
        <v>598</v>
      </c>
      <c r="E653" s="37" t="s">
        <v>617</v>
      </c>
      <c r="F653" s="21" t="s">
        <v>501</v>
      </c>
      <c r="G653" s="18">
        <v>2</v>
      </c>
      <c r="H653" s="18"/>
      <c r="I653" s="40"/>
      <c r="J653" s="18"/>
      <c r="K653" s="18"/>
      <c r="L653" s="40"/>
      <c r="M653" s="18"/>
      <c r="N653" s="40"/>
      <c r="O653" s="18"/>
      <c r="P653" s="18"/>
      <c r="Q653" s="37"/>
    </row>
    <row r="654" spans="2:31" ht="23.25" customHeight="1">
      <c r="B654" s="15" t="s">
        <v>1721</v>
      </c>
      <c r="D654" s="37" t="s">
        <v>1722</v>
      </c>
      <c r="E654" s="37"/>
      <c r="F654" s="21"/>
      <c r="G654" s="18"/>
      <c r="H654" s="18"/>
      <c r="I654" s="40"/>
      <c r="J654" s="18"/>
      <c r="K654" s="18"/>
      <c r="L654" s="40"/>
      <c r="M654" s="18"/>
      <c r="N654" s="40"/>
      <c r="O654" s="18"/>
      <c r="P654" s="18"/>
      <c r="Q654" s="37"/>
      <c r="AE654" s="2">
        <f>TRUNC(SUM(AE647:AE653))</f>
        <v>0</v>
      </c>
    </row>
    <row r="655" spans="4:17" ht="23.25" customHeight="1">
      <c r="D655" s="37"/>
      <c r="E655" s="37"/>
      <c r="F655" s="21"/>
      <c r="G655" s="18"/>
      <c r="H655" s="18"/>
      <c r="I655" s="40"/>
      <c r="J655" s="18"/>
      <c r="K655" s="18"/>
      <c r="L655" s="40"/>
      <c r="M655" s="18"/>
      <c r="N655" s="40"/>
      <c r="O655" s="18"/>
      <c r="P655" s="18"/>
      <c r="Q655" s="37"/>
    </row>
    <row r="656" spans="1:17" ht="23.25" customHeight="1">
      <c r="A656" s="15" t="s">
        <v>35</v>
      </c>
      <c r="B656" s="15" t="s">
        <v>26</v>
      </c>
      <c r="C656" s="1" t="s">
        <v>36</v>
      </c>
      <c r="D656" s="220" t="s">
        <v>34</v>
      </c>
      <c r="E656" s="234"/>
      <c r="F656" s="21"/>
      <c r="G656" s="18"/>
      <c r="H656" s="18"/>
      <c r="I656" s="40"/>
      <c r="J656" s="18"/>
      <c r="K656" s="18"/>
      <c r="L656" s="40"/>
      <c r="M656" s="18"/>
      <c r="N656" s="40"/>
      <c r="O656" s="18"/>
      <c r="P656" s="18"/>
      <c r="Q656" s="37"/>
    </row>
    <row r="657" spans="1:17" ht="23.25" customHeight="1">
      <c r="A657" s="15" t="s">
        <v>618</v>
      </c>
      <c r="B657" s="15" t="s">
        <v>1589</v>
      </c>
      <c r="C657" s="1" t="s">
        <v>618</v>
      </c>
      <c r="D657" s="37" t="s">
        <v>598</v>
      </c>
      <c r="E657" s="37" t="s">
        <v>619</v>
      </c>
      <c r="F657" s="21" t="s">
        <v>501</v>
      </c>
      <c r="G657" s="18">
        <v>0.25</v>
      </c>
      <c r="H657" s="18"/>
      <c r="I657" s="40"/>
      <c r="J657" s="18"/>
      <c r="K657" s="18"/>
      <c r="L657" s="40"/>
      <c r="M657" s="18"/>
      <c r="N657" s="40"/>
      <c r="O657" s="18"/>
      <c r="P657" s="18"/>
      <c r="Q657" s="37"/>
    </row>
    <row r="658" spans="1:17" ht="23.25" customHeight="1">
      <c r="A658" s="15" t="s">
        <v>620</v>
      </c>
      <c r="B658" s="15" t="s">
        <v>1589</v>
      </c>
      <c r="C658" s="1" t="s">
        <v>620</v>
      </c>
      <c r="D658" s="37" t="s">
        <v>598</v>
      </c>
      <c r="E658" s="37" t="s">
        <v>621</v>
      </c>
      <c r="F658" s="21" t="s">
        <v>501</v>
      </c>
      <c r="G658" s="18">
        <v>0.4</v>
      </c>
      <c r="H658" s="18"/>
      <c r="I658" s="40"/>
      <c r="J658" s="18"/>
      <c r="K658" s="18"/>
      <c r="L658" s="40"/>
      <c r="M658" s="18"/>
      <c r="N658" s="40"/>
      <c r="O658" s="18"/>
      <c r="P658" s="18"/>
      <c r="Q658" s="37"/>
    </row>
    <row r="659" spans="1:17" ht="23.25" customHeight="1">
      <c r="A659" s="15" t="s">
        <v>657</v>
      </c>
      <c r="B659" s="15" t="s">
        <v>1589</v>
      </c>
      <c r="C659" s="1" t="s">
        <v>657</v>
      </c>
      <c r="D659" s="37" t="s">
        <v>658</v>
      </c>
      <c r="E659" s="37" t="s">
        <v>659</v>
      </c>
      <c r="F659" s="21" t="s">
        <v>501</v>
      </c>
      <c r="G659" s="18">
        <v>4</v>
      </c>
      <c r="H659" s="18"/>
      <c r="I659" s="40"/>
      <c r="J659" s="18"/>
      <c r="K659" s="18"/>
      <c r="L659" s="40"/>
      <c r="M659" s="18"/>
      <c r="N659" s="40"/>
      <c r="O659" s="18"/>
      <c r="P659" s="18"/>
      <c r="Q659" s="37"/>
    </row>
    <row r="660" spans="1:31" ht="23.25" customHeight="1">
      <c r="A660" s="15" t="s">
        <v>923</v>
      </c>
      <c r="B660" s="15" t="s">
        <v>1589</v>
      </c>
      <c r="C660" s="1" t="s">
        <v>923</v>
      </c>
      <c r="D660" s="37" t="s">
        <v>924</v>
      </c>
      <c r="E660" s="37" t="s">
        <v>925</v>
      </c>
      <c r="F660" s="21" t="s">
        <v>926</v>
      </c>
      <c r="G660" s="18">
        <f>일위노임!G280</f>
        <v>0.144</v>
      </c>
      <c r="H660" s="18"/>
      <c r="I660" s="40"/>
      <c r="J660" s="18"/>
      <c r="K660" s="18"/>
      <c r="L660" s="40"/>
      <c r="M660" s="18"/>
      <c r="N660" s="40"/>
      <c r="O660" s="18"/>
      <c r="P660" s="18"/>
      <c r="Q660" s="37"/>
      <c r="AE660" s="2">
        <f>L660</f>
        <v>0</v>
      </c>
    </row>
    <row r="661" spans="1:17" ht="23.25" customHeight="1">
      <c r="A661" s="15" t="s">
        <v>1724</v>
      </c>
      <c r="B661" s="15" t="s">
        <v>1589</v>
      </c>
      <c r="C661" s="1" t="s">
        <v>1724</v>
      </c>
      <c r="D661" s="37" t="s">
        <v>1725</v>
      </c>
      <c r="E661" s="37" t="s">
        <v>1726</v>
      </c>
      <c r="F661" s="21" t="s">
        <v>901</v>
      </c>
      <c r="G661" s="18">
        <v>1</v>
      </c>
      <c r="H661" s="18"/>
      <c r="I661" s="40"/>
      <c r="J661" s="18"/>
      <c r="K661" s="18"/>
      <c r="L661" s="40"/>
      <c r="M661" s="18"/>
      <c r="N661" s="40"/>
      <c r="O661" s="18"/>
      <c r="P661" s="18"/>
      <c r="Q661" s="37"/>
    </row>
    <row r="662" spans="2:31" ht="23.25" customHeight="1">
      <c r="B662" s="15" t="s">
        <v>1721</v>
      </c>
      <c r="D662" s="37" t="s">
        <v>1722</v>
      </c>
      <c r="E662" s="37"/>
      <c r="F662" s="21"/>
      <c r="G662" s="18"/>
      <c r="H662" s="18"/>
      <c r="I662" s="40"/>
      <c r="J662" s="18"/>
      <c r="K662" s="18"/>
      <c r="L662" s="40"/>
      <c r="M662" s="18"/>
      <c r="N662" s="40"/>
      <c r="O662" s="18"/>
      <c r="P662" s="18"/>
      <c r="Q662" s="37"/>
      <c r="AC662" s="2">
        <f>TRUNC(AE662*옵션!$B$36/100,1)</f>
        <v>0</v>
      </c>
      <c r="AD662" s="2">
        <f>TRUNC(SUM(L656:L660))</f>
        <v>0</v>
      </c>
      <c r="AE662" s="2">
        <f>TRUNC(SUM(AE656:AE661))</f>
        <v>0</v>
      </c>
    </row>
    <row r="663" spans="4:17" ht="23.25" customHeight="1">
      <c r="D663" s="37"/>
      <c r="E663" s="37"/>
      <c r="F663" s="21"/>
      <c r="G663" s="18"/>
      <c r="H663" s="18"/>
      <c r="I663" s="40"/>
      <c r="J663" s="18"/>
      <c r="K663" s="18"/>
      <c r="L663" s="40"/>
      <c r="M663" s="18"/>
      <c r="N663" s="40"/>
      <c r="O663" s="18"/>
      <c r="P663" s="18"/>
      <c r="Q663" s="37"/>
    </row>
    <row r="664" spans="1:17" ht="23.25" customHeight="1">
      <c r="A664" s="15" t="s">
        <v>38</v>
      </c>
      <c r="B664" s="15" t="s">
        <v>26</v>
      </c>
      <c r="C664" s="1" t="s">
        <v>39</v>
      </c>
      <c r="D664" s="220" t="s">
        <v>37</v>
      </c>
      <c r="E664" s="234"/>
      <c r="F664" s="21"/>
      <c r="G664" s="18"/>
      <c r="H664" s="18"/>
      <c r="I664" s="40"/>
      <c r="J664" s="18"/>
      <c r="K664" s="18"/>
      <c r="L664" s="40"/>
      <c r="M664" s="18"/>
      <c r="N664" s="40"/>
      <c r="O664" s="18"/>
      <c r="P664" s="18"/>
      <c r="Q664" s="37"/>
    </row>
    <row r="665" spans="1:31" ht="23.25" customHeight="1">
      <c r="A665" s="15" t="s">
        <v>933</v>
      </c>
      <c r="B665" s="15" t="s">
        <v>1593</v>
      </c>
      <c r="C665" s="1" t="s">
        <v>933</v>
      </c>
      <c r="D665" s="37" t="s">
        <v>924</v>
      </c>
      <c r="E665" s="37" t="s">
        <v>934</v>
      </c>
      <c r="F665" s="21" t="s">
        <v>926</v>
      </c>
      <c r="G665" s="18">
        <f>일위노임!G283</f>
        <v>0.4</v>
      </c>
      <c r="H665" s="18"/>
      <c r="I665" s="40"/>
      <c r="J665" s="18"/>
      <c r="K665" s="18"/>
      <c r="L665" s="40"/>
      <c r="M665" s="18"/>
      <c r="N665" s="40"/>
      <c r="O665" s="18"/>
      <c r="P665" s="18"/>
      <c r="Q665" s="37"/>
      <c r="AE665" s="2">
        <f>L665</f>
        <v>0</v>
      </c>
    </row>
    <row r="666" spans="1:17" ht="23.25" customHeight="1">
      <c r="A666" s="15" t="s">
        <v>1724</v>
      </c>
      <c r="B666" s="15" t="s">
        <v>1593</v>
      </c>
      <c r="C666" s="1" t="s">
        <v>1724</v>
      </c>
      <c r="D666" s="37" t="s">
        <v>1725</v>
      </c>
      <c r="E666" s="37" t="s">
        <v>1726</v>
      </c>
      <c r="F666" s="21" t="s">
        <v>901</v>
      </c>
      <c r="G666" s="18">
        <v>1</v>
      </c>
      <c r="H666" s="18"/>
      <c r="I666" s="40"/>
      <c r="J666" s="18"/>
      <c r="K666" s="18"/>
      <c r="L666" s="40"/>
      <c r="M666" s="18"/>
      <c r="N666" s="40"/>
      <c r="O666" s="18"/>
      <c r="P666" s="18"/>
      <c r="Q666" s="37"/>
    </row>
    <row r="667" spans="2:31" ht="23.25" customHeight="1">
      <c r="B667" s="15" t="s">
        <v>1721</v>
      </c>
      <c r="D667" s="37" t="s">
        <v>1722</v>
      </c>
      <c r="E667" s="37"/>
      <c r="F667" s="21"/>
      <c r="G667" s="18"/>
      <c r="H667" s="18"/>
      <c r="I667" s="40"/>
      <c r="J667" s="18"/>
      <c r="K667" s="18"/>
      <c r="L667" s="40"/>
      <c r="M667" s="18"/>
      <c r="N667" s="40"/>
      <c r="O667" s="18"/>
      <c r="P667" s="18"/>
      <c r="Q667" s="37"/>
      <c r="AC667" s="2">
        <f>TRUNC(AE667*옵션!$B$36/100,1)</f>
        <v>0</v>
      </c>
      <c r="AD667" s="2">
        <f>TRUNC(SUM(L664:L665))</f>
        <v>0</v>
      </c>
      <c r="AE667" s="2">
        <f>TRUNC(SUM(AE664:AE666))</f>
        <v>0</v>
      </c>
    </row>
    <row r="668" spans="4:17" ht="23.25" customHeight="1">
      <c r="D668" s="37"/>
      <c r="E668" s="37"/>
      <c r="F668" s="21"/>
      <c r="G668" s="18"/>
      <c r="H668" s="18"/>
      <c r="I668" s="40"/>
      <c r="J668" s="18"/>
      <c r="K668" s="18"/>
      <c r="L668" s="40"/>
      <c r="M668" s="18"/>
      <c r="N668" s="40"/>
      <c r="O668" s="18"/>
      <c r="P668" s="18"/>
      <c r="Q668" s="37"/>
    </row>
    <row r="669" spans="1:17" ht="23.25" customHeight="1">
      <c r="A669" s="15" t="s">
        <v>41</v>
      </c>
      <c r="B669" s="15" t="s">
        <v>26</v>
      </c>
      <c r="C669" s="1" t="s">
        <v>42</v>
      </c>
      <c r="D669" s="220" t="s">
        <v>40</v>
      </c>
      <c r="E669" s="234"/>
      <c r="F669" s="21"/>
      <c r="G669" s="18"/>
      <c r="H669" s="18"/>
      <c r="I669" s="40"/>
      <c r="J669" s="18"/>
      <c r="K669" s="18"/>
      <c r="L669" s="40"/>
      <c r="M669" s="18"/>
      <c r="N669" s="40"/>
      <c r="O669" s="18"/>
      <c r="P669" s="18"/>
      <c r="Q669" s="37"/>
    </row>
    <row r="670" spans="1:17" ht="23.25" customHeight="1">
      <c r="A670" s="15" t="s">
        <v>734</v>
      </c>
      <c r="B670" s="15" t="s">
        <v>1596</v>
      </c>
      <c r="C670" s="1" t="s">
        <v>734</v>
      </c>
      <c r="D670" s="37" t="s">
        <v>735</v>
      </c>
      <c r="E670" s="37" t="s">
        <v>736</v>
      </c>
      <c r="F670" s="21" t="s">
        <v>737</v>
      </c>
      <c r="G670" s="18">
        <v>0.77</v>
      </c>
      <c r="H670" s="18"/>
      <c r="I670" s="40"/>
      <c r="J670" s="18"/>
      <c r="K670" s="18"/>
      <c r="L670" s="40"/>
      <c r="M670" s="18"/>
      <c r="N670" s="40"/>
      <c r="O670" s="18"/>
      <c r="P670" s="18"/>
      <c r="Q670" s="37"/>
    </row>
    <row r="671" spans="1:31" ht="23.25" customHeight="1">
      <c r="A671" s="15" t="s">
        <v>939</v>
      </c>
      <c r="B671" s="15" t="s">
        <v>1596</v>
      </c>
      <c r="C671" s="1" t="s">
        <v>939</v>
      </c>
      <c r="D671" s="37" t="s">
        <v>924</v>
      </c>
      <c r="E671" s="37" t="s">
        <v>940</v>
      </c>
      <c r="F671" s="21" t="s">
        <v>926</v>
      </c>
      <c r="G671" s="18">
        <f>일위노임!G286</f>
        <v>0.1848</v>
      </c>
      <c r="H671" s="18"/>
      <c r="I671" s="40"/>
      <c r="J671" s="18"/>
      <c r="K671" s="18"/>
      <c r="L671" s="40"/>
      <c r="M671" s="18"/>
      <c r="N671" s="40"/>
      <c r="O671" s="18"/>
      <c r="P671" s="18"/>
      <c r="Q671" s="37"/>
      <c r="AE671" s="2">
        <f>L671</f>
        <v>0</v>
      </c>
    </row>
    <row r="672" spans="1:17" ht="23.25" customHeight="1">
      <c r="A672" s="15" t="s">
        <v>1724</v>
      </c>
      <c r="B672" s="15" t="s">
        <v>1596</v>
      </c>
      <c r="C672" s="1" t="s">
        <v>1724</v>
      </c>
      <c r="D672" s="37" t="s">
        <v>1725</v>
      </c>
      <c r="E672" s="37" t="s">
        <v>1726</v>
      </c>
      <c r="F672" s="21" t="s">
        <v>901</v>
      </c>
      <c r="G672" s="18">
        <v>1</v>
      </c>
      <c r="H672" s="18"/>
      <c r="I672" s="40"/>
      <c r="J672" s="18"/>
      <c r="K672" s="18"/>
      <c r="L672" s="40"/>
      <c r="M672" s="18"/>
      <c r="N672" s="40"/>
      <c r="O672" s="18"/>
      <c r="P672" s="18"/>
      <c r="Q672" s="37"/>
    </row>
    <row r="673" spans="2:31" ht="23.25" customHeight="1">
      <c r="B673" s="15" t="s">
        <v>1721</v>
      </c>
      <c r="D673" s="37" t="s">
        <v>1722</v>
      </c>
      <c r="E673" s="37"/>
      <c r="F673" s="21"/>
      <c r="G673" s="18"/>
      <c r="H673" s="18"/>
      <c r="I673" s="40"/>
      <c r="J673" s="18"/>
      <c r="K673" s="18"/>
      <c r="L673" s="40"/>
      <c r="M673" s="18"/>
      <c r="N673" s="40"/>
      <c r="O673" s="18"/>
      <c r="P673" s="18"/>
      <c r="Q673" s="37"/>
      <c r="AC673" s="2">
        <f>TRUNC(AE673*옵션!$B$36/100,1)</f>
        <v>0</v>
      </c>
      <c r="AD673" s="2">
        <f>TRUNC(SUM(L669:L671))</f>
        <v>0</v>
      </c>
      <c r="AE673" s="2">
        <f>TRUNC(SUM(AE669:AE672))</f>
        <v>0</v>
      </c>
    </row>
    <row r="674" spans="4:17" ht="23.25" customHeight="1">
      <c r="D674" s="37"/>
      <c r="E674" s="37"/>
      <c r="F674" s="21"/>
      <c r="G674" s="18"/>
      <c r="H674" s="18"/>
      <c r="I674" s="40"/>
      <c r="J674" s="18"/>
      <c r="K674" s="18"/>
      <c r="L674" s="40"/>
      <c r="M674" s="18"/>
      <c r="N674" s="40"/>
      <c r="O674" s="18"/>
      <c r="P674" s="18"/>
      <c r="Q674" s="37"/>
    </row>
    <row r="675" spans="1:17" ht="23.25" customHeight="1">
      <c r="A675" s="15" t="s">
        <v>44</v>
      </c>
      <c r="B675" s="15" t="s">
        <v>26</v>
      </c>
      <c r="C675" s="1" t="s">
        <v>45</v>
      </c>
      <c r="D675" s="220" t="s">
        <v>43</v>
      </c>
      <c r="E675" s="234"/>
      <c r="F675" s="21"/>
      <c r="G675" s="18"/>
      <c r="H675" s="18"/>
      <c r="I675" s="40"/>
      <c r="J675" s="18"/>
      <c r="K675" s="18"/>
      <c r="L675" s="40"/>
      <c r="M675" s="18"/>
      <c r="N675" s="40"/>
      <c r="O675" s="18"/>
      <c r="P675" s="18"/>
      <c r="Q675" s="37"/>
    </row>
    <row r="676" spans="1:29" ht="23.25" customHeight="1">
      <c r="A676" s="15" t="s">
        <v>668</v>
      </c>
      <c r="B676" s="15" t="s">
        <v>1600</v>
      </c>
      <c r="C676" s="1" t="s">
        <v>668</v>
      </c>
      <c r="D676" s="37" t="s">
        <v>669</v>
      </c>
      <c r="E676" s="37" t="s">
        <v>670</v>
      </c>
      <c r="F676" s="21" t="s">
        <v>457</v>
      </c>
      <c r="G676" s="18">
        <v>1</v>
      </c>
      <c r="H676" s="18"/>
      <c r="I676" s="40"/>
      <c r="J676" s="18"/>
      <c r="K676" s="18"/>
      <c r="L676" s="40"/>
      <c r="M676" s="18"/>
      <c r="N676" s="40"/>
      <c r="O676" s="18"/>
      <c r="P676" s="18"/>
      <c r="Q676" s="37"/>
      <c r="AC676" s="2">
        <f>G676*H676</f>
        <v>0</v>
      </c>
    </row>
    <row r="677" spans="1:17" ht="23.25" customHeight="1">
      <c r="A677" s="15" t="s">
        <v>668</v>
      </c>
      <c r="B677" s="15" t="s">
        <v>1600</v>
      </c>
      <c r="C677" s="1" t="s">
        <v>668</v>
      </c>
      <c r="D677" s="37" t="s">
        <v>669</v>
      </c>
      <c r="E677" s="37" t="s">
        <v>670</v>
      </c>
      <c r="F677" s="21" t="s">
        <v>457</v>
      </c>
      <c r="G677" s="18">
        <v>0.1</v>
      </c>
      <c r="H677" s="18"/>
      <c r="I677" s="40"/>
      <c r="J677" s="18"/>
      <c r="K677" s="18"/>
      <c r="L677" s="40"/>
      <c r="M677" s="18"/>
      <c r="N677" s="40"/>
      <c r="O677" s="18"/>
      <c r="P677" s="18"/>
      <c r="Q677" s="37"/>
    </row>
    <row r="678" spans="1:30" ht="23.25" customHeight="1">
      <c r="A678" s="15" t="s">
        <v>1727</v>
      </c>
      <c r="B678" s="15" t="s">
        <v>1600</v>
      </c>
      <c r="C678" s="1" t="s">
        <v>1727</v>
      </c>
      <c r="D678" s="37" t="s">
        <v>1728</v>
      </c>
      <c r="E678" s="37" t="s">
        <v>1729</v>
      </c>
      <c r="F678" s="21" t="s">
        <v>901</v>
      </c>
      <c r="G678" s="18">
        <v>1</v>
      </c>
      <c r="H678" s="18"/>
      <c r="I678" s="40"/>
      <c r="J678" s="18"/>
      <c r="K678" s="18"/>
      <c r="L678" s="40"/>
      <c r="M678" s="18"/>
      <c r="N678" s="40"/>
      <c r="O678" s="18"/>
      <c r="P678" s="18"/>
      <c r="Q678" s="37"/>
      <c r="AC678" s="2">
        <f>TRUNC(TRUNC(SUM(AC675:AC677))*옵션!$B$33/100,1)</f>
        <v>0</v>
      </c>
      <c r="AD678" s="2">
        <f>TRUNC(SUM(I675:I677))+TRUNC(SUM(N675:N677))</f>
        <v>0</v>
      </c>
    </row>
    <row r="679" spans="1:31" ht="23.25" customHeight="1">
      <c r="A679" s="15" t="s">
        <v>923</v>
      </c>
      <c r="B679" s="15" t="s">
        <v>1600</v>
      </c>
      <c r="C679" s="1" t="s">
        <v>923</v>
      </c>
      <c r="D679" s="37" t="s">
        <v>924</v>
      </c>
      <c r="E679" s="37" t="s">
        <v>925</v>
      </c>
      <c r="F679" s="21" t="s">
        <v>926</v>
      </c>
      <c r="G679" s="18">
        <f>일위노임!G289</f>
        <v>0.01</v>
      </c>
      <c r="H679" s="18"/>
      <c r="I679" s="40"/>
      <c r="J679" s="18"/>
      <c r="K679" s="18"/>
      <c r="L679" s="40"/>
      <c r="M679" s="18"/>
      <c r="N679" s="40"/>
      <c r="O679" s="18"/>
      <c r="P679" s="18"/>
      <c r="Q679" s="37"/>
      <c r="AE679" s="2">
        <f>L679</f>
        <v>0</v>
      </c>
    </row>
    <row r="680" spans="1:17" ht="23.25" customHeight="1">
      <c r="A680" s="15" t="s">
        <v>1724</v>
      </c>
      <c r="B680" s="15" t="s">
        <v>1600</v>
      </c>
      <c r="C680" s="1" t="s">
        <v>1724</v>
      </c>
      <c r="D680" s="37" t="s">
        <v>1725</v>
      </c>
      <c r="E680" s="37" t="s">
        <v>1726</v>
      </c>
      <c r="F680" s="21" t="s">
        <v>901</v>
      </c>
      <c r="G680" s="18">
        <v>1</v>
      </c>
      <c r="H680" s="18"/>
      <c r="I680" s="40"/>
      <c r="J680" s="18"/>
      <c r="K680" s="18"/>
      <c r="L680" s="40"/>
      <c r="M680" s="18"/>
      <c r="N680" s="40"/>
      <c r="O680" s="18"/>
      <c r="P680" s="18"/>
      <c r="Q680" s="37"/>
    </row>
    <row r="681" spans="2:31" ht="23.25" customHeight="1">
      <c r="B681" s="15" t="s">
        <v>1721</v>
      </c>
      <c r="D681" s="37" t="s">
        <v>1722</v>
      </c>
      <c r="E681" s="37"/>
      <c r="F681" s="21"/>
      <c r="G681" s="18"/>
      <c r="H681" s="18"/>
      <c r="I681" s="40"/>
      <c r="J681" s="18"/>
      <c r="K681" s="18"/>
      <c r="L681" s="40"/>
      <c r="M681" s="18"/>
      <c r="N681" s="40"/>
      <c r="O681" s="18"/>
      <c r="P681" s="18"/>
      <c r="Q681" s="37"/>
      <c r="AC681" s="2">
        <f>TRUNC(AE681*옵션!$B$36/100,1)</f>
        <v>0</v>
      </c>
      <c r="AD681" s="2">
        <f>TRUNC(SUM(L675:L679))</f>
        <v>0</v>
      </c>
      <c r="AE681" s="2">
        <f>TRUNC(SUM(AE675:AE680))</f>
        <v>0</v>
      </c>
    </row>
    <row r="682" spans="4:17" ht="23.25" customHeight="1">
      <c r="D682" s="37"/>
      <c r="E682" s="37"/>
      <c r="F682" s="21"/>
      <c r="G682" s="18"/>
      <c r="H682" s="18"/>
      <c r="I682" s="40"/>
      <c r="J682" s="18"/>
      <c r="K682" s="18"/>
      <c r="L682" s="40"/>
      <c r="M682" s="18"/>
      <c r="N682" s="40"/>
      <c r="O682" s="18"/>
      <c r="P682" s="18"/>
      <c r="Q682" s="37"/>
    </row>
    <row r="683" spans="1:17" ht="23.25" customHeight="1">
      <c r="A683" s="15" t="s">
        <v>47</v>
      </c>
      <c r="B683" s="15" t="s">
        <v>26</v>
      </c>
      <c r="C683" s="1" t="s">
        <v>48</v>
      </c>
      <c r="D683" s="220" t="s">
        <v>46</v>
      </c>
      <c r="E683" s="234"/>
      <c r="F683" s="21"/>
      <c r="G683" s="18"/>
      <c r="H683" s="18"/>
      <c r="I683" s="40"/>
      <c r="J683" s="18"/>
      <c r="K683" s="18"/>
      <c r="L683" s="40"/>
      <c r="M683" s="18"/>
      <c r="N683" s="40"/>
      <c r="O683" s="18"/>
      <c r="P683" s="18"/>
      <c r="Q683" s="37"/>
    </row>
    <row r="684" spans="1:29" ht="23.25" customHeight="1">
      <c r="A684" s="15" t="s">
        <v>671</v>
      </c>
      <c r="B684" s="15" t="s">
        <v>1602</v>
      </c>
      <c r="C684" s="1" t="s">
        <v>671</v>
      </c>
      <c r="D684" s="37" t="s">
        <v>672</v>
      </c>
      <c r="E684" s="37" t="s">
        <v>673</v>
      </c>
      <c r="F684" s="21" t="s">
        <v>457</v>
      </c>
      <c r="G684" s="18">
        <v>1</v>
      </c>
      <c r="H684" s="18"/>
      <c r="I684" s="40"/>
      <c r="J684" s="18"/>
      <c r="K684" s="18"/>
      <c r="L684" s="40"/>
      <c r="M684" s="18"/>
      <c r="N684" s="40"/>
      <c r="O684" s="18"/>
      <c r="P684" s="18"/>
      <c r="Q684" s="37"/>
      <c r="AC684" s="2">
        <f>G684*H684</f>
        <v>0</v>
      </c>
    </row>
    <row r="685" spans="1:17" ht="23.25" customHeight="1">
      <c r="A685" s="15" t="s">
        <v>671</v>
      </c>
      <c r="B685" s="15" t="s">
        <v>1602</v>
      </c>
      <c r="C685" s="1" t="s">
        <v>671</v>
      </c>
      <c r="D685" s="37" t="s">
        <v>672</v>
      </c>
      <c r="E685" s="37" t="s">
        <v>673</v>
      </c>
      <c r="F685" s="21" t="s">
        <v>457</v>
      </c>
      <c r="G685" s="18">
        <v>0.1</v>
      </c>
      <c r="H685" s="18"/>
      <c r="I685" s="40"/>
      <c r="J685" s="18"/>
      <c r="K685" s="18"/>
      <c r="L685" s="40"/>
      <c r="M685" s="18"/>
      <c r="N685" s="40"/>
      <c r="O685" s="18"/>
      <c r="P685" s="18"/>
      <c r="Q685" s="37"/>
    </row>
    <row r="686" spans="1:30" ht="23.25" customHeight="1">
      <c r="A686" s="15" t="s">
        <v>1727</v>
      </c>
      <c r="B686" s="15" t="s">
        <v>1602</v>
      </c>
      <c r="C686" s="1" t="s">
        <v>1727</v>
      </c>
      <c r="D686" s="37" t="s">
        <v>1728</v>
      </c>
      <c r="E686" s="37" t="s">
        <v>1729</v>
      </c>
      <c r="F686" s="21" t="s">
        <v>901</v>
      </c>
      <c r="G686" s="18">
        <v>1</v>
      </c>
      <c r="H686" s="18"/>
      <c r="I686" s="40"/>
      <c r="J686" s="18"/>
      <c r="K686" s="18"/>
      <c r="L686" s="40"/>
      <c r="M686" s="18"/>
      <c r="N686" s="40"/>
      <c r="O686" s="18"/>
      <c r="P686" s="18"/>
      <c r="Q686" s="37"/>
      <c r="AC686" s="2">
        <f>TRUNC(TRUNC(SUM(AC683:AC685))*옵션!$B$33/100,1)</f>
        <v>0</v>
      </c>
      <c r="AD686" s="2">
        <f>TRUNC(SUM(I683:I685))+TRUNC(SUM(N683:N685))</f>
        <v>0</v>
      </c>
    </row>
    <row r="687" spans="1:31" ht="23.25" customHeight="1">
      <c r="A687" s="15" t="s">
        <v>923</v>
      </c>
      <c r="B687" s="15" t="s">
        <v>1602</v>
      </c>
      <c r="C687" s="1" t="s">
        <v>923</v>
      </c>
      <c r="D687" s="37" t="s">
        <v>924</v>
      </c>
      <c r="E687" s="37" t="s">
        <v>925</v>
      </c>
      <c r="F687" s="21" t="s">
        <v>926</v>
      </c>
      <c r="G687" s="18">
        <f>일위노임!G292</f>
        <v>0.009</v>
      </c>
      <c r="H687" s="18"/>
      <c r="I687" s="40"/>
      <c r="J687" s="18"/>
      <c r="K687" s="18"/>
      <c r="L687" s="40"/>
      <c r="M687" s="18"/>
      <c r="N687" s="40"/>
      <c r="O687" s="18"/>
      <c r="P687" s="18"/>
      <c r="Q687" s="37"/>
      <c r="AE687" s="2">
        <f>L687</f>
        <v>0</v>
      </c>
    </row>
    <row r="688" spans="1:17" ht="23.25" customHeight="1">
      <c r="A688" s="15" t="s">
        <v>1724</v>
      </c>
      <c r="B688" s="15" t="s">
        <v>1602</v>
      </c>
      <c r="C688" s="1" t="s">
        <v>1724</v>
      </c>
      <c r="D688" s="37" t="s">
        <v>1725</v>
      </c>
      <c r="E688" s="37" t="s">
        <v>1726</v>
      </c>
      <c r="F688" s="21" t="s">
        <v>901</v>
      </c>
      <c r="G688" s="18">
        <v>1</v>
      </c>
      <c r="H688" s="18"/>
      <c r="I688" s="40"/>
      <c r="J688" s="18"/>
      <c r="K688" s="18"/>
      <c r="L688" s="40"/>
      <c r="M688" s="18"/>
      <c r="N688" s="40"/>
      <c r="O688" s="18"/>
      <c r="P688" s="18"/>
      <c r="Q688" s="37"/>
    </row>
    <row r="689" spans="2:31" ht="23.25" customHeight="1">
      <c r="B689" s="15" t="s">
        <v>1721</v>
      </c>
      <c r="D689" s="37" t="s">
        <v>1722</v>
      </c>
      <c r="E689" s="37"/>
      <c r="F689" s="21"/>
      <c r="G689" s="18"/>
      <c r="H689" s="18"/>
      <c r="I689" s="40"/>
      <c r="J689" s="18"/>
      <c r="K689" s="18"/>
      <c r="L689" s="40"/>
      <c r="M689" s="18"/>
      <c r="N689" s="40"/>
      <c r="O689" s="18"/>
      <c r="P689" s="18"/>
      <c r="Q689" s="37"/>
      <c r="AC689" s="2">
        <f>TRUNC(AE689*옵션!$B$36/100,1)</f>
        <v>0</v>
      </c>
      <c r="AD689" s="2">
        <f>TRUNC(SUM(L683:L687))</f>
        <v>0</v>
      </c>
      <c r="AE689" s="2">
        <f>TRUNC(SUM(AE683:AE688))</f>
        <v>0</v>
      </c>
    </row>
    <row r="690" spans="4:17" ht="23.25" customHeight="1">
      <c r="D690" s="37"/>
      <c r="E690" s="37"/>
      <c r="F690" s="21"/>
      <c r="G690" s="18"/>
      <c r="H690" s="18"/>
      <c r="I690" s="40"/>
      <c r="J690" s="18"/>
      <c r="K690" s="18"/>
      <c r="L690" s="40"/>
      <c r="M690" s="18"/>
      <c r="N690" s="40"/>
      <c r="O690" s="18"/>
      <c r="P690" s="18"/>
      <c r="Q690" s="37"/>
    </row>
    <row r="691" spans="1:17" ht="23.25" customHeight="1">
      <c r="A691" s="15" t="s">
        <v>50</v>
      </c>
      <c r="B691" s="15" t="s">
        <v>26</v>
      </c>
      <c r="C691" s="1" t="s">
        <v>51</v>
      </c>
      <c r="D691" s="220" t="s">
        <v>49</v>
      </c>
      <c r="E691" s="234"/>
      <c r="F691" s="21"/>
      <c r="G691" s="18"/>
      <c r="H691" s="18"/>
      <c r="I691" s="40"/>
      <c r="J691" s="18"/>
      <c r="K691" s="18"/>
      <c r="L691" s="40"/>
      <c r="M691" s="18"/>
      <c r="N691" s="40"/>
      <c r="O691" s="18"/>
      <c r="P691" s="18"/>
      <c r="Q691" s="37"/>
    </row>
    <row r="692" spans="1:29" ht="23.25" customHeight="1">
      <c r="A692" s="15" t="s">
        <v>674</v>
      </c>
      <c r="B692" s="15" t="s">
        <v>1604</v>
      </c>
      <c r="C692" s="1" t="s">
        <v>674</v>
      </c>
      <c r="D692" s="37" t="s">
        <v>672</v>
      </c>
      <c r="E692" s="37" t="s">
        <v>675</v>
      </c>
      <c r="F692" s="21" t="s">
        <v>457</v>
      </c>
      <c r="G692" s="18">
        <v>1</v>
      </c>
      <c r="H692" s="18"/>
      <c r="I692" s="40"/>
      <c r="J692" s="18"/>
      <c r="K692" s="18"/>
      <c r="L692" s="40"/>
      <c r="M692" s="18"/>
      <c r="N692" s="40"/>
      <c r="O692" s="18"/>
      <c r="P692" s="18"/>
      <c r="Q692" s="37"/>
      <c r="AC692" s="2">
        <f>G692*H692</f>
        <v>0</v>
      </c>
    </row>
    <row r="693" spans="1:17" ht="23.25" customHeight="1">
      <c r="A693" s="15" t="s">
        <v>674</v>
      </c>
      <c r="B693" s="15" t="s">
        <v>1604</v>
      </c>
      <c r="C693" s="1" t="s">
        <v>674</v>
      </c>
      <c r="D693" s="37" t="s">
        <v>672</v>
      </c>
      <c r="E693" s="37" t="s">
        <v>675</v>
      </c>
      <c r="F693" s="21" t="s">
        <v>457</v>
      </c>
      <c r="G693" s="18">
        <v>0.1</v>
      </c>
      <c r="H693" s="18"/>
      <c r="I693" s="40"/>
      <c r="J693" s="18"/>
      <c r="K693" s="18"/>
      <c r="L693" s="40"/>
      <c r="M693" s="18"/>
      <c r="N693" s="40"/>
      <c r="O693" s="18"/>
      <c r="P693" s="18"/>
      <c r="Q693" s="37"/>
    </row>
    <row r="694" spans="1:30" ht="23.25" customHeight="1">
      <c r="A694" s="15" t="s">
        <v>1727</v>
      </c>
      <c r="B694" s="15" t="s">
        <v>1604</v>
      </c>
      <c r="C694" s="1" t="s">
        <v>1727</v>
      </c>
      <c r="D694" s="37" t="s">
        <v>1728</v>
      </c>
      <c r="E694" s="37" t="s">
        <v>1729</v>
      </c>
      <c r="F694" s="21" t="s">
        <v>901</v>
      </c>
      <c r="G694" s="18">
        <v>1</v>
      </c>
      <c r="H694" s="18"/>
      <c r="I694" s="40"/>
      <c r="J694" s="18"/>
      <c r="K694" s="18"/>
      <c r="L694" s="40"/>
      <c r="M694" s="18"/>
      <c r="N694" s="40"/>
      <c r="O694" s="18"/>
      <c r="P694" s="18"/>
      <c r="Q694" s="37"/>
      <c r="AC694" s="2">
        <f>TRUNC(TRUNC(SUM(AC691:AC693))*옵션!$B$33/100,1)</f>
        <v>0</v>
      </c>
      <c r="AD694" s="2">
        <f>TRUNC(SUM(I691:I693))+TRUNC(SUM(N691:N693))</f>
        <v>0</v>
      </c>
    </row>
    <row r="695" spans="1:31" ht="23.25" customHeight="1">
      <c r="A695" s="15" t="s">
        <v>923</v>
      </c>
      <c r="B695" s="15" t="s">
        <v>1604</v>
      </c>
      <c r="C695" s="1" t="s">
        <v>923</v>
      </c>
      <c r="D695" s="37" t="s">
        <v>924</v>
      </c>
      <c r="E695" s="37" t="s">
        <v>925</v>
      </c>
      <c r="F695" s="21" t="s">
        <v>926</v>
      </c>
      <c r="G695" s="18">
        <f>일위노임!G295</f>
        <v>0.009</v>
      </c>
      <c r="H695" s="18"/>
      <c r="I695" s="40"/>
      <c r="J695" s="18"/>
      <c r="K695" s="18"/>
      <c r="L695" s="40"/>
      <c r="M695" s="18"/>
      <c r="N695" s="40"/>
      <c r="O695" s="18"/>
      <c r="P695" s="18"/>
      <c r="Q695" s="37"/>
      <c r="AE695" s="2">
        <f>L695</f>
        <v>0</v>
      </c>
    </row>
    <row r="696" spans="1:17" ht="23.25" customHeight="1">
      <c r="A696" s="15" t="s">
        <v>1724</v>
      </c>
      <c r="B696" s="15" t="s">
        <v>1604</v>
      </c>
      <c r="C696" s="1" t="s">
        <v>1724</v>
      </c>
      <c r="D696" s="37" t="s">
        <v>1725</v>
      </c>
      <c r="E696" s="37" t="s">
        <v>1726</v>
      </c>
      <c r="F696" s="21" t="s">
        <v>901</v>
      </c>
      <c r="G696" s="18">
        <v>1</v>
      </c>
      <c r="H696" s="18"/>
      <c r="I696" s="40"/>
      <c r="J696" s="18"/>
      <c r="K696" s="18"/>
      <c r="L696" s="40"/>
      <c r="M696" s="18"/>
      <c r="N696" s="40"/>
      <c r="O696" s="18"/>
      <c r="P696" s="18"/>
      <c r="Q696" s="37"/>
    </row>
    <row r="697" spans="2:31" ht="23.25" customHeight="1">
      <c r="B697" s="15" t="s">
        <v>1721</v>
      </c>
      <c r="D697" s="37" t="s">
        <v>1722</v>
      </c>
      <c r="E697" s="37"/>
      <c r="F697" s="21"/>
      <c r="G697" s="18"/>
      <c r="H697" s="18"/>
      <c r="I697" s="40"/>
      <c r="J697" s="18"/>
      <c r="K697" s="18"/>
      <c r="L697" s="40"/>
      <c r="M697" s="18"/>
      <c r="N697" s="40"/>
      <c r="O697" s="18"/>
      <c r="P697" s="18"/>
      <c r="Q697" s="37"/>
      <c r="AC697" s="2">
        <f>TRUNC(AE697*옵션!$B$36/100,1)</f>
        <v>0</v>
      </c>
      <c r="AD697" s="2">
        <f>TRUNC(SUM(L691:L695))</f>
        <v>0</v>
      </c>
      <c r="AE697" s="2">
        <f>TRUNC(SUM(AE691:AE696))</f>
        <v>0</v>
      </c>
    </row>
    <row r="698" spans="4:17" ht="23.25" customHeight="1">
      <c r="D698" s="37"/>
      <c r="E698" s="37"/>
      <c r="F698" s="21"/>
      <c r="G698" s="18"/>
      <c r="H698" s="18"/>
      <c r="I698" s="40"/>
      <c r="J698" s="18"/>
      <c r="K698" s="18"/>
      <c r="L698" s="40"/>
      <c r="M698" s="18"/>
      <c r="N698" s="40"/>
      <c r="O698" s="18"/>
      <c r="P698" s="18"/>
      <c r="Q698" s="37"/>
    </row>
    <row r="699" spans="1:17" ht="23.25" customHeight="1">
      <c r="A699" s="15" t="s">
        <v>53</v>
      </c>
      <c r="B699" s="15" t="s">
        <v>26</v>
      </c>
      <c r="C699" s="1" t="s">
        <v>54</v>
      </c>
      <c r="D699" s="220" t="s">
        <v>52</v>
      </c>
      <c r="E699" s="234"/>
      <c r="F699" s="21"/>
      <c r="G699" s="18"/>
      <c r="H699" s="18"/>
      <c r="I699" s="40"/>
      <c r="J699" s="18"/>
      <c r="K699" s="18"/>
      <c r="L699" s="40"/>
      <c r="M699" s="18"/>
      <c r="N699" s="40"/>
      <c r="O699" s="18"/>
      <c r="P699" s="18"/>
      <c r="Q699" s="37"/>
    </row>
    <row r="700" spans="1:29" ht="23.25" customHeight="1">
      <c r="A700" s="15" t="s">
        <v>676</v>
      </c>
      <c r="B700" s="15" t="s">
        <v>1606</v>
      </c>
      <c r="C700" s="1" t="s">
        <v>676</v>
      </c>
      <c r="D700" s="37" t="s">
        <v>672</v>
      </c>
      <c r="E700" s="37" t="s">
        <v>677</v>
      </c>
      <c r="F700" s="21" t="s">
        <v>457</v>
      </c>
      <c r="G700" s="18">
        <v>1</v>
      </c>
      <c r="H700" s="18"/>
      <c r="I700" s="40"/>
      <c r="J700" s="18"/>
      <c r="K700" s="18"/>
      <c r="L700" s="40"/>
      <c r="M700" s="18"/>
      <c r="N700" s="40"/>
      <c r="O700" s="18"/>
      <c r="P700" s="18"/>
      <c r="Q700" s="37"/>
      <c r="AC700" s="2">
        <f>G700*H700</f>
        <v>0</v>
      </c>
    </row>
    <row r="701" spans="1:17" ht="23.25" customHeight="1">
      <c r="A701" s="15" t="s">
        <v>676</v>
      </c>
      <c r="B701" s="15" t="s">
        <v>1606</v>
      </c>
      <c r="C701" s="1" t="s">
        <v>676</v>
      </c>
      <c r="D701" s="37" t="s">
        <v>672</v>
      </c>
      <c r="E701" s="37" t="s">
        <v>677</v>
      </c>
      <c r="F701" s="21" t="s">
        <v>457</v>
      </c>
      <c r="G701" s="18">
        <v>0.1</v>
      </c>
      <c r="H701" s="18"/>
      <c r="I701" s="40"/>
      <c r="J701" s="18"/>
      <c r="K701" s="18"/>
      <c r="L701" s="40"/>
      <c r="M701" s="18"/>
      <c r="N701" s="40"/>
      <c r="O701" s="18"/>
      <c r="P701" s="18"/>
      <c r="Q701" s="37"/>
    </row>
    <row r="702" spans="1:30" ht="23.25" customHeight="1">
      <c r="A702" s="15" t="s">
        <v>1727</v>
      </c>
      <c r="B702" s="15" t="s">
        <v>1606</v>
      </c>
      <c r="C702" s="1" t="s">
        <v>1727</v>
      </c>
      <c r="D702" s="37" t="s">
        <v>1728</v>
      </c>
      <c r="E702" s="37" t="s">
        <v>1729</v>
      </c>
      <c r="F702" s="21" t="s">
        <v>901</v>
      </c>
      <c r="G702" s="18">
        <v>1</v>
      </c>
      <c r="H702" s="18"/>
      <c r="I702" s="40"/>
      <c r="J702" s="18"/>
      <c r="K702" s="18"/>
      <c r="L702" s="40"/>
      <c r="M702" s="18"/>
      <c r="N702" s="40"/>
      <c r="O702" s="18"/>
      <c r="P702" s="18"/>
      <c r="Q702" s="37"/>
      <c r="AC702" s="2">
        <f>TRUNC(TRUNC(SUM(AC699:AC701))*옵션!$B$33/100,1)</f>
        <v>0</v>
      </c>
      <c r="AD702" s="2">
        <f>TRUNC(SUM(I699:I701))+TRUNC(SUM(N699:N701))</f>
        <v>0</v>
      </c>
    </row>
    <row r="703" spans="1:31" ht="23.25" customHeight="1">
      <c r="A703" s="15" t="s">
        <v>923</v>
      </c>
      <c r="B703" s="15" t="s">
        <v>1606</v>
      </c>
      <c r="C703" s="1" t="s">
        <v>923</v>
      </c>
      <c r="D703" s="37" t="s">
        <v>924</v>
      </c>
      <c r="E703" s="37" t="s">
        <v>925</v>
      </c>
      <c r="F703" s="21" t="s">
        <v>926</v>
      </c>
      <c r="G703" s="18">
        <f>일위노임!G298</f>
        <v>0.009</v>
      </c>
      <c r="H703" s="18"/>
      <c r="I703" s="40"/>
      <c r="J703" s="18"/>
      <c r="K703" s="18"/>
      <c r="L703" s="40"/>
      <c r="M703" s="18"/>
      <c r="N703" s="40"/>
      <c r="O703" s="18"/>
      <c r="P703" s="18"/>
      <c r="Q703" s="37"/>
      <c r="AE703" s="2">
        <f>L703</f>
        <v>0</v>
      </c>
    </row>
    <row r="704" spans="1:17" ht="23.25" customHeight="1">
      <c r="A704" s="15" t="s">
        <v>1724</v>
      </c>
      <c r="B704" s="15" t="s">
        <v>1606</v>
      </c>
      <c r="C704" s="1" t="s">
        <v>1724</v>
      </c>
      <c r="D704" s="37" t="s">
        <v>1725</v>
      </c>
      <c r="E704" s="37" t="s">
        <v>1726</v>
      </c>
      <c r="F704" s="21" t="s">
        <v>901</v>
      </c>
      <c r="G704" s="18">
        <v>1</v>
      </c>
      <c r="H704" s="18"/>
      <c r="I704" s="40"/>
      <c r="J704" s="18"/>
      <c r="K704" s="18"/>
      <c r="L704" s="40"/>
      <c r="M704" s="18"/>
      <c r="N704" s="40"/>
      <c r="O704" s="18"/>
      <c r="P704" s="18"/>
      <c r="Q704" s="37"/>
    </row>
    <row r="705" spans="2:31" ht="23.25" customHeight="1">
      <c r="B705" s="15" t="s">
        <v>1721</v>
      </c>
      <c r="D705" s="37" t="s">
        <v>1722</v>
      </c>
      <c r="E705" s="37"/>
      <c r="F705" s="21"/>
      <c r="G705" s="18"/>
      <c r="H705" s="18"/>
      <c r="I705" s="40"/>
      <c r="J705" s="18"/>
      <c r="K705" s="18"/>
      <c r="L705" s="40"/>
      <c r="M705" s="18"/>
      <c r="N705" s="40"/>
      <c r="O705" s="18"/>
      <c r="P705" s="18"/>
      <c r="Q705" s="37"/>
      <c r="AC705" s="2">
        <f>TRUNC(AE705*옵션!$B$36/100,1)</f>
        <v>0</v>
      </c>
      <c r="AD705" s="2">
        <f>TRUNC(SUM(L699:L703))</f>
        <v>0</v>
      </c>
      <c r="AE705" s="2">
        <f>TRUNC(SUM(AE699:AE704))</f>
        <v>0</v>
      </c>
    </row>
    <row r="706" spans="4:17" ht="23.25" customHeight="1">
      <c r="D706" s="37"/>
      <c r="E706" s="37"/>
      <c r="F706" s="21"/>
      <c r="G706" s="18"/>
      <c r="H706" s="18"/>
      <c r="I706" s="40"/>
      <c r="J706" s="18"/>
      <c r="K706" s="18"/>
      <c r="L706" s="40"/>
      <c r="M706" s="18"/>
      <c r="N706" s="40"/>
      <c r="O706" s="18"/>
      <c r="P706" s="18"/>
      <c r="Q706" s="37"/>
    </row>
    <row r="707" spans="1:17" ht="23.25" customHeight="1">
      <c r="A707" s="15" t="s">
        <v>56</v>
      </c>
      <c r="B707" s="15" t="s">
        <v>26</v>
      </c>
      <c r="C707" s="1" t="s">
        <v>57</v>
      </c>
      <c r="D707" s="220" t="s">
        <v>55</v>
      </c>
      <c r="E707" s="234"/>
      <c r="F707" s="21"/>
      <c r="G707" s="18"/>
      <c r="H707" s="18"/>
      <c r="I707" s="40"/>
      <c r="J707" s="18"/>
      <c r="K707" s="18"/>
      <c r="L707" s="40"/>
      <c r="M707" s="18"/>
      <c r="N707" s="40"/>
      <c r="O707" s="18"/>
      <c r="P707" s="18"/>
      <c r="Q707" s="37"/>
    </row>
    <row r="708" spans="1:29" ht="23.25" customHeight="1">
      <c r="A708" s="15" t="s">
        <v>678</v>
      </c>
      <c r="B708" s="15" t="s">
        <v>1608</v>
      </c>
      <c r="C708" s="1" t="s">
        <v>678</v>
      </c>
      <c r="D708" s="37" t="s">
        <v>672</v>
      </c>
      <c r="E708" s="37" t="s">
        <v>679</v>
      </c>
      <c r="F708" s="21" t="s">
        <v>457</v>
      </c>
      <c r="G708" s="18">
        <v>1</v>
      </c>
      <c r="H708" s="18"/>
      <c r="I708" s="40"/>
      <c r="J708" s="18"/>
      <c r="K708" s="18"/>
      <c r="L708" s="40"/>
      <c r="M708" s="18"/>
      <c r="N708" s="40"/>
      <c r="O708" s="18"/>
      <c r="P708" s="18"/>
      <c r="Q708" s="37"/>
      <c r="AC708" s="2">
        <f>G708*H708</f>
        <v>0</v>
      </c>
    </row>
    <row r="709" spans="1:17" ht="23.25" customHeight="1">
      <c r="A709" s="15" t="s">
        <v>678</v>
      </c>
      <c r="B709" s="15" t="s">
        <v>1608</v>
      </c>
      <c r="C709" s="1" t="s">
        <v>678</v>
      </c>
      <c r="D709" s="37" t="s">
        <v>672</v>
      </c>
      <c r="E709" s="37" t="s">
        <v>679</v>
      </c>
      <c r="F709" s="21" t="s">
        <v>457</v>
      </c>
      <c r="G709" s="18">
        <v>0.1</v>
      </c>
      <c r="H709" s="18"/>
      <c r="I709" s="40"/>
      <c r="J709" s="18"/>
      <c r="K709" s="18"/>
      <c r="L709" s="40"/>
      <c r="M709" s="18"/>
      <c r="N709" s="40"/>
      <c r="O709" s="18"/>
      <c r="P709" s="18"/>
      <c r="Q709" s="37"/>
    </row>
    <row r="710" spans="1:30" ht="23.25" customHeight="1">
      <c r="A710" s="15" t="s">
        <v>1727</v>
      </c>
      <c r="B710" s="15" t="s">
        <v>1608</v>
      </c>
      <c r="C710" s="1" t="s">
        <v>1727</v>
      </c>
      <c r="D710" s="37" t="s">
        <v>1728</v>
      </c>
      <c r="E710" s="37" t="s">
        <v>1729</v>
      </c>
      <c r="F710" s="21" t="s">
        <v>901</v>
      </c>
      <c r="G710" s="18">
        <v>1</v>
      </c>
      <c r="H710" s="18"/>
      <c r="I710" s="40"/>
      <c r="J710" s="18"/>
      <c r="K710" s="18"/>
      <c r="L710" s="40"/>
      <c r="M710" s="18"/>
      <c r="N710" s="40"/>
      <c r="O710" s="18"/>
      <c r="P710" s="18"/>
      <c r="Q710" s="37"/>
      <c r="AC710" s="2">
        <f>TRUNC(TRUNC(SUM(AC707:AC709))*옵션!$B$33/100,1)</f>
        <v>0</v>
      </c>
      <c r="AD710" s="2">
        <f>TRUNC(SUM(I707:I709))+TRUNC(SUM(N707:N709))</f>
        <v>0</v>
      </c>
    </row>
    <row r="711" spans="1:31" ht="23.25" customHeight="1">
      <c r="A711" s="15" t="s">
        <v>923</v>
      </c>
      <c r="B711" s="15" t="s">
        <v>1608</v>
      </c>
      <c r="C711" s="1" t="s">
        <v>923</v>
      </c>
      <c r="D711" s="37" t="s">
        <v>924</v>
      </c>
      <c r="E711" s="37" t="s">
        <v>925</v>
      </c>
      <c r="F711" s="21" t="s">
        <v>926</v>
      </c>
      <c r="G711" s="18">
        <f>일위노임!G301</f>
        <v>0.009</v>
      </c>
      <c r="H711" s="18"/>
      <c r="I711" s="40"/>
      <c r="J711" s="18"/>
      <c r="K711" s="18"/>
      <c r="L711" s="40"/>
      <c r="M711" s="18"/>
      <c r="N711" s="40"/>
      <c r="O711" s="18"/>
      <c r="P711" s="18"/>
      <c r="Q711" s="37"/>
      <c r="AE711" s="2">
        <f>L711</f>
        <v>0</v>
      </c>
    </row>
    <row r="712" spans="1:17" ht="23.25" customHeight="1">
      <c r="A712" s="15" t="s">
        <v>1724</v>
      </c>
      <c r="B712" s="15" t="s">
        <v>1608</v>
      </c>
      <c r="C712" s="1" t="s">
        <v>1724</v>
      </c>
      <c r="D712" s="37" t="s">
        <v>1725</v>
      </c>
      <c r="E712" s="37" t="s">
        <v>1726</v>
      </c>
      <c r="F712" s="21" t="s">
        <v>901</v>
      </c>
      <c r="G712" s="18">
        <v>1</v>
      </c>
      <c r="H712" s="18"/>
      <c r="I712" s="40"/>
      <c r="J712" s="18"/>
      <c r="K712" s="18"/>
      <c r="L712" s="40"/>
      <c r="M712" s="18"/>
      <c r="N712" s="40"/>
      <c r="O712" s="18"/>
      <c r="P712" s="18"/>
      <c r="Q712" s="37"/>
    </row>
    <row r="713" spans="2:31" ht="23.25" customHeight="1">
      <c r="B713" s="15" t="s">
        <v>1721</v>
      </c>
      <c r="D713" s="37" t="s">
        <v>1722</v>
      </c>
      <c r="E713" s="37"/>
      <c r="F713" s="21"/>
      <c r="G713" s="18"/>
      <c r="H713" s="18"/>
      <c r="I713" s="40"/>
      <c r="J713" s="18"/>
      <c r="K713" s="18"/>
      <c r="L713" s="40"/>
      <c r="M713" s="18"/>
      <c r="N713" s="40"/>
      <c r="O713" s="18"/>
      <c r="P713" s="18"/>
      <c r="Q713" s="37"/>
      <c r="AC713" s="2">
        <f>TRUNC(AE713*옵션!$B$36/100,1)</f>
        <v>0</v>
      </c>
      <c r="AD713" s="2">
        <f>TRUNC(SUM(L707:L711))</f>
        <v>0</v>
      </c>
      <c r="AE713" s="2">
        <f>TRUNC(SUM(AE707:AE712))</f>
        <v>0</v>
      </c>
    </row>
    <row r="714" spans="4:17" ht="23.25" customHeight="1">
      <c r="D714" s="37"/>
      <c r="E714" s="37"/>
      <c r="F714" s="21"/>
      <c r="G714" s="18"/>
      <c r="H714" s="18"/>
      <c r="I714" s="40"/>
      <c r="J714" s="18"/>
      <c r="K714" s="18"/>
      <c r="L714" s="40"/>
      <c r="M714" s="18"/>
      <c r="N714" s="40"/>
      <c r="O714" s="18"/>
      <c r="P714" s="18"/>
      <c r="Q714" s="37"/>
    </row>
    <row r="715" spans="1:17" ht="23.25" customHeight="1">
      <c r="A715" s="15" t="s">
        <v>59</v>
      </c>
      <c r="B715" s="15" t="s">
        <v>26</v>
      </c>
      <c r="C715" s="1" t="s">
        <v>60</v>
      </c>
      <c r="D715" s="220" t="s">
        <v>58</v>
      </c>
      <c r="E715" s="234"/>
      <c r="F715" s="21"/>
      <c r="G715" s="18"/>
      <c r="H715" s="18"/>
      <c r="I715" s="40"/>
      <c r="J715" s="18"/>
      <c r="K715" s="18"/>
      <c r="L715" s="40"/>
      <c r="M715" s="18"/>
      <c r="N715" s="40"/>
      <c r="O715" s="18"/>
      <c r="P715" s="18"/>
      <c r="Q715" s="37"/>
    </row>
    <row r="716" spans="1:29" ht="23.25" customHeight="1">
      <c r="A716" s="15" t="s">
        <v>680</v>
      </c>
      <c r="B716" s="15" t="s">
        <v>1610</v>
      </c>
      <c r="C716" s="1" t="s">
        <v>680</v>
      </c>
      <c r="D716" s="37" t="s">
        <v>672</v>
      </c>
      <c r="E716" s="37" t="s">
        <v>681</v>
      </c>
      <c r="F716" s="21" t="s">
        <v>457</v>
      </c>
      <c r="G716" s="18">
        <v>1</v>
      </c>
      <c r="H716" s="18"/>
      <c r="I716" s="40"/>
      <c r="J716" s="18"/>
      <c r="K716" s="18"/>
      <c r="L716" s="40"/>
      <c r="M716" s="18"/>
      <c r="N716" s="40"/>
      <c r="O716" s="18"/>
      <c r="P716" s="18"/>
      <c r="Q716" s="37"/>
      <c r="AC716" s="2">
        <f>G716*H716</f>
        <v>0</v>
      </c>
    </row>
    <row r="717" spans="1:17" ht="23.25" customHeight="1">
      <c r="A717" s="15" t="s">
        <v>680</v>
      </c>
      <c r="B717" s="15" t="s">
        <v>1610</v>
      </c>
      <c r="C717" s="1" t="s">
        <v>680</v>
      </c>
      <c r="D717" s="37" t="s">
        <v>672</v>
      </c>
      <c r="E717" s="37" t="s">
        <v>681</v>
      </c>
      <c r="F717" s="21" t="s">
        <v>457</v>
      </c>
      <c r="G717" s="18">
        <v>0.1</v>
      </c>
      <c r="H717" s="18"/>
      <c r="I717" s="40"/>
      <c r="J717" s="18"/>
      <c r="K717" s="18"/>
      <c r="L717" s="40"/>
      <c r="M717" s="18"/>
      <c r="N717" s="40"/>
      <c r="O717" s="18"/>
      <c r="P717" s="18"/>
      <c r="Q717" s="37"/>
    </row>
    <row r="718" spans="1:30" ht="23.25" customHeight="1">
      <c r="A718" s="15" t="s">
        <v>1727</v>
      </c>
      <c r="B718" s="15" t="s">
        <v>1610</v>
      </c>
      <c r="C718" s="1" t="s">
        <v>1727</v>
      </c>
      <c r="D718" s="37" t="s">
        <v>1728</v>
      </c>
      <c r="E718" s="37" t="s">
        <v>1729</v>
      </c>
      <c r="F718" s="21" t="s">
        <v>901</v>
      </c>
      <c r="G718" s="18">
        <v>1</v>
      </c>
      <c r="H718" s="18"/>
      <c r="I718" s="40"/>
      <c r="J718" s="18"/>
      <c r="K718" s="18"/>
      <c r="L718" s="40"/>
      <c r="M718" s="18"/>
      <c r="N718" s="40"/>
      <c r="O718" s="18"/>
      <c r="P718" s="18"/>
      <c r="Q718" s="37"/>
      <c r="AC718" s="2">
        <f>TRUNC(TRUNC(SUM(AC715:AC717))*옵션!$B$33/100,1)</f>
        <v>0</v>
      </c>
      <c r="AD718" s="2">
        <f>TRUNC(SUM(I715:I717))+TRUNC(SUM(N715:N717))</f>
        <v>0</v>
      </c>
    </row>
    <row r="719" spans="1:31" ht="23.25" customHeight="1">
      <c r="A719" s="15" t="s">
        <v>923</v>
      </c>
      <c r="B719" s="15" t="s">
        <v>1610</v>
      </c>
      <c r="C719" s="1" t="s">
        <v>923</v>
      </c>
      <c r="D719" s="37" t="s">
        <v>924</v>
      </c>
      <c r="E719" s="37" t="s">
        <v>925</v>
      </c>
      <c r="F719" s="21" t="s">
        <v>926</v>
      </c>
      <c r="G719" s="18">
        <f>일위노임!G304</f>
        <v>0.0105</v>
      </c>
      <c r="H719" s="18"/>
      <c r="I719" s="40"/>
      <c r="J719" s="18"/>
      <c r="K719" s="18"/>
      <c r="L719" s="40"/>
      <c r="M719" s="18"/>
      <c r="N719" s="40"/>
      <c r="O719" s="18"/>
      <c r="P719" s="18"/>
      <c r="Q719" s="37"/>
      <c r="AE719" s="2">
        <f>L719</f>
        <v>0</v>
      </c>
    </row>
    <row r="720" spans="1:17" ht="23.25" customHeight="1">
      <c r="A720" s="15" t="s">
        <v>1724</v>
      </c>
      <c r="B720" s="15" t="s">
        <v>1610</v>
      </c>
      <c r="C720" s="1" t="s">
        <v>1724</v>
      </c>
      <c r="D720" s="37" t="s">
        <v>1725</v>
      </c>
      <c r="E720" s="37" t="s">
        <v>1726</v>
      </c>
      <c r="F720" s="21" t="s">
        <v>901</v>
      </c>
      <c r="G720" s="18">
        <v>1</v>
      </c>
      <c r="H720" s="18"/>
      <c r="I720" s="40"/>
      <c r="J720" s="18"/>
      <c r="K720" s="18"/>
      <c r="L720" s="40"/>
      <c r="M720" s="18"/>
      <c r="N720" s="40"/>
      <c r="O720" s="18"/>
      <c r="P720" s="18"/>
      <c r="Q720" s="37"/>
    </row>
    <row r="721" spans="2:31" ht="23.25" customHeight="1">
      <c r="B721" s="15" t="s">
        <v>1721</v>
      </c>
      <c r="D721" s="37" t="s">
        <v>1722</v>
      </c>
      <c r="E721" s="37"/>
      <c r="F721" s="21"/>
      <c r="G721" s="18"/>
      <c r="H721" s="18"/>
      <c r="I721" s="40"/>
      <c r="J721" s="18"/>
      <c r="K721" s="18"/>
      <c r="L721" s="40"/>
      <c r="M721" s="18"/>
      <c r="N721" s="40"/>
      <c r="O721" s="18"/>
      <c r="P721" s="18"/>
      <c r="Q721" s="37"/>
      <c r="AC721" s="2">
        <f>TRUNC(AE721*옵션!$B$36/100,1)</f>
        <v>0</v>
      </c>
      <c r="AD721" s="2">
        <f>TRUNC(SUM(L715:L719))</f>
        <v>0</v>
      </c>
      <c r="AE721" s="2">
        <f>TRUNC(SUM(AE715:AE720))</f>
        <v>0</v>
      </c>
    </row>
    <row r="722" spans="4:17" ht="23.25" customHeight="1">
      <c r="D722" s="37"/>
      <c r="E722" s="37"/>
      <c r="F722" s="21"/>
      <c r="G722" s="18"/>
      <c r="H722" s="18"/>
      <c r="I722" s="40"/>
      <c r="J722" s="18"/>
      <c r="K722" s="18"/>
      <c r="L722" s="40"/>
      <c r="M722" s="18"/>
      <c r="N722" s="40"/>
      <c r="O722" s="18"/>
      <c r="P722" s="18"/>
      <c r="Q722" s="37"/>
    </row>
    <row r="723" spans="1:17" ht="23.25" customHeight="1">
      <c r="A723" s="15" t="s">
        <v>62</v>
      </c>
      <c r="B723" s="15" t="s">
        <v>26</v>
      </c>
      <c r="C723" s="1" t="s">
        <v>63</v>
      </c>
      <c r="D723" s="220" t="s">
        <v>61</v>
      </c>
      <c r="E723" s="234"/>
      <c r="F723" s="21"/>
      <c r="G723" s="18"/>
      <c r="H723" s="18"/>
      <c r="I723" s="40"/>
      <c r="J723" s="18"/>
      <c r="K723" s="18"/>
      <c r="L723" s="40"/>
      <c r="M723" s="18"/>
      <c r="N723" s="40"/>
      <c r="O723" s="18"/>
      <c r="P723" s="18"/>
      <c r="Q723" s="37"/>
    </row>
    <row r="724" spans="1:29" ht="23.25" customHeight="1">
      <c r="A724" s="15" t="s">
        <v>684</v>
      </c>
      <c r="B724" s="15" t="s">
        <v>1612</v>
      </c>
      <c r="C724" s="1" t="s">
        <v>684</v>
      </c>
      <c r="D724" s="37" t="s">
        <v>672</v>
      </c>
      <c r="E724" s="37" t="s">
        <v>685</v>
      </c>
      <c r="F724" s="21" t="s">
        <v>457</v>
      </c>
      <c r="G724" s="18">
        <v>1</v>
      </c>
      <c r="H724" s="18"/>
      <c r="I724" s="40"/>
      <c r="J724" s="18"/>
      <c r="K724" s="18"/>
      <c r="L724" s="40"/>
      <c r="M724" s="18"/>
      <c r="N724" s="40"/>
      <c r="O724" s="18"/>
      <c r="P724" s="18"/>
      <c r="Q724" s="37"/>
      <c r="AC724" s="2">
        <f>G724*H724</f>
        <v>0</v>
      </c>
    </row>
    <row r="725" spans="1:17" ht="23.25" customHeight="1">
      <c r="A725" s="15" t="s">
        <v>684</v>
      </c>
      <c r="B725" s="15" t="s">
        <v>1612</v>
      </c>
      <c r="C725" s="1" t="s">
        <v>684</v>
      </c>
      <c r="D725" s="37" t="s">
        <v>672</v>
      </c>
      <c r="E725" s="37" t="s">
        <v>685</v>
      </c>
      <c r="F725" s="21" t="s">
        <v>457</v>
      </c>
      <c r="G725" s="18">
        <v>0.1</v>
      </c>
      <c r="H725" s="18"/>
      <c r="I725" s="40"/>
      <c r="J725" s="18"/>
      <c r="K725" s="18"/>
      <c r="L725" s="40"/>
      <c r="M725" s="18"/>
      <c r="N725" s="40"/>
      <c r="O725" s="18"/>
      <c r="P725" s="18"/>
      <c r="Q725" s="37"/>
    </row>
    <row r="726" spans="1:30" ht="23.25" customHeight="1">
      <c r="A726" s="15" t="s">
        <v>1727</v>
      </c>
      <c r="B726" s="15" t="s">
        <v>1612</v>
      </c>
      <c r="C726" s="1" t="s">
        <v>1727</v>
      </c>
      <c r="D726" s="37" t="s">
        <v>1728</v>
      </c>
      <c r="E726" s="37" t="s">
        <v>1729</v>
      </c>
      <c r="F726" s="21" t="s">
        <v>901</v>
      </c>
      <c r="G726" s="18">
        <v>1</v>
      </c>
      <c r="H726" s="18"/>
      <c r="I726" s="40"/>
      <c r="J726" s="18"/>
      <c r="K726" s="18"/>
      <c r="L726" s="40"/>
      <c r="M726" s="18"/>
      <c r="N726" s="40"/>
      <c r="O726" s="18"/>
      <c r="P726" s="18"/>
      <c r="Q726" s="37"/>
      <c r="AC726" s="2">
        <f>TRUNC(TRUNC(SUM(AC723:AC725))*옵션!$B$33/100,1)</f>
        <v>0</v>
      </c>
      <c r="AD726" s="2">
        <f>TRUNC(SUM(I723:I725))+TRUNC(SUM(N723:N725))</f>
        <v>0</v>
      </c>
    </row>
    <row r="727" spans="1:31" ht="23.25" customHeight="1">
      <c r="A727" s="15" t="s">
        <v>923</v>
      </c>
      <c r="B727" s="15" t="s">
        <v>1612</v>
      </c>
      <c r="C727" s="1" t="s">
        <v>923</v>
      </c>
      <c r="D727" s="37" t="s">
        <v>924</v>
      </c>
      <c r="E727" s="37" t="s">
        <v>925</v>
      </c>
      <c r="F727" s="21" t="s">
        <v>926</v>
      </c>
      <c r="G727" s="18">
        <f>일위노임!G307</f>
        <v>0.012</v>
      </c>
      <c r="H727" s="18"/>
      <c r="I727" s="40"/>
      <c r="J727" s="18"/>
      <c r="K727" s="18"/>
      <c r="L727" s="40"/>
      <c r="M727" s="18"/>
      <c r="N727" s="40"/>
      <c r="O727" s="18"/>
      <c r="P727" s="18"/>
      <c r="Q727" s="37"/>
      <c r="AE727" s="2">
        <f>L727</f>
        <v>0</v>
      </c>
    </row>
    <row r="728" spans="1:17" ht="23.25" customHeight="1">
      <c r="A728" s="15" t="s">
        <v>1724</v>
      </c>
      <c r="B728" s="15" t="s">
        <v>1612</v>
      </c>
      <c r="C728" s="1" t="s">
        <v>1724</v>
      </c>
      <c r="D728" s="37" t="s">
        <v>1725</v>
      </c>
      <c r="E728" s="37" t="s">
        <v>1726</v>
      </c>
      <c r="F728" s="21" t="s">
        <v>901</v>
      </c>
      <c r="G728" s="18">
        <v>1</v>
      </c>
      <c r="H728" s="18"/>
      <c r="I728" s="40"/>
      <c r="J728" s="18"/>
      <c r="K728" s="18"/>
      <c r="L728" s="40"/>
      <c r="M728" s="18"/>
      <c r="N728" s="40"/>
      <c r="O728" s="18"/>
      <c r="P728" s="18"/>
      <c r="Q728" s="37"/>
    </row>
    <row r="729" spans="2:31" ht="23.25" customHeight="1">
      <c r="B729" s="15" t="s">
        <v>1721</v>
      </c>
      <c r="D729" s="37" t="s">
        <v>1722</v>
      </c>
      <c r="E729" s="37"/>
      <c r="F729" s="21"/>
      <c r="G729" s="18"/>
      <c r="H729" s="18"/>
      <c r="I729" s="40"/>
      <c r="J729" s="18"/>
      <c r="K729" s="18"/>
      <c r="L729" s="40"/>
      <c r="M729" s="18"/>
      <c r="N729" s="40"/>
      <c r="O729" s="18"/>
      <c r="P729" s="18"/>
      <c r="Q729" s="37"/>
      <c r="AC729" s="2">
        <f>TRUNC(AE729*옵션!$B$36/100,1)</f>
        <v>0</v>
      </c>
      <c r="AD729" s="2">
        <f>TRUNC(SUM(L723:L727))</f>
        <v>0</v>
      </c>
      <c r="AE729" s="2">
        <f>TRUNC(SUM(AE723:AE728))</f>
        <v>0</v>
      </c>
    </row>
    <row r="730" spans="4:17" ht="23.25" customHeight="1">
      <c r="D730" s="37"/>
      <c r="E730" s="37"/>
      <c r="F730" s="21"/>
      <c r="G730" s="18"/>
      <c r="H730" s="18"/>
      <c r="I730" s="40"/>
      <c r="J730" s="18"/>
      <c r="K730" s="18"/>
      <c r="L730" s="40"/>
      <c r="M730" s="18"/>
      <c r="N730" s="40"/>
      <c r="O730" s="18"/>
      <c r="P730" s="18"/>
      <c r="Q730" s="37"/>
    </row>
    <row r="731" spans="1:17" ht="23.25" customHeight="1">
      <c r="A731" s="15" t="s">
        <v>65</v>
      </c>
      <c r="B731" s="15" t="s">
        <v>26</v>
      </c>
      <c r="C731" s="1" t="s">
        <v>66</v>
      </c>
      <c r="D731" s="220" t="s">
        <v>64</v>
      </c>
      <c r="E731" s="234"/>
      <c r="F731" s="21"/>
      <c r="G731" s="18"/>
      <c r="H731" s="18"/>
      <c r="I731" s="40"/>
      <c r="J731" s="18"/>
      <c r="K731" s="18"/>
      <c r="L731" s="40"/>
      <c r="M731" s="18"/>
      <c r="N731" s="40"/>
      <c r="O731" s="18"/>
      <c r="P731" s="18"/>
      <c r="Q731" s="37"/>
    </row>
    <row r="732" spans="1:29" ht="23.25" customHeight="1">
      <c r="A732" s="15" t="s">
        <v>686</v>
      </c>
      <c r="B732" s="15" t="s">
        <v>1614</v>
      </c>
      <c r="C732" s="1" t="s">
        <v>686</v>
      </c>
      <c r="D732" s="37" t="s">
        <v>687</v>
      </c>
      <c r="E732" s="37" t="s">
        <v>688</v>
      </c>
      <c r="F732" s="21" t="s">
        <v>457</v>
      </c>
      <c r="G732" s="18">
        <v>1</v>
      </c>
      <c r="H732" s="18"/>
      <c r="I732" s="40"/>
      <c r="J732" s="18"/>
      <c r="K732" s="18"/>
      <c r="L732" s="40"/>
      <c r="M732" s="18"/>
      <c r="N732" s="40"/>
      <c r="O732" s="18"/>
      <c r="P732" s="18"/>
      <c r="Q732" s="37"/>
      <c r="AC732" s="2">
        <f>G732*H732</f>
        <v>0</v>
      </c>
    </row>
    <row r="733" spans="1:17" ht="23.25" customHeight="1">
      <c r="A733" s="15" t="s">
        <v>686</v>
      </c>
      <c r="B733" s="15" t="s">
        <v>1614</v>
      </c>
      <c r="C733" s="1" t="s">
        <v>686</v>
      </c>
      <c r="D733" s="37" t="s">
        <v>687</v>
      </c>
      <c r="E733" s="37" t="s">
        <v>688</v>
      </c>
      <c r="F733" s="21" t="s">
        <v>457</v>
      </c>
      <c r="G733" s="18">
        <v>0.05</v>
      </c>
      <c r="H733" s="18"/>
      <c r="I733" s="40"/>
      <c r="J733" s="18"/>
      <c r="K733" s="18"/>
      <c r="L733" s="40"/>
      <c r="M733" s="18"/>
      <c r="N733" s="40"/>
      <c r="O733" s="18"/>
      <c r="P733" s="18"/>
      <c r="Q733" s="37"/>
    </row>
    <row r="734" spans="1:30" ht="23.25" customHeight="1">
      <c r="A734" s="15" t="s">
        <v>1727</v>
      </c>
      <c r="B734" s="15" t="s">
        <v>1614</v>
      </c>
      <c r="C734" s="1" t="s">
        <v>1727</v>
      </c>
      <c r="D734" s="37" t="s">
        <v>1728</v>
      </c>
      <c r="E734" s="37" t="s">
        <v>1729</v>
      </c>
      <c r="F734" s="21" t="s">
        <v>901</v>
      </c>
      <c r="G734" s="18">
        <v>1</v>
      </c>
      <c r="H734" s="18"/>
      <c r="I734" s="40"/>
      <c r="J734" s="18"/>
      <c r="K734" s="18"/>
      <c r="L734" s="40"/>
      <c r="M734" s="18"/>
      <c r="N734" s="40"/>
      <c r="O734" s="18"/>
      <c r="P734" s="18"/>
      <c r="Q734" s="37"/>
      <c r="AC734" s="2">
        <f>TRUNC(TRUNC(SUM(AC731:AC733))*옵션!$B$33/100,1)</f>
        <v>0</v>
      </c>
      <c r="AD734" s="2">
        <f>TRUNC(SUM(I731:I733))+TRUNC(SUM(N731:N733))</f>
        <v>0</v>
      </c>
    </row>
    <row r="735" spans="1:31" ht="23.25" customHeight="1">
      <c r="A735" s="15" t="s">
        <v>927</v>
      </c>
      <c r="B735" s="15" t="s">
        <v>1614</v>
      </c>
      <c r="C735" s="1" t="s">
        <v>927</v>
      </c>
      <c r="D735" s="37" t="s">
        <v>924</v>
      </c>
      <c r="E735" s="37" t="s">
        <v>928</v>
      </c>
      <c r="F735" s="21" t="s">
        <v>926</v>
      </c>
      <c r="G735" s="18">
        <f>일위노임!G311</f>
        <v>0.01476</v>
      </c>
      <c r="H735" s="18"/>
      <c r="I735" s="40"/>
      <c r="J735" s="18"/>
      <c r="K735" s="18"/>
      <c r="L735" s="40"/>
      <c r="M735" s="18"/>
      <c r="N735" s="40"/>
      <c r="O735" s="18"/>
      <c r="P735" s="18"/>
      <c r="Q735" s="37"/>
      <c r="AE735" s="2">
        <f>L735</f>
        <v>0</v>
      </c>
    </row>
    <row r="736" spans="4:17" ht="23.25" customHeight="1">
      <c r="D736" s="37" t="s">
        <v>1988</v>
      </c>
      <c r="E736" s="37" t="s">
        <v>1987</v>
      </c>
      <c r="F736" s="21" t="s">
        <v>1989</v>
      </c>
      <c r="G736" s="18">
        <f>일위노임!G312</f>
        <v>0.01476</v>
      </c>
      <c r="H736" s="18"/>
      <c r="I736" s="40"/>
      <c r="J736" s="18"/>
      <c r="K736" s="18"/>
      <c r="L736" s="40"/>
      <c r="M736" s="18"/>
      <c r="N736" s="40"/>
      <c r="O736" s="18"/>
      <c r="P736" s="18"/>
      <c r="Q736" s="37"/>
    </row>
    <row r="737" spans="1:17" ht="23.25" customHeight="1">
      <c r="A737" s="15" t="s">
        <v>1724</v>
      </c>
      <c r="B737" s="15" t="s">
        <v>1614</v>
      </c>
      <c r="C737" s="1" t="s">
        <v>1724</v>
      </c>
      <c r="D737" s="37" t="s">
        <v>1725</v>
      </c>
      <c r="E737" s="37" t="s">
        <v>1726</v>
      </c>
      <c r="F737" s="21" t="s">
        <v>901</v>
      </c>
      <c r="G737" s="18">
        <v>1</v>
      </c>
      <c r="H737" s="18"/>
      <c r="I737" s="40"/>
      <c r="J737" s="18"/>
      <c r="K737" s="18"/>
      <c r="L737" s="40"/>
      <c r="M737" s="18"/>
      <c r="N737" s="40"/>
      <c r="O737" s="18"/>
      <c r="P737" s="18"/>
      <c r="Q737" s="37"/>
    </row>
    <row r="738" spans="2:31" ht="23.25" customHeight="1">
      <c r="B738" s="15" t="s">
        <v>1721</v>
      </c>
      <c r="D738" s="37" t="s">
        <v>1722</v>
      </c>
      <c r="E738" s="37"/>
      <c r="F738" s="21"/>
      <c r="G738" s="18"/>
      <c r="H738" s="18"/>
      <c r="I738" s="40"/>
      <c r="J738" s="18"/>
      <c r="K738" s="18"/>
      <c r="L738" s="40"/>
      <c r="M738" s="18"/>
      <c r="N738" s="40"/>
      <c r="O738" s="18"/>
      <c r="P738" s="18"/>
      <c r="Q738" s="37"/>
      <c r="AC738" s="2">
        <f>TRUNC(AE738*옵션!$B$36/100,1)</f>
        <v>0</v>
      </c>
      <c r="AD738" s="2">
        <f>TRUNC(SUM(L731:L735))</f>
        <v>0</v>
      </c>
      <c r="AE738" s="2">
        <f>TRUNC(SUM(AE731:AE737))</f>
        <v>0</v>
      </c>
    </row>
    <row r="739" spans="4:17" ht="23.25" customHeight="1">
      <c r="D739" s="37"/>
      <c r="E739" s="37"/>
      <c r="F739" s="21"/>
      <c r="G739" s="18"/>
      <c r="H739" s="18"/>
      <c r="I739" s="40"/>
      <c r="J739" s="18"/>
      <c r="K739" s="18"/>
      <c r="L739" s="40"/>
      <c r="M739" s="18"/>
      <c r="N739" s="40"/>
      <c r="O739" s="18"/>
      <c r="P739" s="18"/>
      <c r="Q739" s="37"/>
    </row>
    <row r="740" spans="1:17" ht="23.25" customHeight="1">
      <c r="A740" s="15" t="s">
        <v>68</v>
      </c>
      <c r="B740" s="15" t="s">
        <v>26</v>
      </c>
      <c r="C740" s="1" t="s">
        <v>69</v>
      </c>
      <c r="D740" s="220" t="s">
        <v>67</v>
      </c>
      <c r="E740" s="234"/>
      <c r="F740" s="21"/>
      <c r="G740" s="18"/>
      <c r="H740" s="18"/>
      <c r="I740" s="40"/>
      <c r="J740" s="18"/>
      <c r="K740" s="18"/>
      <c r="L740" s="40"/>
      <c r="M740" s="18"/>
      <c r="N740" s="40"/>
      <c r="O740" s="18"/>
      <c r="P740" s="18"/>
      <c r="Q740" s="37"/>
    </row>
    <row r="741" spans="1:29" ht="23.25" customHeight="1">
      <c r="A741" s="15" t="s">
        <v>689</v>
      </c>
      <c r="B741" s="15" t="s">
        <v>1618</v>
      </c>
      <c r="C741" s="1" t="s">
        <v>689</v>
      </c>
      <c r="D741" s="37" t="s">
        <v>687</v>
      </c>
      <c r="E741" s="37" t="s">
        <v>690</v>
      </c>
      <c r="F741" s="21" t="s">
        <v>457</v>
      </c>
      <c r="G741" s="18">
        <v>1</v>
      </c>
      <c r="H741" s="18"/>
      <c r="I741" s="40"/>
      <c r="J741" s="18"/>
      <c r="K741" s="18"/>
      <c r="L741" s="40"/>
      <c r="M741" s="18"/>
      <c r="N741" s="40"/>
      <c r="O741" s="18"/>
      <c r="P741" s="18"/>
      <c r="Q741" s="37"/>
      <c r="AC741" s="2">
        <f>G741*H741</f>
        <v>0</v>
      </c>
    </row>
    <row r="742" spans="1:17" ht="23.25" customHeight="1">
      <c r="A742" s="15" t="s">
        <v>689</v>
      </c>
      <c r="B742" s="15" t="s">
        <v>1618</v>
      </c>
      <c r="C742" s="1" t="s">
        <v>689</v>
      </c>
      <c r="D742" s="37" t="s">
        <v>687</v>
      </c>
      <c r="E742" s="37" t="s">
        <v>690</v>
      </c>
      <c r="F742" s="21" t="s">
        <v>457</v>
      </c>
      <c r="G742" s="18">
        <v>0.05</v>
      </c>
      <c r="H742" s="18"/>
      <c r="I742" s="40"/>
      <c r="J742" s="18"/>
      <c r="K742" s="18"/>
      <c r="L742" s="40"/>
      <c r="M742" s="18"/>
      <c r="N742" s="40"/>
      <c r="O742" s="18"/>
      <c r="P742" s="18"/>
      <c r="Q742" s="37"/>
    </row>
    <row r="743" spans="1:30" ht="23.25" customHeight="1">
      <c r="A743" s="15" t="s">
        <v>1727</v>
      </c>
      <c r="B743" s="15" t="s">
        <v>1618</v>
      </c>
      <c r="C743" s="1" t="s">
        <v>1727</v>
      </c>
      <c r="D743" s="37" t="s">
        <v>1728</v>
      </c>
      <c r="E743" s="37" t="s">
        <v>1729</v>
      </c>
      <c r="F743" s="21" t="s">
        <v>901</v>
      </c>
      <c r="G743" s="18">
        <v>1</v>
      </c>
      <c r="H743" s="18"/>
      <c r="I743" s="40"/>
      <c r="J743" s="18"/>
      <c r="K743" s="18"/>
      <c r="L743" s="40"/>
      <c r="M743" s="18"/>
      <c r="N743" s="40"/>
      <c r="O743" s="18"/>
      <c r="P743" s="18"/>
      <c r="Q743" s="37"/>
      <c r="AC743" s="2">
        <f>TRUNC(TRUNC(SUM(AC740:AC742))*옵션!$B$33/100,1)</f>
        <v>0</v>
      </c>
      <c r="AD743" s="2">
        <f>TRUNC(SUM(I740:I742))+TRUNC(SUM(N740:N742))</f>
        <v>0</v>
      </c>
    </row>
    <row r="744" spans="1:31" ht="23.25" customHeight="1">
      <c r="A744" s="15" t="s">
        <v>927</v>
      </c>
      <c r="B744" s="15" t="s">
        <v>1618</v>
      </c>
      <c r="C744" s="1" t="s">
        <v>927</v>
      </c>
      <c r="D744" s="37" t="s">
        <v>924</v>
      </c>
      <c r="E744" s="37" t="s">
        <v>928</v>
      </c>
      <c r="F744" s="21" t="s">
        <v>926</v>
      </c>
      <c r="G744" s="18">
        <f>일위노임!G315</f>
        <v>0.014</v>
      </c>
      <c r="H744" s="18"/>
      <c r="I744" s="40"/>
      <c r="J744" s="18"/>
      <c r="K744" s="18"/>
      <c r="L744" s="40"/>
      <c r="M744" s="18"/>
      <c r="N744" s="40"/>
      <c r="O744" s="18"/>
      <c r="P744" s="18"/>
      <c r="Q744" s="37"/>
      <c r="AE744" s="2">
        <f>L744</f>
        <v>0</v>
      </c>
    </row>
    <row r="745" spans="1:17" ht="23.25" customHeight="1">
      <c r="A745" s="15" t="s">
        <v>1724</v>
      </c>
      <c r="B745" s="15" t="s">
        <v>1618</v>
      </c>
      <c r="C745" s="1" t="s">
        <v>1724</v>
      </c>
      <c r="D745" s="37" t="s">
        <v>1725</v>
      </c>
      <c r="E745" s="37" t="s">
        <v>1726</v>
      </c>
      <c r="F745" s="21" t="s">
        <v>901</v>
      </c>
      <c r="G745" s="18">
        <v>1</v>
      </c>
      <c r="H745" s="18"/>
      <c r="I745" s="40"/>
      <c r="J745" s="18"/>
      <c r="K745" s="18"/>
      <c r="L745" s="40"/>
      <c r="M745" s="18"/>
      <c r="N745" s="40"/>
      <c r="O745" s="18"/>
      <c r="P745" s="18"/>
      <c r="Q745" s="37"/>
    </row>
    <row r="746" spans="2:31" ht="23.25" customHeight="1">
      <c r="B746" s="15" t="s">
        <v>1721</v>
      </c>
      <c r="D746" s="37" t="s">
        <v>1722</v>
      </c>
      <c r="E746" s="37"/>
      <c r="F746" s="21"/>
      <c r="G746" s="18"/>
      <c r="H746" s="18"/>
      <c r="I746" s="40"/>
      <c r="J746" s="18"/>
      <c r="K746" s="18"/>
      <c r="L746" s="40"/>
      <c r="M746" s="18"/>
      <c r="N746" s="40"/>
      <c r="O746" s="18"/>
      <c r="P746" s="18"/>
      <c r="Q746" s="37"/>
      <c r="AC746" s="2">
        <f>TRUNC(AE746*옵션!$B$36/100,1)</f>
        <v>0</v>
      </c>
      <c r="AD746" s="2">
        <f>TRUNC(SUM(L740:L744))</f>
        <v>0</v>
      </c>
      <c r="AE746" s="2">
        <f>TRUNC(SUM(AE740:AE745))</f>
        <v>0</v>
      </c>
    </row>
    <row r="747" spans="4:17" ht="23.25" customHeight="1">
      <c r="D747" s="37"/>
      <c r="E747" s="37"/>
      <c r="F747" s="21"/>
      <c r="G747" s="18"/>
      <c r="H747" s="18"/>
      <c r="I747" s="40"/>
      <c r="J747" s="18"/>
      <c r="K747" s="18"/>
      <c r="L747" s="40"/>
      <c r="M747" s="18"/>
      <c r="N747" s="40"/>
      <c r="O747" s="18"/>
      <c r="P747" s="18"/>
      <c r="Q747" s="37"/>
    </row>
    <row r="748" spans="1:17" ht="23.25" customHeight="1">
      <c r="A748" s="15" t="s">
        <v>71</v>
      </c>
      <c r="B748" s="15" t="s">
        <v>26</v>
      </c>
      <c r="C748" s="1" t="s">
        <v>72</v>
      </c>
      <c r="D748" s="220" t="s">
        <v>70</v>
      </c>
      <c r="E748" s="234"/>
      <c r="F748" s="21"/>
      <c r="G748" s="18"/>
      <c r="H748" s="18"/>
      <c r="I748" s="40"/>
      <c r="J748" s="18"/>
      <c r="K748" s="18"/>
      <c r="L748" s="40"/>
      <c r="M748" s="18"/>
      <c r="N748" s="40"/>
      <c r="O748" s="18"/>
      <c r="P748" s="18"/>
      <c r="Q748" s="37"/>
    </row>
    <row r="749" spans="1:29" ht="23.25" customHeight="1">
      <c r="A749" s="15" t="s">
        <v>691</v>
      </c>
      <c r="B749" s="15" t="s">
        <v>1620</v>
      </c>
      <c r="C749" s="1" t="s">
        <v>691</v>
      </c>
      <c r="D749" s="37" t="s">
        <v>687</v>
      </c>
      <c r="E749" s="37" t="s">
        <v>692</v>
      </c>
      <c r="F749" s="21" t="s">
        <v>457</v>
      </c>
      <c r="G749" s="18">
        <v>1</v>
      </c>
      <c r="H749" s="18"/>
      <c r="I749" s="40"/>
      <c r="J749" s="18"/>
      <c r="K749" s="18"/>
      <c r="L749" s="40"/>
      <c r="M749" s="18"/>
      <c r="N749" s="40"/>
      <c r="O749" s="18"/>
      <c r="P749" s="18"/>
      <c r="Q749" s="37"/>
      <c r="AC749" s="2">
        <f>G749*H749</f>
        <v>0</v>
      </c>
    </row>
    <row r="750" spans="1:17" ht="23.25" customHeight="1">
      <c r="A750" s="15" t="s">
        <v>691</v>
      </c>
      <c r="B750" s="15" t="s">
        <v>1620</v>
      </c>
      <c r="C750" s="1" t="s">
        <v>691</v>
      </c>
      <c r="D750" s="37" t="s">
        <v>687</v>
      </c>
      <c r="E750" s="37" t="s">
        <v>692</v>
      </c>
      <c r="F750" s="21" t="s">
        <v>457</v>
      </c>
      <c r="G750" s="18">
        <v>0.05</v>
      </c>
      <c r="H750" s="18"/>
      <c r="I750" s="40"/>
      <c r="J750" s="18"/>
      <c r="K750" s="18"/>
      <c r="L750" s="40"/>
      <c r="M750" s="18"/>
      <c r="N750" s="40"/>
      <c r="O750" s="18"/>
      <c r="P750" s="18"/>
      <c r="Q750" s="37"/>
    </row>
    <row r="751" spans="1:30" ht="23.25" customHeight="1">
      <c r="A751" s="15" t="s">
        <v>1727</v>
      </c>
      <c r="B751" s="15" t="s">
        <v>1620</v>
      </c>
      <c r="C751" s="1" t="s">
        <v>1727</v>
      </c>
      <c r="D751" s="37" t="s">
        <v>1728</v>
      </c>
      <c r="E751" s="37" t="s">
        <v>1729</v>
      </c>
      <c r="F751" s="21" t="s">
        <v>901</v>
      </c>
      <c r="G751" s="18">
        <v>1</v>
      </c>
      <c r="H751" s="18"/>
      <c r="I751" s="40"/>
      <c r="J751" s="18"/>
      <c r="K751" s="18"/>
      <c r="L751" s="40"/>
      <c r="M751" s="18"/>
      <c r="N751" s="40"/>
      <c r="O751" s="18"/>
      <c r="P751" s="18"/>
      <c r="Q751" s="37"/>
      <c r="AC751" s="2">
        <f>TRUNC(TRUNC(SUM(AC748:AC750))*옵션!$B$33/100,1)</f>
        <v>0</v>
      </c>
      <c r="AD751" s="2">
        <f>TRUNC(SUM(I748:I750))+TRUNC(SUM(N748:N750))</f>
        <v>0</v>
      </c>
    </row>
    <row r="752" spans="1:31" ht="23.25" customHeight="1">
      <c r="A752" s="15" t="s">
        <v>927</v>
      </c>
      <c r="B752" s="15" t="s">
        <v>1620</v>
      </c>
      <c r="C752" s="1" t="s">
        <v>927</v>
      </c>
      <c r="D752" s="37" t="s">
        <v>924</v>
      </c>
      <c r="E752" s="37" t="s">
        <v>928</v>
      </c>
      <c r="F752" s="21" t="s">
        <v>926</v>
      </c>
      <c r="G752" s="18">
        <f>일위노임!G318</f>
        <v>0.016</v>
      </c>
      <c r="H752" s="18"/>
      <c r="I752" s="40"/>
      <c r="J752" s="18"/>
      <c r="K752" s="18"/>
      <c r="L752" s="40"/>
      <c r="M752" s="18"/>
      <c r="N752" s="40"/>
      <c r="O752" s="18"/>
      <c r="P752" s="18"/>
      <c r="Q752" s="37"/>
      <c r="AE752" s="2">
        <f>L752</f>
        <v>0</v>
      </c>
    </row>
    <row r="753" spans="1:17" ht="23.25" customHeight="1">
      <c r="A753" s="15" t="s">
        <v>1724</v>
      </c>
      <c r="B753" s="15" t="s">
        <v>1620</v>
      </c>
      <c r="C753" s="1" t="s">
        <v>1724</v>
      </c>
      <c r="D753" s="37" t="s">
        <v>1725</v>
      </c>
      <c r="E753" s="37" t="s">
        <v>1726</v>
      </c>
      <c r="F753" s="21" t="s">
        <v>901</v>
      </c>
      <c r="G753" s="18">
        <v>1</v>
      </c>
      <c r="H753" s="18"/>
      <c r="I753" s="40"/>
      <c r="J753" s="18"/>
      <c r="K753" s="18"/>
      <c r="L753" s="40"/>
      <c r="M753" s="18"/>
      <c r="N753" s="40"/>
      <c r="O753" s="18"/>
      <c r="P753" s="18"/>
      <c r="Q753" s="37"/>
    </row>
    <row r="754" spans="2:31" ht="23.25" customHeight="1">
      <c r="B754" s="15" t="s">
        <v>1721</v>
      </c>
      <c r="D754" s="37" t="s">
        <v>1722</v>
      </c>
      <c r="E754" s="37"/>
      <c r="F754" s="21"/>
      <c r="G754" s="18"/>
      <c r="H754" s="18"/>
      <c r="I754" s="40"/>
      <c r="J754" s="18"/>
      <c r="K754" s="18"/>
      <c r="L754" s="40"/>
      <c r="M754" s="18"/>
      <c r="N754" s="40"/>
      <c r="O754" s="18"/>
      <c r="P754" s="18"/>
      <c r="Q754" s="37"/>
      <c r="AC754" s="2">
        <f>TRUNC(AE754*옵션!$B$36/100,1)</f>
        <v>0</v>
      </c>
      <c r="AD754" s="2">
        <f>TRUNC(SUM(L748:L752))</f>
        <v>0</v>
      </c>
      <c r="AE754" s="2">
        <f>TRUNC(SUM(AE748:AE753))</f>
        <v>0</v>
      </c>
    </row>
    <row r="755" spans="4:17" ht="23.25" customHeight="1">
      <c r="D755" s="37"/>
      <c r="E755" s="37"/>
      <c r="F755" s="21"/>
      <c r="G755" s="18"/>
      <c r="H755" s="18"/>
      <c r="I755" s="40"/>
      <c r="J755" s="18"/>
      <c r="K755" s="18"/>
      <c r="L755" s="40"/>
      <c r="M755" s="18"/>
      <c r="N755" s="40"/>
      <c r="O755" s="18"/>
      <c r="P755" s="18"/>
      <c r="Q755" s="37"/>
    </row>
    <row r="756" spans="1:17" ht="23.25" customHeight="1">
      <c r="A756" s="15" t="s">
        <v>74</v>
      </c>
      <c r="B756" s="15" t="s">
        <v>26</v>
      </c>
      <c r="C756" s="1" t="s">
        <v>75</v>
      </c>
      <c r="D756" s="220" t="s">
        <v>73</v>
      </c>
      <c r="E756" s="234"/>
      <c r="F756" s="21"/>
      <c r="G756" s="18"/>
      <c r="H756" s="18"/>
      <c r="I756" s="40"/>
      <c r="J756" s="18"/>
      <c r="K756" s="18"/>
      <c r="L756" s="40"/>
      <c r="M756" s="18"/>
      <c r="N756" s="40"/>
      <c r="O756" s="18"/>
      <c r="P756" s="18"/>
      <c r="Q756" s="37"/>
    </row>
    <row r="757" spans="1:29" ht="23.25" customHeight="1">
      <c r="A757" s="15" t="s">
        <v>693</v>
      </c>
      <c r="B757" s="15" t="s">
        <v>1622</v>
      </c>
      <c r="C757" s="1" t="s">
        <v>693</v>
      </c>
      <c r="D757" s="37" t="s">
        <v>687</v>
      </c>
      <c r="E757" s="37" t="s">
        <v>694</v>
      </c>
      <c r="F757" s="21" t="s">
        <v>457</v>
      </c>
      <c r="G757" s="18">
        <v>1</v>
      </c>
      <c r="H757" s="18"/>
      <c r="I757" s="40"/>
      <c r="J757" s="18"/>
      <c r="K757" s="18"/>
      <c r="L757" s="40"/>
      <c r="M757" s="18"/>
      <c r="N757" s="40"/>
      <c r="O757" s="18"/>
      <c r="P757" s="18"/>
      <c r="Q757" s="37"/>
      <c r="AC757" s="2">
        <f>G757*H757</f>
        <v>0</v>
      </c>
    </row>
    <row r="758" spans="1:17" ht="23.25" customHeight="1">
      <c r="A758" s="15" t="s">
        <v>693</v>
      </c>
      <c r="B758" s="15" t="s">
        <v>1622</v>
      </c>
      <c r="C758" s="1" t="s">
        <v>693</v>
      </c>
      <c r="D758" s="37" t="s">
        <v>687</v>
      </c>
      <c r="E758" s="37" t="s">
        <v>694</v>
      </c>
      <c r="F758" s="21" t="s">
        <v>457</v>
      </c>
      <c r="G758" s="18">
        <v>0.05</v>
      </c>
      <c r="H758" s="18"/>
      <c r="I758" s="40"/>
      <c r="J758" s="18"/>
      <c r="K758" s="18"/>
      <c r="L758" s="40"/>
      <c r="M758" s="18"/>
      <c r="N758" s="40"/>
      <c r="O758" s="18"/>
      <c r="P758" s="18"/>
      <c r="Q758" s="37"/>
    </row>
    <row r="759" spans="1:30" ht="23.25" customHeight="1">
      <c r="A759" s="15" t="s">
        <v>1727</v>
      </c>
      <c r="B759" s="15" t="s">
        <v>1622</v>
      </c>
      <c r="C759" s="1" t="s">
        <v>1727</v>
      </c>
      <c r="D759" s="37" t="s">
        <v>1728</v>
      </c>
      <c r="E759" s="37" t="s">
        <v>1729</v>
      </c>
      <c r="F759" s="21" t="s">
        <v>901</v>
      </c>
      <c r="G759" s="18">
        <v>1</v>
      </c>
      <c r="H759" s="18"/>
      <c r="I759" s="40"/>
      <c r="J759" s="18"/>
      <c r="K759" s="18"/>
      <c r="L759" s="40"/>
      <c r="M759" s="18"/>
      <c r="N759" s="40"/>
      <c r="O759" s="18"/>
      <c r="P759" s="18"/>
      <c r="Q759" s="37"/>
      <c r="AC759" s="2">
        <f>TRUNC(TRUNC(SUM(AC756:AC758))*옵션!$B$33/100,1)</f>
        <v>0</v>
      </c>
      <c r="AD759" s="2">
        <f>TRUNC(SUM(I756:I758))+TRUNC(SUM(N756:N758))</f>
        <v>0</v>
      </c>
    </row>
    <row r="760" spans="1:31" ht="23.25" customHeight="1">
      <c r="A760" s="15" t="s">
        <v>927</v>
      </c>
      <c r="B760" s="15" t="s">
        <v>1622</v>
      </c>
      <c r="C760" s="1" t="s">
        <v>927</v>
      </c>
      <c r="D760" s="37" t="s">
        <v>924</v>
      </c>
      <c r="E760" s="37" t="s">
        <v>928</v>
      </c>
      <c r="F760" s="21" t="s">
        <v>926</v>
      </c>
      <c r="G760" s="18">
        <f>일위노임!G321</f>
        <v>0.018</v>
      </c>
      <c r="H760" s="18"/>
      <c r="I760" s="40"/>
      <c r="J760" s="18"/>
      <c r="K760" s="18"/>
      <c r="L760" s="40"/>
      <c r="M760" s="18"/>
      <c r="N760" s="40"/>
      <c r="O760" s="18"/>
      <c r="P760" s="18"/>
      <c r="Q760" s="37"/>
      <c r="AE760" s="2">
        <f>L760</f>
        <v>0</v>
      </c>
    </row>
    <row r="761" spans="1:17" ht="23.25" customHeight="1">
      <c r="A761" s="15" t="s">
        <v>1724</v>
      </c>
      <c r="B761" s="15" t="s">
        <v>1622</v>
      </c>
      <c r="C761" s="1" t="s">
        <v>1724</v>
      </c>
      <c r="D761" s="37" t="s">
        <v>1725</v>
      </c>
      <c r="E761" s="37" t="s">
        <v>1726</v>
      </c>
      <c r="F761" s="21" t="s">
        <v>901</v>
      </c>
      <c r="G761" s="18">
        <v>1</v>
      </c>
      <c r="H761" s="18"/>
      <c r="I761" s="40"/>
      <c r="J761" s="18"/>
      <c r="K761" s="18"/>
      <c r="L761" s="40"/>
      <c r="M761" s="18"/>
      <c r="N761" s="40"/>
      <c r="O761" s="18"/>
      <c r="P761" s="18"/>
      <c r="Q761" s="37"/>
    </row>
    <row r="762" spans="2:31" ht="23.25" customHeight="1">
      <c r="B762" s="15" t="s">
        <v>1721</v>
      </c>
      <c r="D762" s="37" t="s">
        <v>1722</v>
      </c>
      <c r="E762" s="37"/>
      <c r="F762" s="21"/>
      <c r="G762" s="18"/>
      <c r="H762" s="18"/>
      <c r="I762" s="40"/>
      <c r="J762" s="18"/>
      <c r="K762" s="18"/>
      <c r="L762" s="40"/>
      <c r="M762" s="18"/>
      <c r="N762" s="40"/>
      <c r="O762" s="18"/>
      <c r="P762" s="18"/>
      <c r="Q762" s="37"/>
      <c r="AC762" s="2">
        <f>TRUNC(AE762*옵션!$B$36/100,1)</f>
        <v>0</v>
      </c>
      <c r="AD762" s="2">
        <f>TRUNC(SUM(L756:L760))</f>
        <v>0</v>
      </c>
      <c r="AE762" s="2">
        <f>TRUNC(SUM(AE756:AE761))</f>
        <v>0</v>
      </c>
    </row>
    <row r="763" spans="4:17" ht="23.25" customHeight="1">
      <c r="D763" s="37"/>
      <c r="E763" s="37"/>
      <c r="F763" s="21"/>
      <c r="G763" s="18"/>
      <c r="H763" s="18"/>
      <c r="I763" s="40"/>
      <c r="J763" s="18"/>
      <c r="K763" s="18"/>
      <c r="L763" s="40"/>
      <c r="M763" s="18"/>
      <c r="N763" s="40"/>
      <c r="O763" s="18"/>
      <c r="P763" s="18"/>
      <c r="Q763" s="37"/>
    </row>
    <row r="764" spans="1:17" ht="23.25" customHeight="1">
      <c r="A764" s="15" t="s">
        <v>77</v>
      </c>
      <c r="B764" s="15" t="s">
        <v>26</v>
      </c>
      <c r="C764" s="1" t="s">
        <v>78</v>
      </c>
      <c r="D764" s="220" t="s">
        <v>76</v>
      </c>
      <c r="E764" s="234"/>
      <c r="F764" s="21"/>
      <c r="G764" s="18"/>
      <c r="H764" s="18"/>
      <c r="I764" s="40"/>
      <c r="J764" s="18"/>
      <c r="K764" s="18"/>
      <c r="L764" s="40"/>
      <c r="M764" s="18"/>
      <c r="N764" s="40"/>
      <c r="O764" s="18"/>
      <c r="P764" s="18"/>
      <c r="Q764" s="37"/>
    </row>
    <row r="765" spans="1:29" ht="23.25" customHeight="1">
      <c r="A765" s="15" t="s">
        <v>695</v>
      </c>
      <c r="B765" s="15" t="s">
        <v>1624</v>
      </c>
      <c r="C765" s="1" t="s">
        <v>695</v>
      </c>
      <c r="D765" s="37" t="s">
        <v>687</v>
      </c>
      <c r="E765" s="37" t="s">
        <v>696</v>
      </c>
      <c r="F765" s="21" t="s">
        <v>457</v>
      </c>
      <c r="G765" s="18">
        <v>1</v>
      </c>
      <c r="H765" s="18"/>
      <c r="I765" s="40"/>
      <c r="J765" s="18"/>
      <c r="K765" s="18"/>
      <c r="L765" s="40"/>
      <c r="M765" s="18"/>
      <c r="N765" s="40"/>
      <c r="O765" s="18"/>
      <c r="P765" s="18"/>
      <c r="Q765" s="37"/>
      <c r="AC765" s="2">
        <f>G765*H765</f>
        <v>0</v>
      </c>
    </row>
    <row r="766" spans="1:17" ht="23.25" customHeight="1">
      <c r="A766" s="15" t="s">
        <v>695</v>
      </c>
      <c r="B766" s="15" t="s">
        <v>1624</v>
      </c>
      <c r="C766" s="1" t="s">
        <v>695</v>
      </c>
      <c r="D766" s="37" t="s">
        <v>687</v>
      </c>
      <c r="E766" s="37" t="s">
        <v>696</v>
      </c>
      <c r="F766" s="21" t="s">
        <v>457</v>
      </c>
      <c r="G766" s="18">
        <v>0.05</v>
      </c>
      <c r="H766" s="18"/>
      <c r="I766" s="40"/>
      <c r="J766" s="18"/>
      <c r="K766" s="18"/>
      <c r="L766" s="40"/>
      <c r="M766" s="18"/>
      <c r="N766" s="40"/>
      <c r="O766" s="18"/>
      <c r="P766" s="18"/>
      <c r="Q766" s="37"/>
    </row>
    <row r="767" spans="1:30" ht="23.25" customHeight="1">
      <c r="A767" s="15" t="s">
        <v>1727</v>
      </c>
      <c r="B767" s="15" t="s">
        <v>1624</v>
      </c>
      <c r="C767" s="1" t="s">
        <v>1727</v>
      </c>
      <c r="D767" s="37" t="s">
        <v>1728</v>
      </c>
      <c r="E767" s="37" t="s">
        <v>1729</v>
      </c>
      <c r="F767" s="21" t="s">
        <v>901</v>
      </c>
      <c r="G767" s="18">
        <v>1</v>
      </c>
      <c r="H767" s="18"/>
      <c r="I767" s="40"/>
      <c r="J767" s="18"/>
      <c r="K767" s="18"/>
      <c r="L767" s="40"/>
      <c r="M767" s="18"/>
      <c r="N767" s="40"/>
      <c r="O767" s="18"/>
      <c r="P767" s="18"/>
      <c r="Q767" s="37"/>
      <c r="AC767" s="2">
        <f>TRUNC(TRUNC(SUM(AC764:AC766))*옵션!$B$33/100,1)</f>
        <v>0</v>
      </c>
      <c r="AD767" s="2">
        <f>TRUNC(SUM(I764:I766))+TRUNC(SUM(N764:N766))</f>
        <v>0</v>
      </c>
    </row>
    <row r="768" spans="1:31" ht="23.25" customHeight="1">
      <c r="A768" s="15" t="s">
        <v>927</v>
      </c>
      <c r="B768" s="15" t="s">
        <v>1624</v>
      </c>
      <c r="C768" s="1" t="s">
        <v>927</v>
      </c>
      <c r="D768" s="37" t="s">
        <v>924</v>
      </c>
      <c r="E768" s="37" t="s">
        <v>928</v>
      </c>
      <c r="F768" s="21" t="s">
        <v>926</v>
      </c>
      <c r="G768" s="18">
        <f>일위노임!G324</f>
        <v>0.029</v>
      </c>
      <c r="H768" s="18"/>
      <c r="I768" s="40"/>
      <c r="J768" s="18"/>
      <c r="K768" s="18"/>
      <c r="L768" s="40"/>
      <c r="M768" s="18"/>
      <c r="N768" s="40"/>
      <c r="O768" s="18"/>
      <c r="P768" s="18"/>
      <c r="Q768" s="37"/>
      <c r="AE768" s="2">
        <f>L768</f>
        <v>0</v>
      </c>
    </row>
    <row r="769" spans="1:17" ht="23.25" customHeight="1">
      <c r="A769" s="15" t="s">
        <v>1724</v>
      </c>
      <c r="B769" s="15" t="s">
        <v>1624</v>
      </c>
      <c r="C769" s="1" t="s">
        <v>1724</v>
      </c>
      <c r="D769" s="37" t="s">
        <v>1725</v>
      </c>
      <c r="E769" s="37" t="s">
        <v>1726</v>
      </c>
      <c r="F769" s="21" t="s">
        <v>901</v>
      </c>
      <c r="G769" s="18">
        <v>1</v>
      </c>
      <c r="H769" s="18"/>
      <c r="I769" s="40"/>
      <c r="J769" s="18"/>
      <c r="K769" s="18"/>
      <c r="L769" s="40"/>
      <c r="M769" s="18"/>
      <c r="N769" s="40"/>
      <c r="O769" s="18"/>
      <c r="P769" s="18"/>
      <c r="Q769" s="37"/>
    </row>
    <row r="770" spans="2:31" ht="23.25" customHeight="1">
      <c r="B770" s="15" t="s">
        <v>1721</v>
      </c>
      <c r="D770" s="37" t="s">
        <v>1722</v>
      </c>
      <c r="E770" s="37"/>
      <c r="F770" s="21"/>
      <c r="G770" s="18"/>
      <c r="H770" s="18"/>
      <c r="I770" s="40"/>
      <c r="J770" s="18"/>
      <c r="K770" s="18"/>
      <c r="L770" s="40"/>
      <c r="M770" s="18"/>
      <c r="N770" s="40"/>
      <c r="O770" s="18"/>
      <c r="P770" s="18"/>
      <c r="Q770" s="37"/>
      <c r="AC770" s="2">
        <f>TRUNC(AE770*옵션!$B$36/100,1)</f>
        <v>0</v>
      </c>
      <c r="AD770" s="2">
        <f>TRUNC(SUM(L764:L768))</f>
        <v>0</v>
      </c>
      <c r="AE770" s="2">
        <f>TRUNC(SUM(AE764:AE769))</f>
        <v>0</v>
      </c>
    </row>
    <row r="771" spans="4:17" ht="23.25" customHeight="1">
      <c r="D771" s="37"/>
      <c r="E771" s="37"/>
      <c r="F771" s="21"/>
      <c r="G771" s="18"/>
      <c r="H771" s="18"/>
      <c r="I771" s="40"/>
      <c r="J771" s="18"/>
      <c r="K771" s="18"/>
      <c r="L771" s="40"/>
      <c r="M771" s="18"/>
      <c r="N771" s="40"/>
      <c r="O771" s="18"/>
      <c r="P771" s="18"/>
      <c r="Q771" s="37"/>
    </row>
    <row r="772" spans="1:17" ht="23.25" customHeight="1">
      <c r="A772" s="15" t="s">
        <v>80</v>
      </c>
      <c r="B772" s="15" t="s">
        <v>26</v>
      </c>
      <c r="C772" s="1" t="s">
        <v>81</v>
      </c>
      <c r="D772" s="220" t="s">
        <v>79</v>
      </c>
      <c r="E772" s="234"/>
      <c r="F772" s="21"/>
      <c r="G772" s="18"/>
      <c r="H772" s="18"/>
      <c r="I772" s="40"/>
      <c r="J772" s="18"/>
      <c r="K772" s="18"/>
      <c r="L772" s="40"/>
      <c r="M772" s="18"/>
      <c r="N772" s="40"/>
      <c r="O772" s="18"/>
      <c r="P772" s="18"/>
      <c r="Q772" s="37"/>
    </row>
    <row r="773" spans="1:29" ht="23.25" customHeight="1">
      <c r="A773" s="15" t="s">
        <v>697</v>
      </c>
      <c r="B773" s="15" t="s">
        <v>1626</v>
      </c>
      <c r="C773" s="1" t="s">
        <v>697</v>
      </c>
      <c r="D773" s="37" t="s">
        <v>687</v>
      </c>
      <c r="E773" s="37" t="s">
        <v>698</v>
      </c>
      <c r="F773" s="21" t="s">
        <v>457</v>
      </c>
      <c r="G773" s="18">
        <v>1</v>
      </c>
      <c r="H773" s="18"/>
      <c r="I773" s="40"/>
      <c r="J773" s="18"/>
      <c r="K773" s="18"/>
      <c r="L773" s="40"/>
      <c r="M773" s="18"/>
      <c r="N773" s="40"/>
      <c r="O773" s="18"/>
      <c r="P773" s="18"/>
      <c r="Q773" s="37"/>
      <c r="AC773" s="2">
        <f>G773*H773</f>
        <v>0</v>
      </c>
    </row>
    <row r="774" spans="1:17" ht="23.25" customHeight="1">
      <c r="A774" s="15" t="s">
        <v>697</v>
      </c>
      <c r="B774" s="15" t="s">
        <v>1626</v>
      </c>
      <c r="C774" s="1" t="s">
        <v>697</v>
      </c>
      <c r="D774" s="37" t="s">
        <v>687</v>
      </c>
      <c r="E774" s="37" t="s">
        <v>698</v>
      </c>
      <c r="F774" s="21" t="s">
        <v>457</v>
      </c>
      <c r="G774" s="18">
        <v>0.05</v>
      </c>
      <c r="H774" s="18"/>
      <c r="I774" s="40"/>
      <c r="J774" s="18"/>
      <c r="K774" s="18"/>
      <c r="L774" s="40"/>
      <c r="M774" s="18"/>
      <c r="N774" s="40"/>
      <c r="O774" s="18"/>
      <c r="P774" s="18"/>
      <c r="Q774" s="37"/>
    </row>
    <row r="775" spans="1:30" ht="23.25" customHeight="1">
      <c r="A775" s="15" t="s">
        <v>1727</v>
      </c>
      <c r="B775" s="15" t="s">
        <v>1626</v>
      </c>
      <c r="C775" s="1" t="s">
        <v>1727</v>
      </c>
      <c r="D775" s="37" t="s">
        <v>1728</v>
      </c>
      <c r="E775" s="37" t="s">
        <v>1729</v>
      </c>
      <c r="F775" s="21" t="s">
        <v>901</v>
      </c>
      <c r="G775" s="18">
        <v>1</v>
      </c>
      <c r="H775" s="18"/>
      <c r="I775" s="40"/>
      <c r="J775" s="18"/>
      <c r="K775" s="18"/>
      <c r="L775" s="40"/>
      <c r="M775" s="18"/>
      <c r="N775" s="40"/>
      <c r="O775" s="18"/>
      <c r="P775" s="18"/>
      <c r="Q775" s="37"/>
      <c r="AC775" s="2">
        <f>TRUNC(TRUNC(SUM(AC772:AC774))*옵션!$B$33/100,1)</f>
        <v>0</v>
      </c>
      <c r="AD775" s="2">
        <f>TRUNC(SUM(I772:I774))+TRUNC(SUM(N772:N774))</f>
        <v>0</v>
      </c>
    </row>
    <row r="776" spans="1:31" ht="23.25" customHeight="1">
      <c r="A776" s="15" t="s">
        <v>927</v>
      </c>
      <c r="B776" s="15" t="s">
        <v>1626</v>
      </c>
      <c r="C776" s="1" t="s">
        <v>927</v>
      </c>
      <c r="D776" s="37" t="s">
        <v>924</v>
      </c>
      <c r="E776" s="37" t="s">
        <v>928</v>
      </c>
      <c r="F776" s="21" t="s">
        <v>926</v>
      </c>
      <c r="G776" s="18">
        <f>일위노임!G327</f>
        <v>0.049</v>
      </c>
      <c r="H776" s="18"/>
      <c r="I776" s="40"/>
      <c r="J776" s="18"/>
      <c r="K776" s="18"/>
      <c r="L776" s="40"/>
      <c r="M776" s="18"/>
      <c r="N776" s="40"/>
      <c r="O776" s="18"/>
      <c r="P776" s="18"/>
      <c r="Q776" s="37"/>
      <c r="AE776" s="2">
        <f>L776</f>
        <v>0</v>
      </c>
    </row>
    <row r="777" spans="1:17" ht="23.25" customHeight="1">
      <c r="A777" s="15" t="s">
        <v>1724</v>
      </c>
      <c r="B777" s="15" t="s">
        <v>1626</v>
      </c>
      <c r="C777" s="1" t="s">
        <v>1724</v>
      </c>
      <c r="D777" s="37" t="s">
        <v>1725</v>
      </c>
      <c r="E777" s="37" t="s">
        <v>1726</v>
      </c>
      <c r="F777" s="21" t="s">
        <v>901</v>
      </c>
      <c r="G777" s="18">
        <v>1</v>
      </c>
      <c r="H777" s="18"/>
      <c r="I777" s="40"/>
      <c r="J777" s="18"/>
      <c r="K777" s="18"/>
      <c r="L777" s="40"/>
      <c r="M777" s="18"/>
      <c r="N777" s="40"/>
      <c r="O777" s="18"/>
      <c r="P777" s="18"/>
      <c r="Q777" s="37"/>
    </row>
    <row r="778" spans="2:31" ht="23.25" customHeight="1">
      <c r="B778" s="15" t="s">
        <v>1721</v>
      </c>
      <c r="D778" s="37" t="s">
        <v>1722</v>
      </c>
      <c r="E778" s="37"/>
      <c r="F778" s="21"/>
      <c r="G778" s="18"/>
      <c r="H778" s="18"/>
      <c r="I778" s="40"/>
      <c r="J778" s="18"/>
      <c r="K778" s="18"/>
      <c r="L778" s="40"/>
      <c r="M778" s="18"/>
      <c r="N778" s="40"/>
      <c r="O778" s="18"/>
      <c r="P778" s="18"/>
      <c r="Q778" s="37"/>
      <c r="AC778" s="2">
        <f>TRUNC(AE778*옵션!$B$36/100,1)</f>
        <v>0</v>
      </c>
      <c r="AD778" s="2">
        <f>TRUNC(SUM(L772:L776))</f>
        <v>0</v>
      </c>
      <c r="AE778" s="2">
        <f>TRUNC(SUM(AE772:AE777))</f>
        <v>0</v>
      </c>
    </row>
    <row r="779" spans="4:17" ht="23.25" customHeight="1">
      <c r="D779" s="37"/>
      <c r="E779" s="37"/>
      <c r="F779" s="21"/>
      <c r="G779" s="18"/>
      <c r="H779" s="18"/>
      <c r="I779" s="40"/>
      <c r="J779" s="18"/>
      <c r="K779" s="18"/>
      <c r="L779" s="40"/>
      <c r="M779" s="18"/>
      <c r="N779" s="40"/>
      <c r="O779" s="18"/>
      <c r="P779" s="18"/>
      <c r="Q779" s="37"/>
    </row>
    <row r="780" spans="1:17" ht="23.25" customHeight="1">
      <c r="A780" s="15" t="s">
        <v>83</v>
      </c>
      <c r="B780" s="15" t="s">
        <v>26</v>
      </c>
      <c r="C780" s="1" t="s">
        <v>84</v>
      </c>
      <c r="D780" s="220" t="s">
        <v>82</v>
      </c>
      <c r="E780" s="234"/>
      <c r="F780" s="21"/>
      <c r="G780" s="18"/>
      <c r="H780" s="18"/>
      <c r="I780" s="40"/>
      <c r="J780" s="18"/>
      <c r="K780" s="18"/>
      <c r="L780" s="40"/>
      <c r="M780" s="18"/>
      <c r="N780" s="40"/>
      <c r="O780" s="18"/>
      <c r="P780" s="18"/>
      <c r="Q780" s="37"/>
    </row>
    <row r="781" spans="1:29" ht="23.25" customHeight="1">
      <c r="A781" s="15" t="s">
        <v>699</v>
      </c>
      <c r="B781" s="15" t="s">
        <v>1628</v>
      </c>
      <c r="C781" s="1" t="s">
        <v>699</v>
      </c>
      <c r="D781" s="37" t="s">
        <v>687</v>
      </c>
      <c r="E781" s="37" t="s">
        <v>700</v>
      </c>
      <c r="F781" s="21" t="s">
        <v>457</v>
      </c>
      <c r="G781" s="18">
        <v>1</v>
      </c>
      <c r="H781" s="18"/>
      <c r="I781" s="40"/>
      <c r="J781" s="18"/>
      <c r="K781" s="18"/>
      <c r="L781" s="40"/>
      <c r="M781" s="18"/>
      <c r="N781" s="40"/>
      <c r="O781" s="18"/>
      <c r="P781" s="18"/>
      <c r="Q781" s="37"/>
      <c r="AC781" s="2">
        <f>G781*H781</f>
        <v>0</v>
      </c>
    </row>
    <row r="782" spans="1:17" ht="23.25" customHeight="1">
      <c r="A782" s="15" t="s">
        <v>699</v>
      </c>
      <c r="B782" s="15" t="s">
        <v>1628</v>
      </c>
      <c r="C782" s="1" t="s">
        <v>699</v>
      </c>
      <c r="D782" s="37" t="s">
        <v>687</v>
      </c>
      <c r="E782" s="37" t="s">
        <v>700</v>
      </c>
      <c r="F782" s="21" t="s">
        <v>457</v>
      </c>
      <c r="G782" s="18">
        <v>0.05</v>
      </c>
      <c r="H782" s="18"/>
      <c r="I782" s="40"/>
      <c r="J782" s="18"/>
      <c r="K782" s="18"/>
      <c r="L782" s="40"/>
      <c r="M782" s="18"/>
      <c r="N782" s="40"/>
      <c r="O782" s="18"/>
      <c r="P782" s="18"/>
      <c r="Q782" s="37"/>
    </row>
    <row r="783" spans="1:30" ht="23.25" customHeight="1">
      <c r="A783" s="15" t="s">
        <v>1727</v>
      </c>
      <c r="B783" s="15" t="s">
        <v>1628</v>
      </c>
      <c r="C783" s="1" t="s">
        <v>1727</v>
      </c>
      <c r="D783" s="37" t="s">
        <v>1728</v>
      </c>
      <c r="E783" s="37" t="s">
        <v>1729</v>
      </c>
      <c r="F783" s="21" t="s">
        <v>901</v>
      </c>
      <c r="G783" s="18">
        <v>1</v>
      </c>
      <c r="H783" s="18"/>
      <c r="I783" s="40"/>
      <c r="J783" s="18"/>
      <c r="K783" s="18"/>
      <c r="L783" s="40"/>
      <c r="M783" s="18"/>
      <c r="N783" s="40"/>
      <c r="O783" s="18"/>
      <c r="P783" s="18"/>
      <c r="Q783" s="37"/>
      <c r="AC783" s="2">
        <f>TRUNC(TRUNC(SUM(AC780:AC782))*옵션!$B$33/100,1)</f>
        <v>0</v>
      </c>
      <c r="AD783" s="2">
        <f>TRUNC(SUM(I780:I782))+TRUNC(SUM(N780:N782))</f>
        <v>0</v>
      </c>
    </row>
    <row r="784" spans="1:31" ht="23.25" customHeight="1">
      <c r="A784" s="15" t="s">
        <v>927</v>
      </c>
      <c r="B784" s="15" t="s">
        <v>1628</v>
      </c>
      <c r="C784" s="1" t="s">
        <v>927</v>
      </c>
      <c r="D784" s="37" t="s">
        <v>924</v>
      </c>
      <c r="E784" s="37" t="s">
        <v>928</v>
      </c>
      <c r="F784" s="21" t="s">
        <v>926</v>
      </c>
      <c r="G784" s="18">
        <f>일위노임!G330</f>
        <v>0.078</v>
      </c>
      <c r="H784" s="18"/>
      <c r="I784" s="40"/>
      <c r="J784" s="18"/>
      <c r="K784" s="18"/>
      <c r="L784" s="40"/>
      <c r="M784" s="18"/>
      <c r="N784" s="40"/>
      <c r="O784" s="18"/>
      <c r="P784" s="18"/>
      <c r="Q784" s="37"/>
      <c r="AE784" s="2">
        <f>L784</f>
        <v>0</v>
      </c>
    </row>
    <row r="785" spans="1:17" ht="23.25" customHeight="1">
      <c r="A785" s="15" t="s">
        <v>1724</v>
      </c>
      <c r="B785" s="15" t="s">
        <v>1628</v>
      </c>
      <c r="C785" s="1" t="s">
        <v>1724</v>
      </c>
      <c r="D785" s="37" t="s">
        <v>1725</v>
      </c>
      <c r="E785" s="37" t="s">
        <v>1726</v>
      </c>
      <c r="F785" s="21" t="s">
        <v>901</v>
      </c>
      <c r="G785" s="18">
        <v>1</v>
      </c>
      <c r="H785" s="18"/>
      <c r="I785" s="40"/>
      <c r="J785" s="18"/>
      <c r="K785" s="18"/>
      <c r="L785" s="40"/>
      <c r="M785" s="18"/>
      <c r="N785" s="40"/>
      <c r="O785" s="18"/>
      <c r="P785" s="18"/>
      <c r="Q785" s="37"/>
    </row>
    <row r="786" spans="2:31" ht="23.25" customHeight="1">
      <c r="B786" s="15" t="s">
        <v>1721</v>
      </c>
      <c r="D786" s="37" t="s">
        <v>1722</v>
      </c>
      <c r="E786" s="37"/>
      <c r="F786" s="21"/>
      <c r="G786" s="18"/>
      <c r="H786" s="18"/>
      <c r="I786" s="40"/>
      <c r="J786" s="18"/>
      <c r="K786" s="18"/>
      <c r="L786" s="40"/>
      <c r="M786" s="18"/>
      <c r="N786" s="40"/>
      <c r="O786" s="18"/>
      <c r="P786" s="18"/>
      <c r="Q786" s="37"/>
      <c r="AC786" s="2">
        <f>TRUNC(AE786*옵션!$B$36/100,1)</f>
        <v>0</v>
      </c>
      <c r="AD786" s="2">
        <f>TRUNC(SUM(L780:L784))</f>
        <v>0</v>
      </c>
      <c r="AE786" s="2">
        <f>TRUNC(SUM(AE780:AE785))</f>
        <v>0</v>
      </c>
    </row>
    <row r="787" spans="4:17" ht="23.25" customHeight="1">
      <c r="D787" s="37"/>
      <c r="E787" s="37"/>
      <c r="F787" s="21"/>
      <c r="G787" s="18"/>
      <c r="H787" s="18"/>
      <c r="I787" s="40"/>
      <c r="J787" s="18"/>
      <c r="K787" s="18"/>
      <c r="L787" s="40"/>
      <c r="M787" s="18"/>
      <c r="N787" s="40"/>
      <c r="O787" s="18"/>
      <c r="P787" s="18"/>
      <c r="Q787" s="37"/>
    </row>
    <row r="788" spans="1:17" ht="23.25" customHeight="1">
      <c r="A788" s="15" t="s">
        <v>86</v>
      </c>
      <c r="B788" s="15" t="s">
        <v>26</v>
      </c>
      <c r="C788" s="1" t="s">
        <v>87</v>
      </c>
      <c r="D788" s="220" t="s">
        <v>85</v>
      </c>
      <c r="E788" s="234"/>
      <c r="F788" s="21"/>
      <c r="G788" s="18"/>
      <c r="H788" s="18"/>
      <c r="I788" s="40"/>
      <c r="J788" s="18"/>
      <c r="K788" s="18"/>
      <c r="L788" s="40"/>
      <c r="M788" s="18"/>
      <c r="N788" s="40"/>
      <c r="O788" s="18"/>
      <c r="P788" s="18"/>
      <c r="Q788" s="37"/>
    </row>
    <row r="789" spans="1:29" ht="23.25" customHeight="1">
      <c r="A789" s="15" t="s">
        <v>701</v>
      </c>
      <c r="B789" s="15" t="s">
        <v>1630</v>
      </c>
      <c r="C789" s="1" t="s">
        <v>701</v>
      </c>
      <c r="D789" s="37" t="s">
        <v>702</v>
      </c>
      <c r="E789" s="37" t="s">
        <v>703</v>
      </c>
      <c r="F789" s="21" t="s">
        <v>457</v>
      </c>
      <c r="G789" s="18">
        <v>1</v>
      </c>
      <c r="H789" s="18"/>
      <c r="I789" s="40"/>
      <c r="J789" s="18"/>
      <c r="K789" s="18"/>
      <c r="L789" s="40"/>
      <c r="M789" s="18"/>
      <c r="N789" s="40"/>
      <c r="O789" s="18"/>
      <c r="P789" s="18"/>
      <c r="Q789" s="37"/>
      <c r="AC789" s="2">
        <f>G789*H789</f>
        <v>0</v>
      </c>
    </row>
    <row r="790" spans="1:17" ht="23.25" customHeight="1">
      <c r="A790" s="15" t="s">
        <v>701</v>
      </c>
      <c r="B790" s="15" t="s">
        <v>1630</v>
      </c>
      <c r="C790" s="1" t="s">
        <v>701</v>
      </c>
      <c r="D790" s="37" t="s">
        <v>702</v>
      </c>
      <c r="E790" s="37" t="s">
        <v>703</v>
      </c>
      <c r="F790" s="21" t="s">
        <v>457</v>
      </c>
      <c r="G790" s="18">
        <v>0.05</v>
      </c>
      <c r="H790" s="18"/>
      <c r="I790" s="40"/>
      <c r="J790" s="18"/>
      <c r="K790" s="18"/>
      <c r="L790" s="40"/>
      <c r="M790" s="18"/>
      <c r="N790" s="40"/>
      <c r="O790" s="18"/>
      <c r="P790" s="18"/>
      <c r="Q790" s="37"/>
    </row>
    <row r="791" spans="1:30" ht="23.25" customHeight="1">
      <c r="A791" s="15" t="s">
        <v>1727</v>
      </c>
      <c r="B791" s="15" t="s">
        <v>1630</v>
      </c>
      <c r="C791" s="1" t="s">
        <v>1727</v>
      </c>
      <c r="D791" s="37" t="s">
        <v>1728</v>
      </c>
      <c r="E791" s="37" t="s">
        <v>1729</v>
      </c>
      <c r="F791" s="21" t="s">
        <v>901</v>
      </c>
      <c r="G791" s="18">
        <v>1</v>
      </c>
      <c r="H791" s="18"/>
      <c r="I791" s="40"/>
      <c r="J791" s="18"/>
      <c r="K791" s="18"/>
      <c r="L791" s="40"/>
      <c r="M791" s="18"/>
      <c r="N791" s="40"/>
      <c r="O791" s="18"/>
      <c r="P791" s="18"/>
      <c r="Q791" s="37"/>
      <c r="AC791" s="2">
        <f>TRUNC(TRUNC(SUM(AC788:AC790))*옵션!$B$33/100,1)</f>
        <v>0</v>
      </c>
      <c r="AD791" s="2">
        <f>TRUNC(SUM(I788:I790))+TRUNC(SUM(N788:N790))</f>
        <v>0</v>
      </c>
    </row>
    <row r="792" spans="1:31" ht="23.25" customHeight="1">
      <c r="A792" s="15" t="s">
        <v>927</v>
      </c>
      <c r="B792" s="15" t="s">
        <v>1630</v>
      </c>
      <c r="C792" s="1" t="s">
        <v>927</v>
      </c>
      <c r="D792" s="37" t="s">
        <v>924</v>
      </c>
      <c r="E792" s="37" t="s">
        <v>928</v>
      </c>
      <c r="F792" s="21" t="s">
        <v>926</v>
      </c>
      <c r="G792" s="18">
        <f>일위노임!G333</f>
        <v>0.014</v>
      </c>
      <c r="H792" s="18"/>
      <c r="I792" s="40"/>
      <c r="J792" s="18"/>
      <c r="K792" s="18"/>
      <c r="L792" s="40"/>
      <c r="M792" s="18"/>
      <c r="N792" s="40"/>
      <c r="O792" s="18"/>
      <c r="P792" s="18"/>
      <c r="Q792" s="37"/>
      <c r="AE792" s="2">
        <f>L792</f>
        <v>0</v>
      </c>
    </row>
    <row r="793" spans="1:17" ht="23.25" customHeight="1">
      <c r="A793" s="15" t="s">
        <v>1724</v>
      </c>
      <c r="B793" s="15" t="s">
        <v>1630</v>
      </c>
      <c r="C793" s="1" t="s">
        <v>1724</v>
      </c>
      <c r="D793" s="37" t="s">
        <v>1725</v>
      </c>
      <c r="E793" s="37" t="s">
        <v>1726</v>
      </c>
      <c r="F793" s="21" t="s">
        <v>901</v>
      </c>
      <c r="G793" s="18">
        <v>1</v>
      </c>
      <c r="H793" s="18"/>
      <c r="I793" s="40"/>
      <c r="J793" s="18"/>
      <c r="K793" s="18"/>
      <c r="L793" s="40"/>
      <c r="M793" s="18"/>
      <c r="N793" s="40"/>
      <c r="O793" s="18"/>
      <c r="P793" s="18"/>
      <c r="Q793" s="37"/>
    </row>
    <row r="794" spans="2:31" ht="23.25" customHeight="1">
      <c r="B794" s="15" t="s">
        <v>1721</v>
      </c>
      <c r="D794" s="37" t="s">
        <v>1722</v>
      </c>
      <c r="E794" s="37"/>
      <c r="F794" s="21"/>
      <c r="G794" s="18"/>
      <c r="H794" s="18"/>
      <c r="I794" s="40"/>
      <c r="J794" s="18"/>
      <c r="K794" s="18"/>
      <c r="L794" s="40"/>
      <c r="M794" s="18"/>
      <c r="N794" s="40"/>
      <c r="O794" s="18"/>
      <c r="P794" s="18"/>
      <c r="Q794" s="37"/>
      <c r="AC794" s="2">
        <f>TRUNC(AE794*옵션!$B$36/100,1)</f>
        <v>0</v>
      </c>
      <c r="AD794" s="2">
        <f>TRUNC(SUM(L788:L792))</f>
        <v>0</v>
      </c>
      <c r="AE794" s="2">
        <f>TRUNC(SUM(AE788:AE793))</f>
        <v>0</v>
      </c>
    </row>
    <row r="795" spans="4:17" ht="23.25" customHeight="1">
      <c r="D795" s="37"/>
      <c r="E795" s="37"/>
      <c r="F795" s="21"/>
      <c r="G795" s="18"/>
      <c r="H795" s="18"/>
      <c r="I795" s="40"/>
      <c r="J795" s="18"/>
      <c r="K795" s="18"/>
      <c r="L795" s="40"/>
      <c r="M795" s="18"/>
      <c r="N795" s="40"/>
      <c r="O795" s="18"/>
      <c r="P795" s="18"/>
      <c r="Q795" s="37"/>
    </row>
    <row r="796" spans="1:17" ht="23.25" customHeight="1">
      <c r="A796" s="15" t="s">
        <v>89</v>
      </c>
      <c r="B796" s="15" t="s">
        <v>26</v>
      </c>
      <c r="C796" s="1" t="s">
        <v>90</v>
      </c>
      <c r="D796" s="220" t="s">
        <v>88</v>
      </c>
      <c r="E796" s="234"/>
      <c r="F796" s="21"/>
      <c r="G796" s="18"/>
      <c r="H796" s="18"/>
      <c r="I796" s="40"/>
      <c r="J796" s="18"/>
      <c r="K796" s="18"/>
      <c r="L796" s="40"/>
      <c r="M796" s="18"/>
      <c r="N796" s="40"/>
      <c r="O796" s="18"/>
      <c r="P796" s="18"/>
      <c r="Q796" s="37"/>
    </row>
    <row r="797" spans="1:29" ht="23.25" customHeight="1">
      <c r="A797" s="15" t="s">
        <v>704</v>
      </c>
      <c r="B797" s="15" t="s">
        <v>1632</v>
      </c>
      <c r="C797" s="1" t="s">
        <v>704</v>
      </c>
      <c r="D797" s="37" t="s">
        <v>702</v>
      </c>
      <c r="E797" s="37" t="s">
        <v>705</v>
      </c>
      <c r="F797" s="21" t="s">
        <v>457</v>
      </c>
      <c r="G797" s="18">
        <v>1</v>
      </c>
      <c r="H797" s="18"/>
      <c r="I797" s="40"/>
      <c r="J797" s="18"/>
      <c r="K797" s="18"/>
      <c r="L797" s="40"/>
      <c r="M797" s="18"/>
      <c r="N797" s="40"/>
      <c r="O797" s="18"/>
      <c r="P797" s="18"/>
      <c r="Q797" s="37"/>
      <c r="AC797" s="2">
        <f>G797*H797</f>
        <v>0</v>
      </c>
    </row>
    <row r="798" spans="1:17" ht="23.25" customHeight="1">
      <c r="A798" s="15" t="s">
        <v>704</v>
      </c>
      <c r="B798" s="15" t="s">
        <v>1632</v>
      </c>
      <c r="C798" s="1" t="s">
        <v>704</v>
      </c>
      <c r="D798" s="37" t="s">
        <v>702</v>
      </c>
      <c r="E798" s="37" t="s">
        <v>705</v>
      </c>
      <c r="F798" s="21" t="s">
        <v>457</v>
      </c>
      <c r="G798" s="18">
        <v>0.05</v>
      </c>
      <c r="H798" s="18"/>
      <c r="I798" s="40"/>
      <c r="J798" s="18"/>
      <c r="K798" s="18"/>
      <c r="L798" s="40"/>
      <c r="M798" s="18"/>
      <c r="N798" s="40"/>
      <c r="O798" s="18"/>
      <c r="P798" s="18"/>
      <c r="Q798" s="37"/>
    </row>
    <row r="799" spans="1:30" ht="23.25" customHeight="1">
      <c r="A799" s="15" t="s">
        <v>1727</v>
      </c>
      <c r="B799" s="15" t="s">
        <v>1632</v>
      </c>
      <c r="C799" s="1" t="s">
        <v>1727</v>
      </c>
      <c r="D799" s="37" t="s">
        <v>1728</v>
      </c>
      <c r="E799" s="37" t="s">
        <v>1729</v>
      </c>
      <c r="F799" s="21" t="s">
        <v>901</v>
      </c>
      <c r="G799" s="18">
        <v>1</v>
      </c>
      <c r="H799" s="18"/>
      <c r="I799" s="40"/>
      <c r="J799" s="18"/>
      <c r="K799" s="18"/>
      <c r="L799" s="40"/>
      <c r="M799" s="18"/>
      <c r="N799" s="40"/>
      <c r="O799" s="18"/>
      <c r="P799" s="18"/>
      <c r="Q799" s="37"/>
      <c r="AC799" s="2">
        <f>TRUNC(TRUNC(SUM(AC796:AC798))*옵션!$B$33/100,1)</f>
        <v>0</v>
      </c>
      <c r="AD799" s="2">
        <f>TRUNC(SUM(I796:I798))+TRUNC(SUM(N796:N798))</f>
        <v>0</v>
      </c>
    </row>
    <row r="800" spans="1:31" ht="23.25" customHeight="1">
      <c r="A800" s="15" t="s">
        <v>927</v>
      </c>
      <c r="B800" s="15" t="s">
        <v>1632</v>
      </c>
      <c r="C800" s="1" t="s">
        <v>927</v>
      </c>
      <c r="D800" s="37" t="s">
        <v>924</v>
      </c>
      <c r="E800" s="37" t="s">
        <v>928</v>
      </c>
      <c r="F800" s="21" t="s">
        <v>926</v>
      </c>
      <c r="G800" s="18">
        <f>일위노임!G336</f>
        <v>0.022</v>
      </c>
      <c r="H800" s="18"/>
      <c r="I800" s="40"/>
      <c r="J800" s="18"/>
      <c r="K800" s="18"/>
      <c r="L800" s="40"/>
      <c r="M800" s="18"/>
      <c r="N800" s="40"/>
      <c r="O800" s="18"/>
      <c r="P800" s="18"/>
      <c r="Q800" s="37"/>
      <c r="AE800" s="2">
        <f>L800</f>
        <v>0</v>
      </c>
    </row>
    <row r="801" spans="1:17" ht="23.25" customHeight="1">
      <c r="A801" s="15" t="s">
        <v>1724</v>
      </c>
      <c r="B801" s="15" t="s">
        <v>1632</v>
      </c>
      <c r="C801" s="1" t="s">
        <v>1724</v>
      </c>
      <c r="D801" s="37" t="s">
        <v>1725</v>
      </c>
      <c r="E801" s="37" t="s">
        <v>1726</v>
      </c>
      <c r="F801" s="21" t="s">
        <v>901</v>
      </c>
      <c r="G801" s="18">
        <v>1</v>
      </c>
      <c r="H801" s="18"/>
      <c r="I801" s="40"/>
      <c r="J801" s="18"/>
      <c r="K801" s="18"/>
      <c r="L801" s="40"/>
      <c r="M801" s="18"/>
      <c r="N801" s="40"/>
      <c r="O801" s="18"/>
      <c r="P801" s="18"/>
      <c r="Q801" s="37"/>
    </row>
    <row r="802" spans="2:31" ht="23.25" customHeight="1">
      <c r="B802" s="15" t="s">
        <v>1721</v>
      </c>
      <c r="D802" s="37" t="s">
        <v>1722</v>
      </c>
      <c r="E802" s="37"/>
      <c r="F802" s="21"/>
      <c r="G802" s="18"/>
      <c r="H802" s="18"/>
      <c r="I802" s="40"/>
      <c r="J802" s="18"/>
      <c r="K802" s="18"/>
      <c r="L802" s="40"/>
      <c r="M802" s="18"/>
      <c r="N802" s="40"/>
      <c r="O802" s="18"/>
      <c r="P802" s="18"/>
      <c r="Q802" s="37"/>
      <c r="AC802" s="2">
        <f>TRUNC(AE802*옵션!$B$36/100,1)</f>
        <v>0</v>
      </c>
      <c r="AD802" s="2">
        <f>TRUNC(SUM(L796:L800))</f>
        <v>0</v>
      </c>
      <c r="AE802" s="2">
        <f>TRUNC(SUM(AE796:AE801))</f>
        <v>0</v>
      </c>
    </row>
    <row r="803" spans="4:17" ht="23.25" customHeight="1">
      <c r="D803" s="37"/>
      <c r="E803" s="37"/>
      <c r="F803" s="21"/>
      <c r="G803" s="18"/>
      <c r="H803" s="18"/>
      <c r="I803" s="40"/>
      <c r="J803" s="18"/>
      <c r="K803" s="18"/>
      <c r="L803" s="40"/>
      <c r="M803" s="18"/>
      <c r="N803" s="40"/>
      <c r="O803" s="18"/>
      <c r="P803" s="18"/>
      <c r="Q803" s="37"/>
    </row>
    <row r="804" spans="1:17" ht="23.25" customHeight="1">
      <c r="A804" s="15" t="s">
        <v>92</v>
      </c>
      <c r="B804" s="15" t="s">
        <v>26</v>
      </c>
      <c r="C804" s="1" t="s">
        <v>93</v>
      </c>
      <c r="D804" s="220" t="s">
        <v>91</v>
      </c>
      <c r="E804" s="234"/>
      <c r="F804" s="21"/>
      <c r="G804" s="18"/>
      <c r="H804" s="18"/>
      <c r="I804" s="40"/>
      <c r="J804" s="18"/>
      <c r="K804" s="18"/>
      <c r="L804" s="40"/>
      <c r="M804" s="18"/>
      <c r="N804" s="40"/>
      <c r="O804" s="18"/>
      <c r="P804" s="18"/>
      <c r="Q804" s="37"/>
    </row>
    <row r="805" spans="1:29" ht="23.25" customHeight="1">
      <c r="A805" s="15" t="s">
        <v>706</v>
      </c>
      <c r="B805" s="15" t="s">
        <v>1634</v>
      </c>
      <c r="C805" s="1" t="s">
        <v>706</v>
      </c>
      <c r="D805" s="37" t="s">
        <v>702</v>
      </c>
      <c r="E805" s="37" t="s">
        <v>707</v>
      </c>
      <c r="F805" s="21" t="s">
        <v>457</v>
      </c>
      <c r="G805" s="18">
        <v>1</v>
      </c>
      <c r="H805" s="18"/>
      <c r="I805" s="40"/>
      <c r="J805" s="18"/>
      <c r="K805" s="18"/>
      <c r="L805" s="40"/>
      <c r="M805" s="18"/>
      <c r="N805" s="40"/>
      <c r="O805" s="18"/>
      <c r="P805" s="18"/>
      <c r="Q805" s="37"/>
      <c r="AC805" s="2">
        <f>G805*H805</f>
        <v>0</v>
      </c>
    </row>
    <row r="806" spans="1:17" ht="23.25" customHeight="1">
      <c r="A806" s="15" t="s">
        <v>706</v>
      </c>
      <c r="B806" s="15" t="s">
        <v>1634</v>
      </c>
      <c r="C806" s="1" t="s">
        <v>706</v>
      </c>
      <c r="D806" s="37" t="s">
        <v>702</v>
      </c>
      <c r="E806" s="37" t="s">
        <v>707</v>
      </c>
      <c r="F806" s="21" t="s">
        <v>457</v>
      </c>
      <c r="G806" s="18">
        <v>0.05</v>
      </c>
      <c r="H806" s="18"/>
      <c r="I806" s="40"/>
      <c r="J806" s="18"/>
      <c r="K806" s="18"/>
      <c r="L806" s="40"/>
      <c r="M806" s="18"/>
      <c r="N806" s="40"/>
      <c r="O806" s="18"/>
      <c r="P806" s="18"/>
      <c r="Q806" s="37"/>
    </row>
    <row r="807" spans="1:30" ht="23.25" customHeight="1">
      <c r="A807" s="15" t="s">
        <v>1727</v>
      </c>
      <c r="B807" s="15" t="s">
        <v>1634</v>
      </c>
      <c r="C807" s="1" t="s">
        <v>1727</v>
      </c>
      <c r="D807" s="37" t="s">
        <v>1728</v>
      </c>
      <c r="E807" s="37" t="s">
        <v>1729</v>
      </c>
      <c r="F807" s="21" t="s">
        <v>901</v>
      </c>
      <c r="G807" s="18">
        <v>1</v>
      </c>
      <c r="H807" s="18"/>
      <c r="I807" s="40"/>
      <c r="J807" s="18"/>
      <c r="K807" s="18"/>
      <c r="L807" s="40"/>
      <c r="M807" s="18"/>
      <c r="N807" s="40"/>
      <c r="O807" s="18"/>
      <c r="P807" s="18"/>
      <c r="Q807" s="37"/>
      <c r="AC807" s="2">
        <f>TRUNC(TRUNC(SUM(AC804:AC806))*옵션!$B$33/100,1)</f>
        <v>0</v>
      </c>
      <c r="AD807" s="2">
        <f>TRUNC(SUM(I804:I806))+TRUNC(SUM(N804:N806))</f>
        <v>0</v>
      </c>
    </row>
    <row r="808" spans="1:31" ht="23.25" customHeight="1">
      <c r="A808" s="15" t="s">
        <v>927</v>
      </c>
      <c r="B808" s="15" t="s">
        <v>1634</v>
      </c>
      <c r="C808" s="1" t="s">
        <v>927</v>
      </c>
      <c r="D808" s="37" t="s">
        <v>924</v>
      </c>
      <c r="E808" s="37" t="s">
        <v>928</v>
      </c>
      <c r="F808" s="21" t="s">
        <v>926</v>
      </c>
      <c r="G808" s="18">
        <f>일위노임!G339</f>
        <v>0.036</v>
      </c>
      <c r="H808" s="18"/>
      <c r="I808" s="40"/>
      <c r="J808" s="18"/>
      <c r="K808" s="18"/>
      <c r="L808" s="40"/>
      <c r="M808" s="18"/>
      <c r="N808" s="40"/>
      <c r="O808" s="18"/>
      <c r="P808" s="18"/>
      <c r="Q808" s="37"/>
      <c r="AE808" s="2">
        <f>L808</f>
        <v>0</v>
      </c>
    </row>
    <row r="809" spans="1:17" ht="23.25" customHeight="1">
      <c r="A809" s="15" t="s">
        <v>1724</v>
      </c>
      <c r="B809" s="15" t="s">
        <v>1634</v>
      </c>
      <c r="C809" s="1" t="s">
        <v>1724</v>
      </c>
      <c r="D809" s="37" t="s">
        <v>1725</v>
      </c>
      <c r="E809" s="37" t="s">
        <v>1726</v>
      </c>
      <c r="F809" s="21" t="s">
        <v>901</v>
      </c>
      <c r="G809" s="18">
        <v>1</v>
      </c>
      <c r="H809" s="18"/>
      <c r="I809" s="40"/>
      <c r="J809" s="18"/>
      <c r="K809" s="18"/>
      <c r="L809" s="40"/>
      <c r="M809" s="18"/>
      <c r="N809" s="40"/>
      <c r="O809" s="18"/>
      <c r="P809" s="18"/>
      <c r="Q809" s="37"/>
    </row>
    <row r="810" spans="2:31" ht="23.25" customHeight="1">
      <c r="B810" s="15" t="s">
        <v>1721</v>
      </c>
      <c r="D810" s="37" t="s">
        <v>1722</v>
      </c>
      <c r="E810" s="37"/>
      <c r="F810" s="21"/>
      <c r="G810" s="18"/>
      <c r="H810" s="18"/>
      <c r="I810" s="40"/>
      <c r="J810" s="18"/>
      <c r="K810" s="18"/>
      <c r="L810" s="40"/>
      <c r="M810" s="18"/>
      <c r="N810" s="40"/>
      <c r="O810" s="18"/>
      <c r="P810" s="18"/>
      <c r="Q810" s="37"/>
      <c r="AC810" s="2">
        <f>TRUNC(AE810*옵션!$B$36/100,1)</f>
        <v>0</v>
      </c>
      <c r="AD810" s="2">
        <f>TRUNC(SUM(L804:L808))</f>
        <v>0</v>
      </c>
      <c r="AE810" s="2">
        <f>TRUNC(SUM(AE804:AE809))</f>
        <v>0</v>
      </c>
    </row>
    <row r="811" spans="4:17" ht="23.25" customHeight="1">
      <c r="D811" s="37"/>
      <c r="E811" s="37"/>
      <c r="F811" s="21"/>
      <c r="G811" s="18"/>
      <c r="H811" s="18"/>
      <c r="I811" s="40"/>
      <c r="J811" s="18"/>
      <c r="K811" s="18"/>
      <c r="L811" s="40"/>
      <c r="M811" s="18"/>
      <c r="N811" s="40"/>
      <c r="O811" s="18"/>
      <c r="P811" s="18"/>
      <c r="Q811" s="37"/>
    </row>
    <row r="812" spans="1:17" ht="23.25" customHeight="1">
      <c r="A812" s="15" t="s">
        <v>95</v>
      </c>
      <c r="B812" s="15" t="s">
        <v>26</v>
      </c>
      <c r="C812" s="1" t="s">
        <v>96</v>
      </c>
      <c r="D812" s="220" t="s">
        <v>94</v>
      </c>
      <c r="E812" s="234"/>
      <c r="F812" s="21"/>
      <c r="G812" s="18"/>
      <c r="H812" s="18"/>
      <c r="I812" s="40"/>
      <c r="J812" s="18"/>
      <c r="K812" s="18"/>
      <c r="L812" s="40"/>
      <c r="M812" s="18"/>
      <c r="N812" s="40"/>
      <c r="O812" s="18"/>
      <c r="P812" s="18"/>
      <c r="Q812" s="37"/>
    </row>
    <row r="813" spans="1:29" ht="23.25" customHeight="1">
      <c r="A813" s="15" t="s">
        <v>708</v>
      </c>
      <c r="B813" s="15" t="s">
        <v>1636</v>
      </c>
      <c r="C813" s="1" t="s">
        <v>708</v>
      </c>
      <c r="D813" s="37" t="s">
        <v>702</v>
      </c>
      <c r="E813" s="37" t="s">
        <v>709</v>
      </c>
      <c r="F813" s="21" t="s">
        <v>457</v>
      </c>
      <c r="G813" s="18">
        <v>1</v>
      </c>
      <c r="H813" s="18"/>
      <c r="I813" s="40"/>
      <c r="J813" s="18"/>
      <c r="K813" s="18"/>
      <c r="L813" s="40"/>
      <c r="M813" s="18"/>
      <c r="N813" s="40"/>
      <c r="O813" s="18"/>
      <c r="P813" s="18"/>
      <c r="Q813" s="37"/>
      <c r="AC813" s="2">
        <f>G813*H813</f>
        <v>0</v>
      </c>
    </row>
    <row r="814" spans="1:17" ht="23.25" customHeight="1">
      <c r="A814" s="15" t="s">
        <v>708</v>
      </c>
      <c r="B814" s="15" t="s">
        <v>1636</v>
      </c>
      <c r="C814" s="1" t="s">
        <v>708</v>
      </c>
      <c r="D814" s="37" t="s">
        <v>702</v>
      </c>
      <c r="E814" s="37" t="s">
        <v>709</v>
      </c>
      <c r="F814" s="21" t="s">
        <v>457</v>
      </c>
      <c r="G814" s="18">
        <v>0.05</v>
      </c>
      <c r="H814" s="18"/>
      <c r="I814" s="40"/>
      <c r="J814" s="18"/>
      <c r="K814" s="18"/>
      <c r="L814" s="40"/>
      <c r="M814" s="18"/>
      <c r="N814" s="40"/>
      <c r="O814" s="18"/>
      <c r="P814" s="18"/>
      <c r="Q814" s="37"/>
    </row>
    <row r="815" spans="1:30" ht="23.25" customHeight="1">
      <c r="A815" s="15" t="s">
        <v>1727</v>
      </c>
      <c r="B815" s="15" t="s">
        <v>1636</v>
      </c>
      <c r="C815" s="1" t="s">
        <v>1727</v>
      </c>
      <c r="D815" s="37" t="s">
        <v>1728</v>
      </c>
      <c r="E815" s="37" t="s">
        <v>1729</v>
      </c>
      <c r="F815" s="21" t="s">
        <v>901</v>
      </c>
      <c r="G815" s="18">
        <v>1</v>
      </c>
      <c r="H815" s="18"/>
      <c r="I815" s="40"/>
      <c r="J815" s="18"/>
      <c r="K815" s="18"/>
      <c r="L815" s="40"/>
      <c r="M815" s="18"/>
      <c r="N815" s="40"/>
      <c r="O815" s="18"/>
      <c r="P815" s="18"/>
      <c r="Q815" s="37"/>
      <c r="AC815" s="2">
        <f>TRUNC(TRUNC(SUM(AC812:AC814))*옵션!$B$33/100,1)</f>
        <v>0</v>
      </c>
      <c r="AD815" s="2">
        <f>TRUNC(SUM(I812:I814))+TRUNC(SUM(N812:N814))</f>
        <v>0</v>
      </c>
    </row>
    <row r="816" spans="1:31" ht="23.25" customHeight="1">
      <c r="A816" s="15" t="s">
        <v>927</v>
      </c>
      <c r="B816" s="15" t="s">
        <v>1636</v>
      </c>
      <c r="C816" s="1" t="s">
        <v>927</v>
      </c>
      <c r="D816" s="37" t="s">
        <v>924</v>
      </c>
      <c r="E816" s="37" t="s">
        <v>928</v>
      </c>
      <c r="F816" s="21" t="s">
        <v>926</v>
      </c>
      <c r="G816" s="18">
        <f>일위노임!G342</f>
        <v>0.078</v>
      </c>
      <c r="H816" s="18"/>
      <c r="I816" s="40"/>
      <c r="J816" s="18"/>
      <c r="K816" s="18"/>
      <c r="L816" s="40"/>
      <c r="M816" s="18"/>
      <c r="N816" s="40"/>
      <c r="O816" s="18"/>
      <c r="P816" s="18"/>
      <c r="Q816" s="37"/>
      <c r="AE816" s="2">
        <f>L816</f>
        <v>0</v>
      </c>
    </row>
    <row r="817" spans="1:17" ht="23.25" customHeight="1">
      <c r="A817" s="15" t="s">
        <v>1724</v>
      </c>
      <c r="B817" s="15" t="s">
        <v>1636</v>
      </c>
      <c r="C817" s="1" t="s">
        <v>1724</v>
      </c>
      <c r="D817" s="37" t="s">
        <v>1725</v>
      </c>
      <c r="E817" s="37" t="s">
        <v>1726</v>
      </c>
      <c r="F817" s="21" t="s">
        <v>901</v>
      </c>
      <c r="G817" s="18">
        <v>1</v>
      </c>
      <c r="H817" s="18"/>
      <c r="I817" s="40"/>
      <c r="J817" s="18"/>
      <c r="K817" s="18"/>
      <c r="L817" s="40"/>
      <c r="M817" s="18"/>
      <c r="N817" s="40"/>
      <c r="O817" s="18"/>
      <c r="P817" s="18"/>
      <c r="Q817" s="37"/>
    </row>
    <row r="818" spans="2:31" ht="23.25" customHeight="1">
      <c r="B818" s="15" t="s">
        <v>1721</v>
      </c>
      <c r="D818" s="37" t="s">
        <v>1722</v>
      </c>
      <c r="E818" s="37"/>
      <c r="F818" s="21"/>
      <c r="G818" s="18"/>
      <c r="H818" s="18"/>
      <c r="I818" s="40"/>
      <c r="J818" s="18"/>
      <c r="K818" s="18"/>
      <c r="L818" s="40"/>
      <c r="M818" s="18"/>
      <c r="N818" s="40"/>
      <c r="O818" s="18"/>
      <c r="P818" s="18"/>
      <c r="Q818" s="37"/>
      <c r="AC818" s="2">
        <f>TRUNC(AE818*옵션!$B$36/100,1)</f>
        <v>0</v>
      </c>
      <c r="AD818" s="2">
        <f>TRUNC(SUM(L812:L816))</f>
        <v>0</v>
      </c>
      <c r="AE818" s="2">
        <f>TRUNC(SUM(AE812:AE817))</f>
        <v>0</v>
      </c>
    </row>
    <row r="819" spans="4:17" ht="23.25" customHeight="1">
      <c r="D819" s="37"/>
      <c r="E819" s="37"/>
      <c r="F819" s="21"/>
      <c r="G819" s="18"/>
      <c r="H819" s="18"/>
      <c r="I819" s="40"/>
      <c r="J819" s="18"/>
      <c r="K819" s="18"/>
      <c r="L819" s="40"/>
      <c r="M819" s="18"/>
      <c r="N819" s="40"/>
      <c r="O819" s="18"/>
      <c r="P819" s="18"/>
      <c r="Q819" s="37"/>
    </row>
    <row r="820" spans="1:17" ht="23.25" customHeight="1">
      <c r="A820" s="15" t="s">
        <v>98</v>
      </c>
      <c r="B820" s="15" t="s">
        <v>26</v>
      </c>
      <c r="C820" s="1" t="s">
        <v>99</v>
      </c>
      <c r="D820" s="220" t="s">
        <v>97</v>
      </c>
      <c r="E820" s="234"/>
      <c r="F820" s="21"/>
      <c r="G820" s="18"/>
      <c r="H820" s="18"/>
      <c r="I820" s="40"/>
      <c r="J820" s="18"/>
      <c r="K820" s="18"/>
      <c r="L820" s="40"/>
      <c r="M820" s="18"/>
      <c r="N820" s="40"/>
      <c r="O820" s="18"/>
      <c r="P820" s="18"/>
      <c r="Q820" s="37"/>
    </row>
    <row r="821" spans="1:17" ht="23.25" customHeight="1">
      <c r="A821" s="15" t="s">
        <v>744</v>
      </c>
      <c r="B821" s="15" t="s">
        <v>1638</v>
      </c>
      <c r="C821" s="1" t="s">
        <v>744</v>
      </c>
      <c r="D821" s="37" t="s">
        <v>745</v>
      </c>
      <c r="E821" s="37" t="s">
        <v>746</v>
      </c>
      <c r="F821" s="21" t="s">
        <v>501</v>
      </c>
      <c r="G821" s="18">
        <v>1</v>
      </c>
      <c r="H821" s="18"/>
      <c r="I821" s="40"/>
      <c r="J821" s="18"/>
      <c r="K821" s="18"/>
      <c r="L821" s="40"/>
      <c r="M821" s="18"/>
      <c r="N821" s="40"/>
      <c r="O821" s="18"/>
      <c r="P821" s="18"/>
      <c r="Q821" s="37"/>
    </row>
    <row r="822" spans="1:31" ht="23.25" customHeight="1">
      <c r="A822" s="15" t="s">
        <v>927</v>
      </c>
      <c r="B822" s="15" t="s">
        <v>1638</v>
      </c>
      <c r="C822" s="1" t="s">
        <v>927</v>
      </c>
      <c r="D822" s="37" t="s">
        <v>924</v>
      </c>
      <c r="E822" s="37" t="s">
        <v>928</v>
      </c>
      <c r="F822" s="21" t="s">
        <v>926</v>
      </c>
      <c r="G822" s="18">
        <f>일위노임!G345</f>
        <v>0.0504</v>
      </c>
      <c r="H822" s="18"/>
      <c r="I822" s="40"/>
      <c r="J822" s="18"/>
      <c r="K822" s="18"/>
      <c r="L822" s="40"/>
      <c r="M822" s="18"/>
      <c r="N822" s="40"/>
      <c r="O822" s="18"/>
      <c r="P822" s="18"/>
      <c r="Q822" s="37"/>
      <c r="AE822" s="2">
        <f>L822</f>
        <v>0</v>
      </c>
    </row>
    <row r="823" spans="1:17" ht="23.25" customHeight="1">
      <c r="A823" s="15" t="s">
        <v>1724</v>
      </c>
      <c r="B823" s="15" t="s">
        <v>1638</v>
      </c>
      <c r="C823" s="1" t="s">
        <v>1724</v>
      </c>
      <c r="D823" s="37" t="s">
        <v>1725</v>
      </c>
      <c r="E823" s="37" t="s">
        <v>1726</v>
      </c>
      <c r="F823" s="21" t="s">
        <v>901</v>
      </c>
      <c r="G823" s="18">
        <v>1</v>
      </c>
      <c r="H823" s="18"/>
      <c r="I823" s="40"/>
      <c r="J823" s="18"/>
      <c r="K823" s="18"/>
      <c r="L823" s="40"/>
      <c r="M823" s="18"/>
      <c r="N823" s="40"/>
      <c r="O823" s="18"/>
      <c r="P823" s="18"/>
      <c r="Q823" s="37"/>
    </row>
    <row r="824" spans="2:31" ht="23.25" customHeight="1">
      <c r="B824" s="15" t="s">
        <v>1721</v>
      </c>
      <c r="D824" s="37" t="s">
        <v>1722</v>
      </c>
      <c r="E824" s="37"/>
      <c r="F824" s="21"/>
      <c r="G824" s="18"/>
      <c r="H824" s="18"/>
      <c r="I824" s="40"/>
      <c r="J824" s="18"/>
      <c r="K824" s="18"/>
      <c r="L824" s="40"/>
      <c r="M824" s="18"/>
      <c r="N824" s="40"/>
      <c r="O824" s="18"/>
      <c r="P824" s="18"/>
      <c r="Q824" s="37"/>
      <c r="AC824" s="2">
        <f>TRUNC(AE824*옵션!$B$36/100,1)</f>
        <v>0</v>
      </c>
      <c r="AD824" s="2">
        <f>TRUNC(SUM(L820:L822))</f>
        <v>0</v>
      </c>
      <c r="AE824" s="2">
        <f>TRUNC(SUM(AE820:AE823))</f>
        <v>0</v>
      </c>
    </row>
    <row r="825" spans="4:17" ht="23.25" customHeight="1">
      <c r="D825" s="37"/>
      <c r="E825" s="37"/>
      <c r="F825" s="21"/>
      <c r="G825" s="18"/>
      <c r="H825" s="18"/>
      <c r="I825" s="40"/>
      <c r="J825" s="18"/>
      <c r="K825" s="18"/>
      <c r="L825" s="40"/>
      <c r="M825" s="18"/>
      <c r="N825" s="40"/>
      <c r="O825" s="18"/>
      <c r="P825" s="18"/>
      <c r="Q825" s="37"/>
    </row>
    <row r="826" spans="1:17" ht="23.25" customHeight="1">
      <c r="A826" s="15" t="s">
        <v>101</v>
      </c>
      <c r="B826" s="15" t="s">
        <v>26</v>
      </c>
      <c r="C826" s="1" t="s">
        <v>102</v>
      </c>
      <c r="D826" s="220" t="s">
        <v>100</v>
      </c>
      <c r="E826" s="234"/>
      <c r="F826" s="21"/>
      <c r="G826" s="18"/>
      <c r="H826" s="18"/>
      <c r="I826" s="40"/>
      <c r="J826" s="18"/>
      <c r="K826" s="18"/>
      <c r="L826" s="40"/>
      <c r="M826" s="18"/>
      <c r="N826" s="40"/>
      <c r="O826" s="18"/>
      <c r="P826" s="18"/>
      <c r="Q826" s="37"/>
    </row>
    <row r="827" spans="1:17" ht="23.25" customHeight="1">
      <c r="A827" s="15" t="s">
        <v>747</v>
      </c>
      <c r="B827" s="15" t="s">
        <v>1640</v>
      </c>
      <c r="C827" s="1" t="s">
        <v>747</v>
      </c>
      <c r="D827" s="37" t="s">
        <v>745</v>
      </c>
      <c r="E827" s="37" t="s">
        <v>748</v>
      </c>
      <c r="F827" s="21" t="s">
        <v>501</v>
      </c>
      <c r="G827" s="18">
        <v>1</v>
      </c>
      <c r="H827" s="18"/>
      <c r="I827" s="40"/>
      <c r="J827" s="18"/>
      <c r="K827" s="18"/>
      <c r="L827" s="40"/>
      <c r="M827" s="18"/>
      <c r="N827" s="40"/>
      <c r="O827" s="18"/>
      <c r="P827" s="18"/>
      <c r="Q827" s="37"/>
    </row>
    <row r="828" spans="1:31" ht="23.25" customHeight="1">
      <c r="A828" s="15" t="s">
        <v>927</v>
      </c>
      <c r="B828" s="15" t="s">
        <v>1640</v>
      </c>
      <c r="C828" s="1" t="s">
        <v>927</v>
      </c>
      <c r="D828" s="37" t="s">
        <v>924</v>
      </c>
      <c r="E828" s="37" t="s">
        <v>928</v>
      </c>
      <c r="F828" s="21" t="s">
        <v>926</v>
      </c>
      <c r="G828" s="18">
        <f>일위노임!G348</f>
        <v>0.0756</v>
      </c>
      <c r="H828" s="18"/>
      <c r="I828" s="40"/>
      <c r="J828" s="18"/>
      <c r="K828" s="18"/>
      <c r="L828" s="40"/>
      <c r="M828" s="18"/>
      <c r="N828" s="40"/>
      <c r="O828" s="18"/>
      <c r="P828" s="18"/>
      <c r="Q828" s="37"/>
      <c r="AE828" s="2">
        <f>L828</f>
        <v>0</v>
      </c>
    </row>
    <row r="829" spans="1:17" ht="23.25" customHeight="1">
      <c r="A829" s="15" t="s">
        <v>1724</v>
      </c>
      <c r="B829" s="15" t="s">
        <v>1640</v>
      </c>
      <c r="C829" s="1" t="s">
        <v>1724</v>
      </c>
      <c r="D829" s="37" t="s">
        <v>1725</v>
      </c>
      <c r="E829" s="37" t="s">
        <v>1726</v>
      </c>
      <c r="F829" s="21" t="s">
        <v>901</v>
      </c>
      <c r="G829" s="18">
        <v>1</v>
      </c>
      <c r="H829" s="18"/>
      <c r="I829" s="40"/>
      <c r="J829" s="18"/>
      <c r="K829" s="18"/>
      <c r="L829" s="40"/>
      <c r="M829" s="18"/>
      <c r="N829" s="40"/>
      <c r="O829" s="18"/>
      <c r="P829" s="18"/>
      <c r="Q829" s="37"/>
    </row>
    <row r="830" spans="2:31" ht="23.25" customHeight="1">
      <c r="B830" s="15" t="s">
        <v>1721</v>
      </c>
      <c r="D830" s="37" t="s">
        <v>1722</v>
      </c>
      <c r="E830" s="37"/>
      <c r="F830" s="21"/>
      <c r="G830" s="18"/>
      <c r="H830" s="18"/>
      <c r="I830" s="40"/>
      <c r="J830" s="18"/>
      <c r="K830" s="18"/>
      <c r="L830" s="40"/>
      <c r="M830" s="18"/>
      <c r="N830" s="40"/>
      <c r="O830" s="18"/>
      <c r="P830" s="18"/>
      <c r="Q830" s="37"/>
      <c r="AC830" s="2">
        <f>TRUNC(AE830*옵션!$B$36/100,1)</f>
        <v>0</v>
      </c>
      <c r="AD830" s="2">
        <f>TRUNC(SUM(L826:L828))</f>
        <v>0</v>
      </c>
      <c r="AE830" s="2">
        <f>TRUNC(SUM(AE826:AE829))</f>
        <v>0</v>
      </c>
    </row>
    <row r="831" spans="4:17" ht="23.25" customHeight="1">
      <c r="D831" s="37"/>
      <c r="E831" s="37"/>
      <c r="F831" s="21"/>
      <c r="G831" s="18"/>
      <c r="H831" s="18"/>
      <c r="I831" s="40"/>
      <c r="J831" s="18"/>
      <c r="K831" s="18"/>
      <c r="L831" s="40"/>
      <c r="M831" s="18"/>
      <c r="N831" s="40"/>
      <c r="O831" s="18"/>
      <c r="P831" s="18"/>
      <c r="Q831" s="37"/>
    </row>
    <row r="832" spans="1:17" ht="23.25" customHeight="1">
      <c r="A832" s="15" t="s">
        <v>104</v>
      </c>
      <c r="B832" s="15" t="s">
        <v>26</v>
      </c>
      <c r="C832" s="1" t="s">
        <v>105</v>
      </c>
      <c r="D832" s="220" t="s">
        <v>103</v>
      </c>
      <c r="E832" s="234"/>
      <c r="F832" s="21"/>
      <c r="G832" s="18"/>
      <c r="H832" s="18"/>
      <c r="I832" s="40"/>
      <c r="J832" s="18"/>
      <c r="K832" s="18"/>
      <c r="L832" s="40"/>
      <c r="M832" s="18"/>
      <c r="N832" s="40"/>
      <c r="O832" s="18"/>
      <c r="P832" s="18"/>
      <c r="Q832" s="37"/>
    </row>
    <row r="833" spans="1:17" ht="23.25" customHeight="1">
      <c r="A833" s="15" t="s">
        <v>749</v>
      </c>
      <c r="B833" s="15" t="s">
        <v>1642</v>
      </c>
      <c r="C833" s="1" t="s">
        <v>749</v>
      </c>
      <c r="D833" s="37" t="s">
        <v>750</v>
      </c>
      <c r="E833" s="37" t="s">
        <v>751</v>
      </c>
      <c r="F833" s="21" t="s">
        <v>501</v>
      </c>
      <c r="G833" s="18">
        <v>1</v>
      </c>
      <c r="H833" s="18"/>
      <c r="I833" s="40"/>
      <c r="J833" s="18"/>
      <c r="K833" s="18"/>
      <c r="L833" s="40"/>
      <c r="M833" s="18"/>
      <c r="N833" s="40"/>
      <c r="O833" s="18"/>
      <c r="P833" s="18"/>
      <c r="Q833" s="37"/>
    </row>
    <row r="834" spans="1:31" ht="23.25" customHeight="1">
      <c r="A834" s="15" t="s">
        <v>927</v>
      </c>
      <c r="B834" s="15" t="s">
        <v>1642</v>
      </c>
      <c r="C834" s="1" t="s">
        <v>927</v>
      </c>
      <c r="D834" s="37" t="s">
        <v>924</v>
      </c>
      <c r="E834" s="37" t="s">
        <v>928</v>
      </c>
      <c r="F834" s="21" t="s">
        <v>926</v>
      </c>
      <c r="G834" s="18">
        <f>일위노임!G351</f>
        <v>0.0504</v>
      </c>
      <c r="H834" s="18"/>
      <c r="I834" s="40"/>
      <c r="J834" s="18"/>
      <c r="K834" s="18"/>
      <c r="L834" s="40"/>
      <c r="M834" s="18"/>
      <c r="N834" s="40"/>
      <c r="O834" s="18"/>
      <c r="P834" s="18"/>
      <c r="Q834" s="37"/>
      <c r="AE834" s="2">
        <f>L834</f>
        <v>0</v>
      </c>
    </row>
    <row r="835" spans="1:17" ht="23.25" customHeight="1">
      <c r="A835" s="15" t="s">
        <v>1724</v>
      </c>
      <c r="B835" s="15" t="s">
        <v>1642</v>
      </c>
      <c r="C835" s="1" t="s">
        <v>1724</v>
      </c>
      <c r="D835" s="37" t="s">
        <v>1725</v>
      </c>
      <c r="E835" s="37" t="s">
        <v>1726</v>
      </c>
      <c r="F835" s="21" t="s">
        <v>901</v>
      </c>
      <c r="G835" s="18">
        <v>1</v>
      </c>
      <c r="H835" s="18"/>
      <c r="I835" s="40"/>
      <c r="J835" s="18"/>
      <c r="K835" s="18"/>
      <c r="L835" s="40"/>
      <c r="M835" s="18"/>
      <c r="N835" s="40"/>
      <c r="O835" s="18"/>
      <c r="P835" s="18"/>
      <c r="Q835" s="37"/>
    </row>
    <row r="836" spans="2:31" ht="23.25" customHeight="1">
      <c r="B836" s="15" t="s">
        <v>1721</v>
      </c>
      <c r="D836" s="37" t="s">
        <v>1722</v>
      </c>
      <c r="E836" s="37"/>
      <c r="F836" s="21"/>
      <c r="G836" s="18"/>
      <c r="H836" s="18"/>
      <c r="I836" s="40"/>
      <c r="J836" s="18"/>
      <c r="K836" s="18"/>
      <c r="L836" s="40"/>
      <c r="M836" s="18"/>
      <c r="N836" s="40"/>
      <c r="O836" s="18"/>
      <c r="P836" s="18"/>
      <c r="Q836" s="37"/>
      <c r="AC836" s="2">
        <f>TRUNC(AE836*옵션!$B$36/100,1)</f>
        <v>0</v>
      </c>
      <c r="AD836" s="2">
        <f>TRUNC(SUM(L832:L834))</f>
        <v>0</v>
      </c>
      <c r="AE836" s="2">
        <f>TRUNC(SUM(AE832:AE835))</f>
        <v>0</v>
      </c>
    </row>
    <row r="837" spans="4:17" ht="23.25" customHeight="1">
      <c r="D837" s="37"/>
      <c r="E837" s="37"/>
      <c r="F837" s="21"/>
      <c r="G837" s="18"/>
      <c r="H837" s="18"/>
      <c r="I837" s="40"/>
      <c r="J837" s="18"/>
      <c r="K837" s="18"/>
      <c r="L837" s="40"/>
      <c r="M837" s="18"/>
      <c r="N837" s="40"/>
      <c r="O837" s="18"/>
      <c r="P837" s="18"/>
      <c r="Q837" s="37"/>
    </row>
    <row r="838" spans="1:17" ht="23.25" customHeight="1">
      <c r="A838" s="15" t="s">
        <v>107</v>
      </c>
      <c r="B838" s="15" t="s">
        <v>26</v>
      </c>
      <c r="C838" s="1" t="s">
        <v>108</v>
      </c>
      <c r="D838" s="220" t="s">
        <v>106</v>
      </c>
      <c r="E838" s="234"/>
      <c r="F838" s="21"/>
      <c r="G838" s="18"/>
      <c r="H838" s="18"/>
      <c r="I838" s="40"/>
      <c r="J838" s="18"/>
      <c r="K838" s="18"/>
      <c r="L838" s="40"/>
      <c r="M838" s="18"/>
      <c r="N838" s="40"/>
      <c r="O838" s="18"/>
      <c r="P838" s="18"/>
      <c r="Q838" s="37"/>
    </row>
    <row r="839" spans="1:17" ht="23.25" customHeight="1">
      <c r="A839" s="15" t="s">
        <v>841</v>
      </c>
      <c r="B839" s="15" t="s">
        <v>1644</v>
      </c>
      <c r="C839" s="1" t="s">
        <v>841</v>
      </c>
      <c r="D839" s="37" t="s">
        <v>842</v>
      </c>
      <c r="E839" s="37" t="s">
        <v>843</v>
      </c>
      <c r="F839" s="21" t="s">
        <v>501</v>
      </c>
      <c r="G839" s="18">
        <v>1</v>
      </c>
      <c r="H839" s="18"/>
      <c r="I839" s="40"/>
      <c r="J839" s="18"/>
      <c r="K839" s="18"/>
      <c r="L839" s="40"/>
      <c r="M839" s="18"/>
      <c r="N839" s="40"/>
      <c r="O839" s="18"/>
      <c r="P839" s="18"/>
      <c r="Q839" s="37"/>
    </row>
    <row r="840" spans="1:31" ht="23.25" customHeight="1">
      <c r="A840" s="15" t="s">
        <v>923</v>
      </c>
      <c r="B840" s="15" t="s">
        <v>1644</v>
      </c>
      <c r="C840" s="1" t="s">
        <v>923</v>
      </c>
      <c r="D840" s="37" t="s">
        <v>924</v>
      </c>
      <c r="E840" s="37" t="s">
        <v>925</v>
      </c>
      <c r="F840" s="21" t="s">
        <v>926</v>
      </c>
      <c r="G840" s="18">
        <f>일위노임!G354</f>
        <v>0.016</v>
      </c>
      <c r="H840" s="18"/>
      <c r="I840" s="40"/>
      <c r="J840" s="18"/>
      <c r="K840" s="18"/>
      <c r="L840" s="40"/>
      <c r="M840" s="18"/>
      <c r="N840" s="40"/>
      <c r="O840" s="18"/>
      <c r="P840" s="18"/>
      <c r="Q840" s="37"/>
      <c r="AE840" s="2">
        <f>L840</f>
        <v>0</v>
      </c>
    </row>
    <row r="841" spans="1:17" ht="23.25" customHeight="1">
      <c r="A841" s="15" t="s">
        <v>1724</v>
      </c>
      <c r="B841" s="15" t="s">
        <v>1644</v>
      </c>
      <c r="C841" s="1" t="s">
        <v>1724</v>
      </c>
      <c r="D841" s="37" t="s">
        <v>1725</v>
      </c>
      <c r="E841" s="37" t="s">
        <v>1726</v>
      </c>
      <c r="F841" s="21" t="s">
        <v>901</v>
      </c>
      <c r="G841" s="18">
        <v>1</v>
      </c>
      <c r="H841" s="18"/>
      <c r="I841" s="40"/>
      <c r="J841" s="18"/>
      <c r="K841" s="18"/>
      <c r="L841" s="40"/>
      <c r="M841" s="18"/>
      <c r="N841" s="40"/>
      <c r="O841" s="18"/>
      <c r="P841" s="18"/>
      <c r="Q841" s="37"/>
    </row>
    <row r="842" spans="2:31" ht="23.25" customHeight="1">
      <c r="B842" s="15" t="s">
        <v>1721</v>
      </c>
      <c r="D842" s="37" t="s">
        <v>1722</v>
      </c>
      <c r="E842" s="37"/>
      <c r="F842" s="21"/>
      <c r="G842" s="18"/>
      <c r="H842" s="18"/>
      <c r="I842" s="40"/>
      <c r="J842" s="18"/>
      <c r="K842" s="18"/>
      <c r="L842" s="40"/>
      <c r="M842" s="18"/>
      <c r="N842" s="40"/>
      <c r="O842" s="18"/>
      <c r="P842" s="18"/>
      <c r="Q842" s="37"/>
      <c r="AC842" s="2">
        <f>TRUNC(AE842*옵션!$B$36/100,1)</f>
        <v>0</v>
      </c>
      <c r="AD842" s="2">
        <f>TRUNC(SUM(L838:L840))</f>
        <v>0</v>
      </c>
      <c r="AE842" s="2">
        <f>TRUNC(SUM(AE838:AE841))</f>
        <v>0</v>
      </c>
    </row>
    <row r="843" spans="4:17" ht="23.25" customHeight="1">
      <c r="D843" s="37"/>
      <c r="E843" s="37"/>
      <c r="F843" s="21"/>
      <c r="G843" s="18"/>
      <c r="H843" s="18"/>
      <c r="I843" s="40"/>
      <c r="J843" s="18"/>
      <c r="K843" s="18"/>
      <c r="L843" s="40"/>
      <c r="M843" s="18"/>
      <c r="N843" s="40"/>
      <c r="O843" s="18"/>
      <c r="P843" s="18"/>
      <c r="Q843" s="37"/>
    </row>
    <row r="844" spans="1:17" ht="23.25" customHeight="1">
      <c r="A844" s="15" t="s">
        <v>110</v>
      </c>
      <c r="B844" s="15" t="s">
        <v>26</v>
      </c>
      <c r="C844" s="1" t="s">
        <v>111</v>
      </c>
      <c r="D844" s="220" t="s">
        <v>109</v>
      </c>
      <c r="E844" s="234"/>
      <c r="F844" s="21"/>
      <c r="G844" s="18"/>
      <c r="H844" s="18"/>
      <c r="I844" s="40"/>
      <c r="J844" s="18"/>
      <c r="K844" s="18"/>
      <c r="L844" s="40"/>
      <c r="M844" s="18"/>
      <c r="N844" s="40"/>
      <c r="O844" s="18"/>
      <c r="P844" s="18"/>
      <c r="Q844" s="37"/>
    </row>
    <row r="845" spans="1:17" ht="23.25" customHeight="1">
      <c r="A845" s="15" t="s">
        <v>710</v>
      </c>
      <c r="B845" s="15" t="s">
        <v>1646</v>
      </c>
      <c r="C845" s="1" t="s">
        <v>710</v>
      </c>
      <c r="D845" s="37" t="s">
        <v>711</v>
      </c>
      <c r="E845" s="37" t="s">
        <v>712</v>
      </c>
      <c r="F845" s="21" t="s">
        <v>501</v>
      </c>
      <c r="G845" s="18">
        <v>1</v>
      </c>
      <c r="H845" s="18"/>
      <c r="I845" s="40"/>
      <c r="J845" s="18"/>
      <c r="K845" s="18"/>
      <c r="L845" s="40"/>
      <c r="M845" s="18"/>
      <c r="N845" s="40"/>
      <c r="O845" s="18"/>
      <c r="P845" s="18"/>
      <c r="Q845" s="37"/>
    </row>
    <row r="846" spans="1:31" ht="23.25" customHeight="1">
      <c r="A846" s="15" t="s">
        <v>923</v>
      </c>
      <c r="B846" s="15" t="s">
        <v>1646</v>
      </c>
      <c r="C846" s="1" t="s">
        <v>923</v>
      </c>
      <c r="D846" s="37" t="s">
        <v>924</v>
      </c>
      <c r="E846" s="37" t="s">
        <v>925</v>
      </c>
      <c r="F846" s="21" t="s">
        <v>926</v>
      </c>
      <c r="G846" s="18">
        <f>일위노임!G357</f>
        <v>0.085</v>
      </c>
      <c r="H846" s="18"/>
      <c r="I846" s="40"/>
      <c r="J846" s="18"/>
      <c r="K846" s="18"/>
      <c r="L846" s="40"/>
      <c r="M846" s="18"/>
      <c r="N846" s="40"/>
      <c r="O846" s="18"/>
      <c r="P846" s="18"/>
      <c r="Q846" s="37"/>
      <c r="AE846" s="2">
        <f>L846</f>
        <v>0</v>
      </c>
    </row>
    <row r="847" spans="1:17" ht="23.25" customHeight="1">
      <c r="A847" s="15" t="s">
        <v>1724</v>
      </c>
      <c r="B847" s="15" t="s">
        <v>1646</v>
      </c>
      <c r="C847" s="1" t="s">
        <v>1724</v>
      </c>
      <c r="D847" s="37" t="s">
        <v>1725</v>
      </c>
      <c r="E847" s="37" t="s">
        <v>1726</v>
      </c>
      <c r="F847" s="21" t="s">
        <v>901</v>
      </c>
      <c r="G847" s="18">
        <v>1</v>
      </c>
      <c r="H847" s="18"/>
      <c r="I847" s="40"/>
      <c r="J847" s="18"/>
      <c r="K847" s="18"/>
      <c r="L847" s="40"/>
      <c r="M847" s="18"/>
      <c r="N847" s="40"/>
      <c r="O847" s="18"/>
      <c r="P847" s="18"/>
      <c r="Q847" s="37"/>
    </row>
    <row r="848" spans="2:31" ht="23.25" customHeight="1">
      <c r="B848" s="15" t="s">
        <v>1721</v>
      </c>
      <c r="D848" s="37" t="s">
        <v>1722</v>
      </c>
      <c r="E848" s="37"/>
      <c r="F848" s="21"/>
      <c r="G848" s="18"/>
      <c r="H848" s="18"/>
      <c r="I848" s="40"/>
      <c r="J848" s="18"/>
      <c r="K848" s="18"/>
      <c r="L848" s="40"/>
      <c r="M848" s="18"/>
      <c r="N848" s="40"/>
      <c r="O848" s="18"/>
      <c r="P848" s="18"/>
      <c r="Q848" s="37"/>
      <c r="AC848" s="2">
        <f>TRUNC(AE848*옵션!$B$36/100,1)</f>
        <v>0</v>
      </c>
      <c r="AD848" s="2">
        <f>TRUNC(SUM(L844:L846))</f>
        <v>0</v>
      </c>
      <c r="AE848" s="2">
        <f>TRUNC(SUM(AE844:AE847))</f>
        <v>0</v>
      </c>
    </row>
    <row r="849" spans="4:17" ht="23.25" customHeight="1">
      <c r="D849" s="37"/>
      <c r="E849" s="37"/>
      <c r="F849" s="21"/>
      <c r="G849" s="18"/>
      <c r="H849" s="18"/>
      <c r="I849" s="40"/>
      <c r="J849" s="18"/>
      <c r="K849" s="18"/>
      <c r="L849" s="40"/>
      <c r="M849" s="18"/>
      <c r="N849" s="40"/>
      <c r="O849" s="18"/>
      <c r="P849" s="18"/>
      <c r="Q849" s="37"/>
    </row>
    <row r="850" spans="1:17" ht="23.25" customHeight="1">
      <c r="A850" s="15" t="s">
        <v>113</v>
      </c>
      <c r="B850" s="15" t="s">
        <v>26</v>
      </c>
      <c r="C850" s="1" t="s">
        <v>114</v>
      </c>
      <c r="D850" s="220" t="s">
        <v>112</v>
      </c>
      <c r="E850" s="234"/>
      <c r="F850" s="21"/>
      <c r="G850" s="18"/>
      <c r="H850" s="18"/>
      <c r="I850" s="40"/>
      <c r="J850" s="18"/>
      <c r="K850" s="18"/>
      <c r="L850" s="40"/>
      <c r="M850" s="18"/>
      <c r="N850" s="40"/>
      <c r="O850" s="18"/>
      <c r="P850" s="18"/>
      <c r="Q850" s="37"/>
    </row>
    <row r="851" spans="1:17" ht="23.25" customHeight="1">
      <c r="A851" s="15" t="s">
        <v>713</v>
      </c>
      <c r="B851" s="15" t="s">
        <v>1648</v>
      </c>
      <c r="C851" s="1" t="s">
        <v>713</v>
      </c>
      <c r="D851" s="37" t="s">
        <v>711</v>
      </c>
      <c r="E851" s="37" t="s">
        <v>714</v>
      </c>
      <c r="F851" s="21" t="s">
        <v>501</v>
      </c>
      <c r="G851" s="18">
        <v>1</v>
      </c>
      <c r="H851" s="18"/>
      <c r="I851" s="40"/>
      <c r="J851" s="18"/>
      <c r="K851" s="18"/>
      <c r="L851" s="40"/>
      <c r="M851" s="18"/>
      <c r="N851" s="40"/>
      <c r="O851" s="18"/>
      <c r="P851" s="18"/>
      <c r="Q851" s="37"/>
    </row>
    <row r="852" spans="1:31" ht="23.25" customHeight="1">
      <c r="A852" s="15" t="s">
        <v>923</v>
      </c>
      <c r="B852" s="15" t="s">
        <v>1648</v>
      </c>
      <c r="C852" s="1" t="s">
        <v>923</v>
      </c>
      <c r="D852" s="37" t="s">
        <v>924</v>
      </c>
      <c r="E852" s="37" t="s">
        <v>925</v>
      </c>
      <c r="F852" s="21" t="s">
        <v>926</v>
      </c>
      <c r="G852" s="18">
        <f>일위노임!G360</f>
        <v>0.085</v>
      </c>
      <c r="H852" s="18"/>
      <c r="I852" s="40"/>
      <c r="J852" s="18"/>
      <c r="K852" s="18"/>
      <c r="L852" s="40"/>
      <c r="M852" s="18"/>
      <c r="N852" s="40"/>
      <c r="O852" s="18"/>
      <c r="P852" s="18"/>
      <c r="Q852" s="37"/>
      <c r="AE852" s="2">
        <f>L852</f>
        <v>0</v>
      </c>
    </row>
    <row r="853" spans="1:17" ht="23.25" customHeight="1">
      <c r="A853" s="15" t="s">
        <v>1724</v>
      </c>
      <c r="B853" s="15" t="s">
        <v>1648</v>
      </c>
      <c r="C853" s="1" t="s">
        <v>1724</v>
      </c>
      <c r="D853" s="37" t="s">
        <v>1725</v>
      </c>
      <c r="E853" s="37" t="s">
        <v>1726</v>
      </c>
      <c r="F853" s="21" t="s">
        <v>901</v>
      </c>
      <c r="G853" s="18">
        <v>1</v>
      </c>
      <c r="H853" s="18"/>
      <c r="I853" s="40"/>
      <c r="J853" s="18"/>
      <c r="K853" s="18"/>
      <c r="L853" s="40"/>
      <c r="M853" s="18"/>
      <c r="N853" s="40"/>
      <c r="O853" s="18"/>
      <c r="P853" s="18"/>
      <c r="Q853" s="37"/>
    </row>
    <row r="854" spans="2:31" ht="23.25" customHeight="1">
      <c r="B854" s="15" t="s">
        <v>1721</v>
      </c>
      <c r="D854" s="37" t="s">
        <v>1722</v>
      </c>
      <c r="E854" s="37"/>
      <c r="F854" s="21"/>
      <c r="G854" s="18"/>
      <c r="H854" s="18"/>
      <c r="I854" s="40"/>
      <c r="J854" s="18"/>
      <c r="K854" s="18"/>
      <c r="L854" s="40"/>
      <c r="M854" s="18"/>
      <c r="N854" s="40"/>
      <c r="O854" s="18"/>
      <c r="P854" s="18"/>
      <c r="Q854" s="37"/>
      <c r="AC854" s="2">
        <f>TRUNC(AE854*옵션!$B$36/100,1)</f>
        <v>0</v>
      </c>
      <c r="AD854" s="2">
        <f>TRUNC(SUM(L850:L852))</f>
        <v>0</v>
      </c>
      <c r="AE854" s="2">
        <f>TRUNC(SUM(AE850:AE853))</f>
        <v>0</v>
      </c>
    </row>
    <row r="855" spans="4:17" ht="23.25" customHeight="1">
      <c r="D855" s="37"/>
      <c r="E855" s="37"/>
      <c r="F855" s="21"/>
      <c r="G855" s="18"/>
      <c r="H855" s="18"/>
      <c r="I855" s="40"/>
      <c r="J855" s="18"/>
      <c r="K855" s="18"/>
      <c r="L855" s="40"/>
      <c r="M855" s="18"/>
      <c r="N855" s="40"/>
      <c r="O855" s="18"/>
      <c r="P855" s="18"/>
      <c r="Q855" s="37"/>
    </row>
    <row r="856" spans="1:17" ht="23.25" customHeight="1">
      <c r="A856" s="15" t="s">
        <v>116</v>
      </c>
      <c r="B856" s="15" t="s">
        <v>26</v>
      </c>
      <c r="C856" s="1" t="s">
        <v>117</v>
      </c>
      <c r="D856" s="220" t="s">
        <v>115</v>
      </c>
      <c r="E856" s="234"/>
      <c r="F856" s="21"/>
      <c r="G856" s="18"/>
      <c r="H856" s="18"/>
      <c r="I856" s="40"/>
      <c r="J856" s="18"/>
      <c r="K856" s="18"/>
      <c r="L856" s="40"/>
      <c r="M856" s="18"/>
      <c r="N856" s="40"/>
      <c r="O856" s="18"/>
      <c r="P856" s="18"/>
      <c r="Q856" s="37"/>
    </row>
    <row r="857" spans="1:17" ht="23.25" customHeight="1">
      <c r="A857" s="15" t="s">
        <v>715</v>
      </c>
      <c r="B857" s="15" t="s">
        <v>1650</v>
      </c>
      <c r="C857" s="1" t="s">
        <v>715</v>
      </c>
      <c r="D857" s="37" t="s">
        <v>711</v>
      </c>
      <c r="E857" s="37" t="s">
        <v>716</v>
      </c>
      <c r="F857" s="21" t="s">
        <v>501</v>
      </c>
      <c r="G857" s="18">
        <v>1</v>
      </c>
      <c r="H857" s="18"/>
      <c r="I857" s="40"/>
      <c r="J857" s="18"/>
      <c r="K857" s="18"/>
      <c r="L857" s="40"/>
      <c r="M857" s="18"/>
      <c r="N857" s="40"/>
      <c r="O857" s="18"/>
      <c r="P857" s="18"/>
      <c r="Q857" s="37"/>
    </row>
    <row r="858" spans="1:31" ht="23.25" customHeight="1">
      <c r="A858" s="15" t="s">
        <v>923</v>
      </c>
      <c r="B858" s="15" t="s">
        <v>1650</v>
      </c>
      <c r="C858" s="1" t="s">
        <v>923</v>
      </c>
      <c r="D858" s="37" t="s">
        <v>924</v>
      </c>
      <c r="E858" s="37" t="s">
        <v>925</v>
      </c>
      <c r="F858" s="21" t="s">
        <v>926</v>
      </c>
      <c r="G858" s="18">
        <f>일위노임!G363</f>
        <v>0.085</v>
      </c>
      <c r="H858" s="18"/>
      <c r="I858" s="40"/>
      <c r="J858" s="18"/>
      <c r="K858" s="18"/>
      <c r="L858" s="40"/>
      <c r="M858" s="18"/>
      <c r="N858" s="40"/>
      <c r="O858" s="18"/>
      <c r="P858" s="18"/>
      <c r="Q858" s="37"/>
      <c r="AE858" s="2">
        <f>L858</f>
        <v>0</v>
      </c>
    </row>
    <row r="859" spans="1:17" ht="23.25" customHeight="1">
      <c r="A859" s="15" t="s">
        <v>1724</v>
      </c>
      <c r="B859" s="15" t="s">
        <v>1650</v>
      </c>
      <c r="C859" s="1" t="s">
        <v>1724</v>
      </c>
      <c r="D859" s="37" t="s">
        <v>1725</v>
      </c>
      <c r="E859" s="37" t="s">
        <v>1726</v>
      </c>
      <c r="F859" s="21" t="s">
        <v>901</v>
      </c>
      <c r="G859" s="18">
        <v>1</v>
      </c>
      <c r="H859" s="18"/>
      <c r="I859" s="40"/>
      <c r="J859" s="18"/>
      <c r="K859" s="18"/>
      <c r="L859" s="40"/>
      <c r="M859" s="18"/>
      <c r="N859" s="40"/>
      <c r="O859" s="18"/>
      <c r="P859" s="18"/>
      <c r="Q859" s="37"/>
    </row>
    <row r="860" spans="2:31" ht="23.25" customHeight="1">
      <c r="B860" s="15" t="s">
        <v>1721</v>
      </c>
      <c r="D860" s="37" t="s">
        <v>1722</v>
      </c>
      <c r="E860" s="37"/>
      <c r="F860" s="21"/>
      <c r="G860" s="18"/>
      <c r="H860" s="18"/>
      <c r="I860" s="40"/>
      <c r="J860" s="18"/>
      <c r="K860" s="18"/>
      <c r="L860" s="40"/>
      <c r="M860" s="18"/>
      <c r="N860" s="40"/>
      <c r="O860" s="18"/>
      <c r="P860" s="18"/>
      <c r="Q860" s="37"/>
      <c r="AC860" s="2">
        <f>TRUNC(AE860*옵션!$B$36/100,1)</f>
        <v>0</v>
      </c>
      <c r="AD860" s="2">
        <f>TRUNC(SUM(L856:L858))</f>
        <v>0</v>
      </c>
      <c r="AE860" s="2">
        <f>TRUNC(SUM(AE856:AE859))</f>
        <v>0</v>
      </c>
    </row>
    <row r="861" spans="4:17" ht="23.25" customHeight="1">
      <c r="D861" s="37"/>
      <c r="E861" s="37"/>
      <c r="F861" s="21"/>
      <c r="G861" s="18"/>
      <c r="H861" s="18"/>
      <c r="I861" s="40"/>
      <c r="J861" s="18"/>
      <c r="K861" s="18"/>
      <c r="L861" s="40"/>
      <c r="M861" s="18"/>
      <c r="N861" s="40"/>
      <c r="O861" s="18"/>
      <c r="P861" s="18"/>
      <c r="Q861" s="37"/>
    </row>
    <row r="862" spans="1:17" ht="23.25" customHeight="1">
      <c r="A862" s="15" t="s">
        <v>119</v>
      </c>
      <c r="B862" s="15" t="s">
        <v>26</v>
      </c>
      <c r="C862" s="1" t="s">
        <v>120</v>
      </c>
      <c r="D862" s="220" t="s">
        <v>118</v>
      </c>
      <c r="E862" s="234"/>
      <c r="F862" s="21"/>
      <c r="G862" s="18"/>
      <c r="H862" s="18"/>
      <c r="I862" s="40"/>
      <c r="J862" s="18"/>
      <c r="K862" s="18"/>
      <c r="L862" s="40"/>
      <c r="M862" s="18"/>
      <c r="N862" s="40"/>
      <c r="O862" s="18"/>
      <c r="P862" s="18"/>
      <c r="Q862" s="37"/>
    </row>
    <row r="863" spans="1:17" ht="23.25" customHeight="1">
      <c r="A863" s="15" t="s">
        <v>717</v>
      </c>
      <c r="B863" s="15" t="s">
        <v>1652</v>
      </c>
      <c r="C863" s="1" t="s">
        <v>717</v>
      </c>
      <c r="D863" s="37" t="s">
        <v>711</v>
      </c>
      <c r="E863" s="37" t="s">
        <v>718</v>
      </c>
      <c r="F863" s="21" t="s">
        <v>501</v>
      </c>
      <c r="G863" s="18">
        <v>1</v>
      </c>
      <c r="H863" s="18"/>
      <c r="I863" s="40"/>
      <c r="J863" s="18"/>
      <c r="K863" s="18"/>
      <c r="L863" s="40"/>
      <c r="M863" s="18"/>
      <c r="N863" s="40"/>
      <c r="O863" s="18"/>
      <c r="P863" s="18"/>
      <c r="Q863" s="37"/>
    </row>
    <row r="864" spans="1:31" ht="23.25" customHeight="1">
      <c r="A864" s="15" t="s">
        <v>923</v>
      </c>
      <c r="B864" s="15" t="s">
        <v>1652</v>
      </c>
      <c r="C864" s="1" t="s">
        <v>923</v>
      </c>
      <c r="D864" s="37" t="s">
        <v>924</v>
      </c>
      <c r="E864" s="37" t="s">
        <v>925</v>
      </c>
      <c r="F864" s="21" t="s">
        <v>926</v>
      </c>
      <c r="G864" s="18">
        <f>일위노임!G366</f>
        <v>0.085</v>
      </c>
      <c r="H864" s="18"/>
      <c r="I864" s="40"/>
      <c r="J864" s="18"/>
      <c r="K864" s="18"/>
      <c r="L864" s="40"/>
      <c r="M864" s="18"/>
      <c r="N864" s="40"/>
      <c r="O864" s="18"/>
      <c r="P864" s="18"/>
      <c r="Q864" s="37"/>
      <c r="AE864" s="2">
        <f>L864</f>
        <v>0</v>
      </c>
    </row>
    <row r="865" spans="1:17" ht="23.25" customHeight="1">
      <c r="A865" s="15" t="s">
        <v>1724</v>
      </c>
      <c r="B865" s="15" t="s">
        <v>1652</v>
      </c>
      <c r="C865" s="1" t="s">
        <v>1724</v>
      </c>
      <c r="D865" s="37" t="s">
        <v>1725</v>
      </c>
      <c r="E865" s="37" t="s">
        <v>1726</v>
      </c>
      <c r="F865" s="21" t="s">
        <v>901</v>
      </c>
      <c r="G865" s="18">
        <v>1</v>
      </c>
      <c r="H865" s="18"/>
      <c r="I865" s="40"/>
      <c r="J865" s="18"/>
      <c r="K865" s="18"/>
      <c r="L865" s="40"/>
      <c r="M865" s="18"/>
      <c r="N865" s="40"/>
      <c r="O865" s="18"/>
      <c r="P865" s="18"/>
      <c r="Q865" s="37"/>
    </row>
    <row r="866" spans="2:31" ht="23.25" customHeight="1">
      <c r="B866" s="15" t="s">
        <v>1721</v>
      </c>
      <c r="D866" s="37" t="s">
        <v>1722</v>
      </c>
      <c r="E866" s="37"/>
      <c r="F866" s="21"/>
      <c r="G866" s="18"/>
      <c r="H866" s="18"/>
      <c r="I866" s="40"/>
      <c r="J866" s="18"/>
      <c r="K866" s="18"/>
      <c r="L866" s="40"/>
      <c r="M866" s="18"/>
      <c r="N866" s="40"/>
      <c r="O866" s="18"/>
      <c r="P866" s="18"/>
      <c r="Q866" s="37"/>
      <c r="AC866" s="2">
        <f>TRUNC(AE866*옵션!$B$36/100,1)</f>
        <v>0</v>
      </c>
      <c r="AD866" s="2">
        <f>TRUNC(SUM(L862:L864))</f>
        <v>0</v>
      </c>
      <c r="AE866" s="2">
        <f>TRUNC(SUM(AE862:AE865))</f>
        <v>0</v>
      </c>
    </row>
    <row r="867" spans="4:17" ht="23.25" customHeight="1">
      <c r="D867" s="37"/>
      <c r="E867" s="37"/>
      <c r="F867" s="21"/>
      <c r="G867" s="18"/>
      <c r="H867" s="18"/>
      <c r="I867" s="40"/>
      <c r="J867" s="18"/>
      <c r="K867" s="18"/>
      <c r="L867" s="40"/>
      <c r="M867" s="18"/>
      <c r="N867" s="40"/>
      <c r="O867" s="18"/>
      <c r="P867" s="18"/>
      <c r="Q867" s="37"/>
    </row>
    <row r="868" spans="1:17" ht="23.25" customHeight="1">
      <c r="A868" s="15" t="s">
        <v>122</v>
      </c>
      <c r="B868" s="15" t="s">
        <v>26</v>
      </c>
      <c r="C868" s="1" t="s">
        <v>123</v>
      </c>
      <c r="D868" s="220" t="s">
        <v>121</v>
      </c>
      <c r="E868" s="234"/>
      <c r="F868" s="21"/>
      <c r="G868" s="18"/>
      <c r="H868" s="18"/>
      <c r="I868" s="40"/>
      <c r="J868" s="18"/>
      <c r="K868" s="18"/>
      <c r="L868" s="40"/>
      <c r="M868" s="18"/>
      <c r="N868" s="40"/>
      <c r="O868" s="18"/>
      <c r="P868" s="18"/>
      <c r="Q868" s="37"/>
    </row>
    <row r="869" spans="1:17" ht="23.25" customHeight="1">
      <c r="A869" s="15" t="s">
        <v>719</v>
      </c>
      <c r="B869" s="15" t="s">
        <v>1654</v>
      </c>
      <c r="C869" s="1" t="s">
        <v>719</v>
      </c>
      <c r="D869" s="37" t="s">
        <v>711</v>
      </c>
      <c r="E869" s="37" t="s">
        <v>720</v>
      </c>
      <c r="F869" s="21" t="s">
        <v>501</v>
      </c>
      <c r="G869" s="18">
        <v>1</v>
      </c>
      <c r="H869" s="18"/>
      <c r="I869" s="40"/>
      <c r="J869" s="18"/>
      <c r="K869" s="18"/>
      <c r="L869" s="40"/>
      <c r="M869" s="18"/>
      <c r="N869" s="40"/>
      <c r="O869" s="18"/>
      <c r="P869" s="18"/>
      <c r="Q869" s="37"/>
    </row>
    <row r="870" spans="1:31" ht="23.25" customHeight="1">
      <c r="A870" s="15" t="s">
        <v>923</v>
      </c>
      <c r="B870" s="15" t="s">
        <v>1654</v>
      </c>
      <c r="C870" s="1" t="s">
        <v>923</v>
      </c>
      <c r="D870" s="37" t="s">
        <v>924</v>
      </c>
      <c r="E870" s="37" t="s">
        <v>925</v>
      </c>
      <c r="F870" s="21" t="s">
        <v>926</v>
      </c>
      <c r="G870" s="18">
        <f>일위노임!G369</f>
        <v>0.085</v>
      </c>
      <c r="H870" s="18"/>
      <c r="I870" s="40"/>
      <c r="J870" s="18"/>
      <c r="K870" s="18"/>
      <c r="L870" s="40"/>
      <c r="M870" s="18"/>
      <c r="N870" s="40"/>
      <c r="O870" s="18"/>
      <c r="P870" s="18"/>
      <c r="Q870" s="37"/>
      <c r="AE870" s="2">
        <f>L870</f>
        <v>0</v>
      </c>
    </row>
    <row r="871" spans="1:17" ht="23.25" customHeight="1">
      <c r="A871" s="15" t="s">
        <v>1724</v>
      </c>
      <c r="B871" s="15" t="s">
        <v>1654</v>
      </c>
      <c r="C871" s="1" t="s">
        <v>1724</v>
      </c>
      <c r="D871" s="37" t="s">
        <v>1725</v>
      </c>
      <c r="E871" s="37" t="s">
        <v>1726</v>
      </c>
      <c r="F871" s="21" t="s">
        <v>901</v>
      </c>
      <c r="G871" s="18">
        <v>1</v>
      </c>
      <c r="H871" s="18"/>
      <c r="I871" s="40"/>
      <c r="J871" s="18"/>
      <c r="K871" s="18"/>
      <c r="L871" s="40"/>
      <c r="M871" s="18"/>
      <c r="N871" s="40"/>
      <c r="O871" s="18"/>
      <c r="P871" s="18"/>
      <c r="Q871" s="37"/>
    </row>
    <row r="872" spans="2:31" ht="23.25" customHeight="1">
      <c r="B872" s="15" t="s">
        <v>1721</v>
      </c>
      <c r="D872" s="37" t="s">
        <v>1722</v>
      </c>
      <c r="E872" s="37"/>
      <c r="F872" s="21"/>
      <c r="G872" s="18"/>
      <c r="H872" s="18"/>
      <c r="I872" s="40"/>
      <c r="J872" s="18"/>
      <c r="K872" s="18"/>
      <c r="L872" s="40"/>
      <c r="M872" s="18"/>
      <c r="N872" s="40"/>
      <c r="O872" s="18"/>
      <c r="P872" s="18"/>
      <c r="Q872" s="37"/>
      <c r="AC872" s="2">
        <f>TRUNC(AE872*옵션!$B$36/100,1)</f>
        <v>0</v>
      </c>
      <c r="AD872" s="2">
        <f>TRUNC(SUM(L868:L870))</f>
        <v>0</v>
      </c>
      <c r="AE872" s="2">
        <f>TRUNC(SUM(AE868:AE871))</f>
        <v>0</v>
      </c>
    </row>
    <row r="873" spans="4:17" ht="23.25" customHeight="1">
      <c r="D873" s="37"/>
      <c r="E873" s="37"/>
      <c r="F873" s="21"/>
      <c r="G873" s="18"/>
      <c r="H873" s="18"/>
      <c r="I873" s="40"/>
      <c r="J873" s="18"/>
      <c r="K873" s="18"/>
      <c r="L873" s="40"/>
      <c r="M873" s="18"/>
      <c r="N873" s="40"/>
      <c r="O873" s="18"/>
      <c r="P873" s="18"/>
      <c r="Q873" s="37"/>
    </row>
    <row r="874" spans="1:17" ht="23.25" customHeight="1">
      <c r="A874" s="15" t="s">
        <v>125</v>
      </c>
      <c r="B874" s="15" t="s">
        <v>26</v>
      </c>
      <c r="C874" s="1" t="s">
        <v>126</v>
      </c>
      <c r="D874" s="220" t="s">
        <v>124</v>
      </c>
      <c r="E874" s="234"/>
      <c r="F874" s="21"/>
      <c r="G874" s="18"/>
      <c r="H874" s="18"/>
      <c r="I874" s="40"/>
      <c r="J874" s="18"/>
      <c r="K874" s="18"/>
      <c r="L874" s="40"/>
      <c r="M874" s="18"/>
      <c r="N874" s="40"/>
      <c r="O874" s="18"/>
      <c r="P874" s="18"/>
      <c r="Q874" s="37"/>
    </row>
    <row r="875" spans="1:17" ht="23.25" customHeight="1">
      <c r="A875" s="15" t="s">
        <v>724</v>
      </c>
      <c r="B875" s="15" t="s">
        <v>1656</v>
      </c>
      <c r="C875" s="1" t="s">
        <v>724</v>
      </c>
      <c r="D875" s="37" t="s">
        <v>725</v>
      </c>
      <c r="E875" s="37" t="s">
        <v>726</v>
      </c>
      <c r="F875" s="21" t="s">
        <v>501</v>
      </c>
      <c r="G875" s="18">
        <v>1</v>
      </c>
      <c r="H875" s="18"/>
      <c r="I875" s="40"/>
      <c r="J875" s="18"/>
      <c r="K875" s="18"/>
      <c r="L875" s="40"/>
      <c r="M875" s="18"/>
      <c r="N875" s="40"/>
      <c r="O875" s="18"/>
      <c r="P875" s="18"/>
      <c r="Q875" s="37"/>
    </row>
    <row r="876" spans="1:31" ht="23.25" customHeight="1">
      <c r="A876" s="15" t="s">
        <v>923</v>
      </c>
      <c r="B876" s="15" t="s">
        <v>1656</v>
      </c>
      <c r="C876" s="1" t="s">
        <v>923</v>
      </c>
      <c r="D876" s="37" t="s">
        <v>924</v>
      </c>
      <c r="E876" s="37" t="s">
        <v>925</v>
      </c>
      <c r="F876" s="21" t="s">
        <v>926</v>
      </c>
      <c r="G876" s="18">
        <f>일위노임!G372</f>
        <v>0.08</v>
      </c>
      <c r="H876" s="18"/>
      <c r="I876" s="40"/>
      <c r="J876" s="18"/>
      <c r="K876" s="18"/>
      <c r="L876" s="40"/>
      <c r="M876" s="18"/>
      <c r="N876" s="40"/>
      <c r="O876" s="18"/>
      <c r="P876" s="18"/>
      <c r="Q876" s="37"/>
      <c r="AE876" s="2">
        <f>L876</f>
        <v>0</v>
      </c>
    </row>
    <row r="877" spans="1:17" ht="23.25" customHeight="1">
      <c r="A877" s="15" t="s">
        <v>1724</v>
      </c>
      <c r="B877" s="15" t="s">
        <v>1656</v>
      </c>
      <c r="C877" s="1" t="s">
        <v>1724</v>
      </c>
      <c r="D877" s="37" t="s">
        <v>1725</v>
      </c>
      <c r="E877" s="37" t="s">
        <v>1726</v>
      </c>
      <c r="F877" s="21" t="s">
        <v>901</v>
      </c>
      <c r="G877" s="18">
        <v>1</v>
      </c>
      <c r="H877" s="18"/>
      <c r="I877" s="40"/>
      <c r="J877" s="18"/>
      <c r="K877" s="18"/>
      <c r="L877" s="40"/>
      <c r="M877" s="18"/>
      <c r="N877" s="40"/>
      <c r="O877" s="18"/>
      <c r="P877" s="18"/>
      <c r="Q877" s="37"/>
    </row>
    <row r="878" spans="2:31" ht="23.25" customHeight="1">
      <c r="B878" s="15" t="s">
        <v>1721</v>
      </c>
      <c r="D878" s="37" t="s">
        <v>1722</v>
      </c>
      <c r="E878" s="37"/>
      <c r="F878" s="21"/>
      <c r="G878" s="18"/>
      <c r="H878" s="18"/>
      <c r="I878" s="40"/>
      <c r="J878" s="18"/>
      <c r="K878" s="18"/>
      <c r="L878" s="40"/>
      <c r="M878" s="18"/>
      <c r="N878" s="40"/>
      <c r="O878" s="18"/>
      <c r="P878" s="18"/>
      <c r="Q878" s="37"/>
      <c r="AC878" s="2">
        <f>TRUNC(AE878*옵션!$B$36/100,1)</f>
        <v>0</v>
      </c>
      <c r="AD878" s="2">
        <f>TRUNC(SUM(L874:L876))</f>
        <v>0</v>
      </c>
      <c r="AE878" s="2">
        <f>TRUNC(SUM(AE874:AE877))</f>
        <v>0</v>
      </c>
    </row>
    <row r="879" spans="4:17" ht="23.25" customHeight="1">
      <c r="D879" s="37"/>
      <c r="E879" s="37"/>
      <c r="F879" s="21"/>
      <c r="G879" s="18"/>
      <c r="H879" s="18"/>
      <c r="I879" s="40"/>
      <c r="J879" s="18"/>
      <c r="K879" s="18"/>
      <c r="L879" s="40"/>
      <c r="M879" s="18"/>
      <c r="N879" s="40"/>
      <c r="O879" s="18"/>
      <c r="P879" s="18"/>
      <c r="Q879" s="37"/>
    </row>
    <row r="880" spans="1:17" ht="23.25" customHeight="1">
      <c r="A880" s="15" t="s">
        <v>128</v>
      </c>
      <c r="B880" s="15" t="s">
        <v>26</v>
      </c>
      <c r="C880" s="1" t="s">
        <v>129</v>
      </c>
      <c r="D880" s="220" t="s">
        <v>127</v>
      </c>
      <c r="E880" s="234"/>
      <c r="F880" s="21"/>
      <c r="G880" s="18"/>
      <c r="H880" s="18"/>
      <c r="I880" s="40"/>
      <c r="J880" s="18"/>
      <c r="K880" s="18"/>
      <c r="L880" s="40"/>
      <c r="M880" s="18"/>
      <c r="N880" s="40"/>
      <c r="O880" s="18"/>
      <c r="P880" s="18"/>
      <c r="Q880" s="37"/>
    </row>
    <row r="881" spans="1:17" ht="23.25" customHeight="1">
      <c r="A881" s="15" t="s">
        <v>721</v>
      </c>
      <c r="B881" s="15" t="s">
        <v>1658</v>
      </c>
      <c r="C881" s="1" t="s">
        <v>721</v>
      </c>
      <c r="D881" s="37" t="s">
        <v>722</v>
      </c>
      <c r="E881" s="37" t="s">
        <v>723</v>
      </c>
      <c r="F881" s="21" t="s">
        <v>501</v>
      </c>
      <c r="G881" s="18">
        <v>1</v>
      </c>
      <c r="H881" s="18"/>
      <c r="I881" s="40"/>
      <c r="J881" s="18"/>
      <c r="K881" s="18"/>
      <c r="L881" s="40"/>
      <c r="M881" s="18"/>
      <c r="N881" s="40"/>
      <c r="O881" s="18"/>
      <c r="P881" s="18"/>
      <c r="Q881" s="37"/>
    </row>
    <row r="882" spans="1:31" ht="23.25" customHeight="1">
      <c r="A882" s="15" t="s">
        <v>923</v>
      </c>
      <c r="B882" s="15" t="s">
        <v>1658</v>
      </c>
      <c r="C882" s="1" t="s">
        <v>923</v>
      </c>
      <c r="D882" s="37" t="s">
        <v>924</v>
      </c>
      <c r="E882" s="37" t="s">
        <v>925</v>
      </c>
      <c r="F882" s="21" t="s">
        <v>926</v>
      </c>
      <c r="G882" s="18">
        <f>일위노임!G375</f>
        <v>0.096</v>
      </c>
      <c r="H882" s="18"/>
      <c r="I882" s="40"/>
      <c r="J882" s="18"/>
      <c r="K882" s="18"/>
      <c r="L882" s="40"/>
      <c r="M882" s="18"/>
      <c r="N882" s="40"/>
      <c r="O882" s="18"/>
      <c r="P882" s="18"/>
      <c r="Q882" s="37"/>
      <c r="AE882" s="2">
        <f>L882</f>
        <v>0</v>
      </c>
    </row>
    <row r="883" spans="1:17" ht="23.25" customHeight="1">
      <c r="A883" s="15" t="s">
        <v>1724</v>
      </c>
      <c r="B883" s="15" t="s">
        <v>1658</v>
      </c>
      <c r="C883" s="1" t="s">
        <v>1724</v>
      </c>
      <c r="D883" s="37" t="s">
        <v>1725</v>
      </c>
      <c r="E883" s="37" t="s">
        <v>1726</v>
      </c>
      <c r="F883" s="21" t="s">
        <v>901</v>
      </c>
      <c r="G883" s="18">
        <v>1</v>
      </c>
      <c r="H883" s="18"/>
      <c r="I883" s="40"/>
      <c r="J883" s="18"/>
      <c r="K883" s="18"/>
      <c r="L883" s="40"/>
      <c r="M883" s="18"/>
      <c r="N883" s="40"/>
      <c r="O883" s="18"/>
      <c r="P883" s="18"/>
      <c r="Q883" s="37"/>
    </row>
    <row r="884" spans="2:31" ht="23.25" customHeight="1">
      <c r="B884" s="15" t="s">
        <v>1721</v>
      </c>
      <c r="D884" s="37" t="s">
        <v>1722</v>
      </c>
      <c r="E884" s="37"/>
      <c r="F884" s="21"/>
      <c r="G884" s="18"/>
      <c r="H884" s="18"/>
      <c r="I884" s="40"/>
      <c r="J884" s="18"/>
      <c r="K884" s="18"/>
      <c r="L884" s="40"/>
      <c r="M884" s="18"/>
      <c r="N884" s="40"/>
      <c r="O884" s="18"/>
      <c r="P884" s="18"/>
      <c r="Q884" s="37"/>
      <c r="AC884" s="2">
        <f>TRUNC(AE884*옵션!$B$36/100,1)</f>
        <v>0</v>
      </c>
      <c r="AD884" s="2">
        <f>TRUNC(SUM(L880:L882))</f>
        <v>0</v>
      </c>
      <c r="AE884" s="2">
        <f>TRUNC(SUM(AE880:AE883))</f>
        <v>0</v>
      </c>
    </row>
    <row r="885" spans="4:17" ht="23.25" customHeight="1">
      <c r="D885" s="37"/>
      <c r="E885" s="37"/>
      <c r="F885" s="21"/>
      <c r="G885" s="18"/>
      <c r="H885" s="18"/>
      <c r="I885" s="40"/>
      <c r="J885" s="18"/>
      <c r="K885" s="18"/>
      <c r="L885" s="40"/>
      <c r="M885" s="18"/>
      <c r="N885" s="40"/>
      <c r="O885" s="18"/>
      <c r="P885" s="18"/>
      <c r="Q885" s="37"/>
    </row>
    <row r="886" spans="1:17" ht="23.25" customHeight="1">
      <c r="A886" s="15" t="s">
        <v>131</v>
      </c>
      <c r="B886" s="15" t="s">
        <v>1762</v>
      </c>
      <c r="C886" s="1" t="s">
        <v>132</v>
      </c>
      <c r="D886" s="220" t="s">
        <v>130</v>
      </c>
      <c r="E886" s="234"/>
      <c r="F886" s="21"/>
      <c r="G886" s="18"/>
      <c r="H886" s="18"/>
      <c r="I886" s="40"/>
      <c r="J886" s="18"/>
      <c r="K886" s="18"/>
      <c r="L886" s="40"/>
      <c r="M886" s="18"/>
      <c r="N886" s="40"/>
      <c r="O886" s="18"/>
      <c r="P886" s="18"/>
      <c r="Q886" s="37"/>
    </row>
    <row r="887" spans="1:17" ht="23.25" customHeight="1">
      <c r="A887" s="15" t="s">
        <v>727</v>
      </c>
      <c r="B887" s="15" t="s">
        <v>1660</v>
      </c>
      <c r="C887" s="1" t="s">
        <v>727</v>
      </c>
      <c r="D887" s="37" t="s">
        <v>722</v>
      </c>
      <c r="E887" s="37" t="s">
        <v>728</v>
      </c>
      <c r="F887" s="21" t="s">
        <v>501</v>
      </c>
      <c r="G887" s="18">
        <v>1</v>
      </c>
      <c r="H887" s="18"/>
      <c r="I887" s="40"/>
      <c r="J887" s="18"/>
      <c r="K887" s="18"/>
      <c r="L887" s="40"/>
      <c r="M887" s="18"/>
      <c r="N887" s="40"/>
      <c r="O887" s="18"/>
      <c r="P887" s="18"/>
      <c r="Q887" s="37"/>
    </row>
    <row r="888" spans="1:31" ht="23.25" customHeight="1">
      <c r="A888" s="15" t="s">
        <v>923</v>
      </c>
      <c r="B888" s="15" t="s">
        <v>1660</v>
      </c>
      <c r="C888" s="1" t="s">
        <v>923</v>
      </c>
      <c r="D888" s="37" t="s">
        <v>924</v>
      </c>
      <c r="E888" s="37" t="s">
        <v>925</v>
      </c>
      <c r="F888" s="21" t="s">
        <v>926</v>
      </c>
      <c r="G888" s="18">
        <f>일위노임!G378</f>
        <v>0.08</v>
      </c>
      <c r="H888" s="18"/>
      <c r="I888" s="40"/>
      <c r="J888" s="18"/>
      <c r="K888" s="18"/>
      <c r="L888" s="40"/>
      <c r="M888" s="18"/>
      <c r="N888" s="40"/>
      <c r="O888" s="18"/>
      <c r="P888" s="18"/>
      <c r="Q888" s="37"/>
      <c r="AE888" s="2">
        <f>L888</f>
        <v>0</v>
      </c>
    </row>
    <row r="889" spans="1:17" ht="23.25" customHeight="1">
      <c r="A889" s="15" t="s">
        <v>1724</v>
      </c>
      <c r="B889" s="15" t="s">
        <v>1660</v>
      </c>
      <c r="C889" s="1" t="s">
        <v>1724</v>
      </c>
      <c r="D889" s="37" t="s">
        <v>1725</v>
      </c>
      <c r="E889" s="37" t="s">
        <v>1726</v>
      </c>
      <c r="F889" s="21" t="s">
        <v>901</v>
      </c>
      <c r="G889" s="18">
        <v>1</v>
      </c>
      <c r="H889" s="18"/>
      <c r="I889" s="40"/>
      <c r="J889" s="18"/>
      <c r="K889" s="18"/>
      <c r="L889" s="40"/>
      <c r="M889" s="18"/>
      <c r="N889" s="40"/>
      <c r="O889" s="18"/>
      <c r="P889" s="18"/>
      <c r="Q889" s="37"/>
    </row>
    <row r="890" spans="2:31" ht="23.25" customHeight="1">
      <c r="B890" s="15" t="s">
        <v>1721</v>
      </c>
      <c r="D890" s="37" t="s">
        <v>1722</v>
      </c>
      <c r="E890" s="37"/>
      <c r="F890" s="21"/>
      <c r="G890" s="18"/>
      <c r="H890" s="18"/>
      <c r="I890" s="40"/>
      <c r="J890" s="18"/>
      <c r="K890" s="18"/>
      <c r="L890" s="40"/>
      <c r="M890" s="18"/>
      <c r="N890" s="40"/>
      <c r="O890" s="18"/>
      <c r="P890" s="18"/>
      <c r="Q890" s="37"/>
      <c r="AC890" s="2">
        <f>TRUNC(AE890*옵션!$B$36/100,1)</f>
        <v>0</v>
      </c>
      <c r="AD890" s="2">
        <f>TRUNC(SUM(L886:L888))</f>
        <v>0</v>
      </c>
      <c r="AE890" s="2">
        <f>TRUNC(SUM(AE886:AE889))</f>
        <v>0</v>
      </c>
    </row>
    <row r="891" spans="4:17" ht="23.25" customHeight="1">
      <c r="D891" s="37"/>
      <c r="E891" s="37"/>
      <c r="F891" s="21"/>
      <c r="G891" s="18"/>
      <c r="H891" s="18"/>
      <c r="I891" s="40"/>
      <c r="J891" s="18"/>
      <c r="K891" s="18"/>
      <c r="L891" s="40"/>
      <c r="M891" s="18"/>
      <c r="N891" s="40"/>
      <c r="O891" s="18"/>
      <c r="P891" s="18"/>
      <c r="Q891" s="37"/>
    </row>
    <row r="892" spans="1:17" ht="23.25" customHeight="1">
      <c r="A892" s="15" t="s">
        <v>134</v>
      </c>
      <c r="B892" s="15" t="s">
        <v>1762</v>
      </c>
      <c r="C892" s="1" t="s">
        <v>135</v>
      </c>
      <c r="D892" s="220" t="s">
        <v>133</v>
      </c>
      <c r="E892" s="234"/>
      <c r="F892" s="21"/>
      <c r="G892" s="18"/>
      <c r="H892" s="18"/>
      <c r="I892" s="40"/>
      <c r="J892" s="18"/>
      <c r="K892" s="18"/>
      <c r="L892" s="40"/>
      <c r="M892" s="18"/>
      <c r="N892" s="40"/>
      <c r="O892" s="18"/>
      <c r="P892" s="18"/>
      <c r="Q892" s="37"/>
    </row>
    <row r="893" spans="1:17" ht="23.25" customHeight="1">
      <c r="A893" s="15" t="s">
        <v>729</v>
      </c>
      <c r="B893" s="15" t="s">
        <v>1662</v>
      </c>
      <c r="C893" s="1" t="s">
        <v>729</v>
      </c>
      <c r="D893" s="37" t="s">
        <v>722</v>
      </c>
      <c r="E893" s="37" t="s">
        <v>730</v>
      </c>
      <c r="F893" s="21" t="s">
        <v>501</v>
      </c>
      <c r="G893" s="18">
        <v>1</v>
      </c>
      <c r="H893" s="18"/>
      <c r="I893" s="40"/>
      <c r="J893" s="18"/>
      <c r="K893" s="18"/>
      <c r="L893" s="40"/>
      <c r="M893" s="18"/>
      <c r="N893" s="40"/>
      <c r="O893" s="18"/>
      <c r="P893" s="18"/>
      <c r="Q893" s="37"/>
    </row>
    <row r="894" spans="1:31" ht="23.25" customHeight="1">
      <c r="A894" s="15" t="s">
        <v>923</v>
      </c>
      <c r="B894" s="15" t="s">
        <v>1662</v>
      </c>
      <c r="C894" s="1" t="s">
        <v>923</v>
      </c>
      <c r="D894" s="37" t="s">
        <v>924</v>
      </c>
      <c r="E894" s="37" t="s">
        <v>925</v>
      </c>
      <c r="F894" s="21" t="s">
        <v>926</v>
      </c>
      <c r="G894" s="18">
        <f>일위노임!G381</f>
        <v>0.08</v>
      </c>
      <c r="H894" s="18"/>
      <c r="I894" s="40"/>
      <c r="J894" s="18"/>
      <c r="K894" s="18"/>
      <c r="L894" s="40"/>
      <c r="M894" s="18"/>
      <c r="N894" s="40"/>
      <c r="O894" s="18"/>
      <c r="P894" s="18"/>
      <c r="Q894" s="37"/>
      <c r="AE894" s="2">
        <f>L894</f>
        <v>0</v>
      </c>
    </row>
    <row r="895" spans="1:17" ht="23.25" customHeight="1">
      <c r="A895" s="15" t="s">
        <v>1724</v>
      </c>
      <c r="B895" s="15" t="s">
        <v>1662</v>
      </c>
      <c r="C895" s="1" t="s">
        <v>1724</v>
      </c>
      <c r="D895" s="37" t="s">
        <v>1725</v>
      </c>
      <c r="E895" s="37" t="s">
        <v>1726</v>
      </c>
      <c r="F895" s="21" t="s">
        <v>901</v>
      </c>
      <c r="G895" s="18">
        <v>1</v>
      </c>
      <c r="H895" s="18"/>
      <c r="I895" s="40"/>
      <c r="J895" s="18"/>
      <c r="K895" s="18"/>
      <c r="L895" s="40"/>
      <c r="M895" s="18"/>
      <c r="N895" s="40"/>
      <c r="O895" s="18"/>
      <c r="P895" s="18"/>
      <c r="Q895" s="37"/>
    </row>
    <row r="896" spans="2:31" ht="23.25" customHeight="1">
      <c r="B896" s="15" t="s">
        <v>1721</v>
      </c>
      <c r="D896" s="37" t="s">
        <v>1722</v>
      </c>
      <c r="E896" s="37"/>
      <c r="F896" s="21"/>
      <c r="G896" s="18"/>
      <c r="H896" s="18"/>
      <c r="I896" s="40"/>
      <c r="J896" s="18"/>
      <c r="K896" s="18"/>
      <c r="L896" s="40"/>
      <c r="M896" s="18"/>
      <c r="N896" s="40"/>
      <c r="O896" s="18"/>
      <c r="P896" s="18"/>
      <c r="Q896" s="37"/>
      <c r="AC896" s="2">
        <f>TRUNC(AE896*옵션!$B$36/100,1)</f>
        <v>0</v>
      </c>
      <c r="AD896" s="2">
        <f>TRUNC(SUM(L892:L894))</f>
        <v>0</v>
      </c>
      <c r="AE896" s="2">
        <f>TRUNC(SUM(AE892:AE895))</f>
        <v>0</v>
      </c>
    </row>
    <row r="897" spans="4:17" ht="23.25" customHeight="1">
      <c r="D897" s="37"/>
      <c r="E897" s="37"/>
      <c r="F897" s="21"/>
      <c r="G897" s="18"/>
      <c r="H897" s="18"/>
      <c r="I897" s="40"/>
      <c r="J897" s="18"/>
      <c r="K897" s="18"/>
      <c r="L897" s="40"/>
      <c r="M897" s="18"/>
      <c r="N897" s="40"/>
      <c r="O897" s="18"/>
      <c r="P897" s="18"/>
      <c r="Q897" s="37"/>
    </row>
    <row r="898" spans="1:17" ht="23.25" customHeight="1">
      <c r="A898" s="15" t="s">
        <v>137</v>
      </c>
      <c r="B898" s="15" t="s">
        <v>1762</v>
      </c>
      <c r="C898" s="1" t="s">
        <v>138</v>
      </c>
      <c r="D898" s="220" t="s">
        <v>136</v>
      </c>
      <c r="E898" s="234"/>
      <c r="F898" s="21"/>
      <c r="G898" s="18"/>
      <c r="H898" s="18"/>
      <c r="I898" s="40"/>
      <c r="J898" s="18"/>
      <c r="K898" s="18"/>
      <c r="L898" s="40"/>
      <c r="M898" s="18"/>
      <c r="N898" s="40"/>
      <c r="O898" s="18"/>
      <c r="P898" s="18"/>
      <c r="Q898" s="37"/>
    </row>
    <row r="899" spans="1:17" ht="23.25" customHeight="1">
      <c r="A899" s="15" t="s">
        <v>731</v>
      </c>
      <c r="B899" s="15" t="s">
        <v>1664</v>
      </c>
      <c r="C899" s="1" t="s">
        <v>731</v>
      </c>
      <c r="D899" s="37" t="s">
        <v>732</v>
      </c>
      <c r="E899" s="37" t="s">
        <v>733</v>
      </c>
      <c r="F899" s="21" t="s">
        <v>501</v>
      </c>
      <c r="G899" s="18">
        <v>1</v>
      </c>
      <c r="H899" s="18"/>
      <c r="I899" s="40"/>
      <c r="J899" s="18"/>
      <c r="K899" s="18"/>
      <c r="L899" s="40"/>
      <c r="M899" s="18"/>
      <c r="N899" s="40"/>
      <c r="O899" s="18"/>
      <c r="P899" s="18"/>
      <c r="Q899" s="37"/>
    </row>
    <row r="900" spans="1:31" ht="23.25" customHeight="1">
      <c r="A900" s="15" t="s">
        <v>923</v>
      </c>
      <c r="B900" s="15" t="s">
        <v>1664</v>
      </c>
      <c r="C900" s="1" t="s">
        <v>923</v>
      </c>
      <c r="D900" s="37" t="s">
        <v>924</v>
      </c>
      <c r="E900" s="37" t="s">
        <v>925</v>
      </c>
      <c r="F900" s="21" t="s">
        <v>926</v>
      </c>
      <c r="G900" s="18">
        <f>일위노임!G384</f>
        <v>0.08</v>
      </c>
      <c r="H900" s="18"/>
      <c r="I900" s="40"/>
      <c r="J900" s="18"/>
      <c r="K900" s="18"/>
      <c r="L900" s="40"/>
      <c r="M900" s="18"/>
      <c r="N900" s="40"/>
      <c r="O900" s="18"/>
      <c r="P900" s="18"/>
      <c r="Q900" s="37"/>
      <c r="AE900" s="2">
        <f>L900</f>
        <v>0</v>
      </c>
    </row>
    <row r="901" spans="1:17" ht="23.25" customHeight="1">
      <c r="A901" s="15" t="s">
        <v>1724</v>
      </c>
      <c r="B901" s="15" t="s">
        <v>1664</v>
      </c>
      <c r="C901" s="1" t="s">
        <v>1724</v>
      </c>
      <c r="D901" s="37" t="s">
        <v>1725</v>
      </c>
      <c r="E901" s="37" t="s">
        <v>1726</v>
      </c>
      <c r="F901" s="21" t="s">
        <v>901</v>
      </c>
      <c r="G901" s="18">
        <v>1</v>
      </c>
      <c r="H901" s="18"/>
      <c r="I901" s="40"/>
      <c r="J901" s="18"/>
      <c r="K901" s="18"/>
      <c r="L901" s="40"/>
      <c r="M901" s="18"/>
      <c r="N901" s="40"/>
      <c r="O901" s="18"/>
      <c r="P901" s="18"/>
      <c r="Q901" s="37"/>
    </row>
    <row r="902" spans="2:31" ht="23.25" customHeight="1">
      <c r="B902" s="15" t="s">
        <v>1721</v>
      </c>
      <c r="D902" s="37" t="s">
        <v>1722</v>
      </c>
      <c r="E902" s="37"/>
      <c r="F902" s="21"/>
      <c r="G902" s="18"/>
      <c r="H902" s="18"/>
      <c r="I902" s="40"/>
      <c r="J902" s="18"/>
      <c r="K902" s="18"/>
      <c r="L902" s="40"/>
      <c r="M902" s="18"/>
      <c r="N902" s="40"/>
      <c r="O902" s="18"/>
      <c r="P902" s="18"/>
      <c r="Q902" s="37"/>
      <c r="AC902" s="2">
        <f>TRUNC(AE902*옵션!$B$36/100,1)</f>
        <v>0</v>
      </c>
      <c r="AD902" s="2">
        <f>TRUNC(SUM(L898:L900))</f>
        <v>0</v>
      </c>
      <c r="AE902" s="2">
        <f>TRUNC(SUM(AE898:AE901))</f>
        <v>0</v>
      </c>
    </row>
    <row r="903" spans="4:17" ht="23.25" customHeight="1">
      <c r="D903" s="37"/>
      <c r="E903" s="37"/>
      <c r="F903" s="21"/>
      <c r="G903" s="18"/>
      <c r="H903" s="18"/>
      <c r="I903" s="40"/>
      <c r="J903" s="18"/>
      <c r="K903" s="18"/>
      <c r="L903" s="40"/>
      <c r="M903" s="18"/>
      <c r="N903" s="40"/>
      <c r="O903" s="18"/>
      <c r="P903" s="18"/>
      <c r="Q903" s="37"/>
    </row>
    <row r="904" spans="1:17" ht="23.25" customHeight="1">
      <c r="A904" s="15" t="s">
        <v>140</v>
      </c>
      <c r="B904" s="15" t="s">
        <v>1772</v>
      </c>
      <c r="C904" s="1" t="s">
        <v>141</v>
      </c>
      <c r="D904" s="220" t="s">
        <v>139</v>
      </c>
      <c r="E904" s="234"/>
      <c r="F904" s="21"/>
      <c r="G904" s="18"/>
      <c r="H904" s="18"/>
      <c r="I904" s="40"/>
      <c r="J904" s="18"/>
      <c r="K904" s="18"/>
      <c r="L904" s="40"/>
      <c r="M904" s="18"/>
      <c r="N904" s="40"/>
      <c r="O904" s="18"/>
      <c r="P904" s="18"/>
      <c r="Q904" s="37"/>
    </row>
    <row r="905" spans="1:28" ht="23.25" customHeight="1">
      <c r="A905" s="15" t="s">
        <v>846</v>
      </c>
      <c r="B905" s="15" t="s">
        <v>1666</v>
      </c>
      <c r="C905" s="1" t="s">
        <v>846</v>
      </c>
      <c r="D905" s="37" t="s">
        <v>847</v>
      </c>
      <c r="E905" s="37" t="s">
        <v>848</v>
      </c>
      <c r="F905" s="21" t="s">
        <v>638</v>
      </c>
      <c r="G905" s="18">
        <v>1</v>
      </c>
      <c r="H905" s="18"/>
      <c r="I905" s="40"/>
      <c r="J905" s="18"/>
      <c r="K905" s="18"/>
      <c r="L905" s="40"/>
      <c r="M905" s="18"/>
      <c r="N905" s="40"/>
      <c r="O905" s="18"/>
      <c r="P905" s="18"/>
      <c r="Q905" s="37" t="s">
        <v>1737</v>
      </c>
      <c r="AB905" s="2">
        <f>합산자재!H166*J905</f>
        <v>0</v>
      </c>
    </row>
    <row r="906" spans="1:31" ht="23.25" customHeight="1">
      <c r="A906" s="15" t="s">
        <v>923</v>
      </c>
      <c r="B906" s="15" t="s">
        <v>1666</v>
      </c>
      <c r="C906" s="1" t="s">
        <v>923</v>
      </c>
      <c r="D906" s="37" t="s">
        <v>924</v>
      </c>
      <c r="E906" s="37" t="s">
        <v>925</v>
      </c>
      <c r="F906" s="21" t="s">
        <v>926</v>
      </c>
      <c r="G906" s="18">
        <f>일위노임!G387</f>
        <v>0.1989</v>
      </c>
      <c r="H906" s="18"/>
      <c r="I906" s="40"/>
      <c r="J906" s="18"/>
      <c r="K906" s="18"/>
      <c r="L906" s="40"/>
      <c r="M906" s="18"/>
      <c r="N906" s="40"/>
      <c r="O906" s="18"/>
      <c r="P906" s="18"/>
      <c r="Q906" s="37"/>
      <c r="AE906" s="2">
        <f>L906</f>
        <v>0</v>
      </c>
    </row>
    <row r="907" spans="1:17" ht="23.25" customHeight="1">
      <c r="A907" s="15" t="s">
        <v>1724</v>
      </c>
      <c r="B907" s="15" t="s">
        <v>1666</v>
      </c>
      <c r="C907" s="1" t="s">
        <v>1724</v>
      </c>
      <c r="D907" s="37" t="s">
        <v>1725</v>
      </c>
      <c r="E907" s="37" t="s">
        <v>1726</v>
      </c>
      <c r="F907" s="21" t="s">
        <v>901</v>
      </c>
      <c r="G907" s="18">
        <v>1</v>
      </c>
      <c r="H907" s="18"/>
      <c r="I907" s="40"/>
      <c r="J907" s="18"/>
      <c r="K907" s="18"/>
      <c r="L907" s="40"/>
      <c r="M907" s="18"/>
      <c r="N907" s="40"/>
      <c r="O907" s="18"/>
      <c r="P907" s="18"/>
      <c r="Q907" s="37"/>
    </row>
    <row r="908" spans="2:31" ht="23.25" customHeight="1">
      <c r="B908" s="15" t="s">
        <v>1721</v>
      </c>
      <c r="D908" s="37" t="s">
        <v>1722</v>
      </c>
      <c r="E908" s="37"/>
      <c r="F908" s="21"/>
      <c r="G908" s="18"/>
      <c r="H908" s="18"/>
      <c r="I908" s="40"/>
      <c r="J908" s="18"/>
      <c r="K908" s="18"/>
      <c r="L908" s="40"/>
      <c r="M908" s="18"/>
      <c r="N908" s="40"/>
      <c r="O908" s="18"/>
      <c r="P908" s="18"/>
      <c r="Q908" s="37"/>
      <c r="AC908" s="2">
        <f>TRUNC(AE908*옵션!$B$36/100,1)</f>
        <v>0</v>
      </c>
      <c r="AD908" s="2">
        <f>TRUNC(SUM(L904:L906))</f>
        <v>0</v>
      </c>
      <c r="AE908" s="2">
        <f>TRUNC(SUM(AE904:AE907))</f>
        <v>0</v>
      </c>
    </row>
    <row r="909" spans="4:17" ht="23.25" customHeight="1">
      <c r="D909" s="37"/>
      <c r="E909" s="37"/>
      <c r="F909" s="21"/>
      <c r="G909" s="18"/>
      <c r="H909" s="18"/>
      <c r="I909" s="40"/>
      <c r="J909" s="18"/>
      <c r="K909" s="18"/>
      <c r="L909" s="40"/>
      <c r="M909" s="18"/>
      <c r="N909" s="40"/>
      <c r="O909" s="18"/>
      <c r="P909" s="18"/>
      <c r="Q909" s="37"/>
    </row>
    <row r="910" spans="1:17" ht="23.25" customHeight="1">
      <c r="A910" s="15" t="s">
        <v>143</v>
      </c>
      <c r="B910" s="15" t="s">
        <v>1762</v>
      </c>
      <c r="C910" s="1" t="s">
        <v>144</v>
      </c>
      <c r="D910" s="220" t="s">
        <v>142</v>
      </c>
      <c r="E910" s="234"/>
      <c r="F910" s="21"/>
      <c r="G910" s="18"/>
      <c r="H910" s="18"/>
      <c r="I910" s="40"/>
      <c r="J910" s="18"/>
      <c r="K910" s="18"/>
      <c r="L910" s="40"/>
      <c r="M910" s="18"/>
      <c r="N910" s="40"/>
      <c r="O910" s="18"/>
      <c r="P910" s="18"/>
      <c r="Q910" s="37"/>
    </row>
    <row r="911" spans="1:28" ht="23.25" customHeight="1">
      <c r="A911" s="15" t="s">
        <v>849</v>
      </c>
      <c r="B911" s="15" t="s">
        <v>1668</v>
      </c>
      <c r="C911" s="1" t="s">
        <v>849</v>
      </c>
      <c r="D911" s="37" t="s">
        <v>850</v>
      </c>
      <c r="E911" s="37" t="s">
        <v>851</v>
      </c>
      <c r="F911" s="21" t="s">
        <v>638</v>
      </c>
      <c r="G911" s="18">
        <v>1</v>
      </c>
      <c r="H911" s="18"/>
      <c r="I911" s="40"/>
      <c r="J911" s="18"/>
      <c r="K911" s="18"/>
      <c r="L911" s="40"/>
      <c r="M911" s="18"/>
      <c r="N911" s="40"/>
      <c r="O911" s="18"/>
      <c r="P911" s="18"/>
      <c r="Q911" s="37" t="s">
        <v>1737</v>
      </c>
      <c r="AB911" s="2">
        <f>합산자재!H167*J911</f>
        <v>0</v>
      </c>
    </row>
    <row r="912" spans="1:31" ht="23.25" customHeight="1">
      <c r="A912" s="15" t="s">
        <v>923</v>
      </c>
      <c r="B912" s="15" t="s">
        <v>1668</v>
      </c>
      <c r="C912" s="1" t="s">
        <v>923</v>
      </c>
      <c r="D912" s="37" t="s">
        <v>924</v>
      </c>
      <c r="E912" s="37" t="s">
        <v>925</v>
      </c>
      <c r="F912" s="21" t="s">
        <v>926</v>
      </c>
      <c r="G912" s="18">
        <f>일위노임!G390</f>
        <v>0.263</v>
      </c>
      <c r="H912" s="18"/>
      <c r="I912" s="40"/>
      <c r="J912" s="18"/>
      <c r="K912" s="18"/>
      <c r="L912" s="40"/>
      <c r="M912" s="18"/>
      <c r="N912" s="40"/>
      <c r="O912" s="18"/>
      <c r="P912" s="18"/>
      <c r="Q912" s="37"/>
      <c r="AE912" s="2">
        <f>L912</f>
        <v>0</v>
      </c>
    </row>
    <row r="913" spans="1:17" ht="23.25" customHeight="1">
      <c r="A913" s="15" t="s">
        <v>1724</v>
      </c>
      <c r="B913" s="15" t="s">
        <v>1668</v>
      </c>
      <c r="C913" s="1" t="s">
        <v>1724</v>
      </c>
      <c r="D913" s="37" t="s">
        <v>1725</v>
      </c>
      <c r="E913" s="37" t="s">
        <v>1726</v>
      </c>
      <c r="F913" s="21" t="s">
        <v>901</v>
      </c>
      <c r="G913" s="18">
        <v>1</v>
      </c>
      <c r="H913" s="18"/>
      <c r="I913" s="40"/>
      <c r="J913" s="18"/>
      <c r="K913" s="18"/>
      <c r="L913" s="40"/>
      <c r="M913" s="18"/>
      <c r="N913" s="40"/>
      <c r="O913" s="18"/>
      <c r="P913" s="18"/>
      <c r="Q913" s="37"/>
    </row>
    <row r="914" spans="2:31" ht="23.25" customHeight="1">
      <c r="B914" s="15" t="s">
        <v>1721</v>
      </c>
      <c r="D914" s="37" t="s">
        <v>1722</v>
      </c>
      <c r="E914" s="37"/>
      <c r="F914" s="21"/>
      <c r="G914" s="18"/>
      <c r="H914" s="18"/>
      <c r="I914" s="40"/>
      <c r="J914" s="18"/>
      <c r="K914" s="18"/>
      <c r="L914" s="40"/>
      <c r="M914" s="18"/>
      <c r="N914" s="40"/>
      <c r="O914" s="18"/>
      <c r="P914" s="18"/>
      <c r="Q914" s="37"/>
      <c r="AC914" s="2">
        <f>TRUNC(AE914*옵션!$B$36/100,1)</f>
        <v>0</v>
      </c>
      <c r="AD914" s="2">
        <f>TRUNC(SUM(L910:L912))</f>
        <v>0</v>
      </c>
      <c r="AE914" s="2">
        <f>TRUNC(SUM(AE910:AE913))</f>
        <v>0</v>
      </c>
    </row>
    <row r="915" spans="4:17" ht="23.25" customHeight="1">
      <c r="D915" s="37"/>
      <c r="E915" s="37"/>
      <c r="F915" s="21"/>
      <c r="G915" s="18"/>
      <c r="H915" s="18"/>
      <c r="I915" s="40"/>
      <c r="J915" s="18"/>
      <c r="K915" s="18"/>
      <c r="L915" s="40"/>
      <c r="M915" s="18"/>
      <c r="N915" s="40"/>
      <c r="O915" s="18"/>
      <c r="P915" s="18"/>
      <c r="Q915" s="37"/>
    </row>
    <row r="916" spans="1:17" ht="23.25" customHeight="1">
      <c r="A916" s="15" t="s">
        <v>146</v>
      </c>
      <c r="B916" s="15" t="s">
        <v>1762</v>
      </c>
      <c r="C916" s="1" t="s">
        <v>147</v>
      </c>
      <c r="D916" s="220" t="s">
        <v>145</v>
      </c>
      <c r="E916" s="234"/>
      <c r="F916" s="21"/>
      <c r="G916" s="18"/>
      <c r="H916" s="18"/>
      <c r="I916" s="40"/>
      <c r="J916" s="18"/>
      <c r="K916" s="18"/>
      <c r="L916" s="40"/>
      <c r="M916" s="18"/>
      <c r="N916" s="40"/>
      <c r="O916" s="18"/>
      <c r="P916" s="18"/>
      <c r="Q916" s="37"/>
    </row>
    <row r="917" spans="1:28" ht="23.25" customHeight="1">
      <c r="A917" s="15" t="s">
        <v>852</v>
      </c>
      <c r="B917" s="15" t="s">
        <v>1670</v>
      </c>
      <c r="C917" s="1" t="s">
        <v>852</v>
      </c>
      <c r="D917" s="37" t="s">
        <v>853</v>
      </c>
      <c r="E917" s="37" t="s">
        <v>854</v>
      </c>
      <c r="F917" s="21" t="s">
        <v>638</v>
      </c>
      <c r="G917" s="18">
        <v>1</v>
      </c>
      <c r="H917" s="18"/>
      <c r="I917" s="40"/>
      <c r="J917" s="18"/>
      <c r="K917" s="18"/>
      <c r="L917" s="40"/>
      <c r="M917" s="18"/>
      <c r="N917" s="40"/>
      <c r="O917" s="18"/>
      <c r="P917" s="18"/>
      <c r="Q917" s="37" t="s">
        <v>1737</v>
      </c>
      <c r="AB917" s="2">
        <f>합산자재!H168*J917</f>
        <v>0</v>
      </c>
    </row>
    <row r="918" spans="1:31" ht="23.25" customHeight="1">
      <c r="A918" s="15" t="s">
        <v>923</v>
      </c>
      <c r="B918" s="15" t="s">
        <v>1670</v>
      </c>
      <c r="C918" s="1" t="s">
        <v>923</v>
      </c>
      <c r="D918" s="37" t="s">
        <v>924</v>
      </c>
      <c r="E918" s="37" t="s">
        <v>925</v>
      </c>
      <c r="F918" s="21" t="s">
        <v>926</v>
      </c>
      <c r="G918" s="18">
        <f>일위노임!G393</f>
        <v>0.155</v>
      </c>
      <c r="H918" s="18"/>
      <c r="I918" s="40"/>
      <c r="J918" s="18"/>
      <c r="K918" s="18"/>
      <c r="L918" s="40"/>
      <c r="M918" s="18"/>
      <c r="N918" s="40"/>
      <c r="O918" s="18"/>
      <c r="P918" s="18"/>
      <c r="Q918" s="37"/>
      <c r="AE918" s="2">
        <f>L918</f>
        <v>0</v>
      </c>
    </row>
    <row r="919" spans="1:17" ht="23.25" customHeight="1">
      <c r="A919" s="15" t="s">
        <v>1724</v>
      </c>
      <c r="B919" s="15" t="s">
        <v>1670</v>
      </c>
      <c r="C919" s="1" t="s">
        <v>1724</v>
      </c>
      <c r="D919" s="37" t="s">
        <v>1725</v>
      </c>
      <c r="E919" s="37" t="s">
        <v>1726</v>
      </c>
      <c r="F919" s="21" t="s">
        <v>901</v>
      </c>
      <c r="G919" s="18">
        <v>1</v>
      </c>
      <c r="H919" s="18"/>
      <c r="I919" s="40"/>
      <c r="J919" s="18"/>
      <c r="K919" s="18"/>
      <c r="L919" s="40"/>
      <c r="M919" s="18"/>
      <c r="N919" s="40"/>
      <c r="O919" s="18"/>
      <c r="P919" s="18"/>
      <c r="Q919" s="37"/>
    </row>
    <row r="920" spans="2:31" ht="23.25" customHeight="1">
      <c r="B920" s="15" t="s">
        <v>1721</v>
      </c>
      <c r="D920" s="37" t="s">
        <v>1722</v>
      </c>
      <c r="E920" s="37"/>
      <c r="F920" s="21"/>
      <c r="G920" s="18"/>
      <c r="H920" s="18"/>
      <c r="I920" s="40"/>
      <c r="J920" s="18"/>
      <c r="K920" s="18"/>
      <c r="L920" s="40"/>
      <c r="M920" s="18"/>
      <c r="N920" s="40"/>
      <c r="O920" s="18"/>
      <c r="P920" s="18"/>
      <c r="Q920" s="37"/>
      <c r="AC920" s="2">
        <f>TRUNC(AE920*옵션!$B$36/100,1)</f>
        <v>0</v>
      </c>
      <c r="AD920" s="2">
        <f>TRUNC(SUM(L916:L918))</f>
        <v>0</v>
      </c>
      <c r="AE920" s="2">
        <f>TRUNC(SUM(AE916:AE919))</f>
        <v>0</v>
      </c>
    </row>
    <row r="921" spans="4:17" ht="23.25" customHeight="1">
      <c r="D921" s="37"/>
      <c r="E921" s="37"/>
      <c r="F921" s="21"/>
      <c r="G921" s="18"/>
      <c r="H921" s="18"/>
      <c r="I921" s="40"/>
      <c r="J921" s="18"/>
      <c r="K921" s="18"/>
      <c r="L921" s="40"/>
      <c r="M921" s="18"/>
      <c r="N921" s="40"/>
      <c r="O921" s="18"/>
      <c r="P921" s="18"/>
      <c r="Q921" s="37"/>
    </row>
    <row r="922" spans="1:17" ht="23.25" customHeight="1">
      <c r="A922" s="15" t="s">
        <v>149</v>
      </c>
      <c r="B922" s="15" t="s">
        <v>1762</v>
      </c>
      <c r="C922" s="1" t="s">
        <v>150</v>
      </c>
      <c r="D922" s="220" t="s">
        <v>148</v>
      </c>
      <c r="E922" s="234"/>
      <c r="F922" s="21"/>
      <c r="G922" s="18"/>
      <c r="H922" s="18"/>
      <c r="I922" s="40"/>
      <c r="J922" s="18"/>
      <c r="K922" s="18"/>
      <c r="L922" s="40"/>
      <c r="M922" s="18"/>
      <c r="N922" s="40"/>
      <c r="O922" s="18"/>
      <c r="P922" s="18"/>
      <c r="Q922" s="37"/>
    </row>
    <row r="923" spans="1:28" ht="23.25" customHeight="1">
      <c r="A923" s="15" t="s">
        <v>855</v>
      </c>
      <c r="B923" s="15" t="s">
        <v>1672</v>
      </c>
      <c r="C923" s="1" t="s">
        <v>855</v>
      </c>
      <c r="D923" s="37" t="s">
        <v>856</v>
      </c>
      <c r="E923" s="37" t="s">
        <v>857</v>
      </c>
      <c r="F923" s="21" t="s">
        <v>638</v>
      </c>
      <c r="G923" s="18">
        <v>1</v>
      </c>
      <c r="H923" s="18"/>
      <c r="I923" s="40"/>
      <c r="J923" s="18"/>
      <c r="K923" s="18"/>
      <c r="L923" s="40"/>
      <c r="M923" s="18"/>
      <c r="N923" s="40"/>
      <c r="O923" s="18"/>
      <c r="P923" s="18"/>
      <c r="Q923" s="37" t="s">
        <v>1737</v>
      </c>
      <c r="AB923" s="2">
        <f>합산자재!H169*J923</f>
        <v>0</v>
      </c>
    </row>
    <row r="924" spans="1:31" ht="23.25" customHeight="1">
      <c r="A924" s="15" t="s">
        <v>923</v>
      </c>
      <c r="B924" s="15" t="s">
        <v>1672</v>
      </c>
      <c r="C924" s="1" t="s">
        <v>923</v>
      </c>
      <c r="D924" s="37" t="s">
        <v>924</v>
      </c>
      <c r="E924" s="37" t="s">
        <v>925</v>
      </c>
      <c r="F924" s="21" t="s">
        <v>926</v>
      </c>
      <c r="G924" s="18">
        <f>일위노임!G396</f>
        <v>0.117</v>
      </c>
      <c r="H924" s="18"/>
      <c r="I924" s="40"/>
      <c r="J924" s="18"/>
      <c r="K924" s="18"/>
      <c r="L924" s="40"/>
      <c r="M924" s="18"/>
      <c r="N924" s="40"/>
      <c r="O924" s="18"/>
      <c r="P924" s="18"/>
      <c r="Q924" s="37"/>
      <c r="AE924" s="2">
        <f>L924</f>
        <v>0</v>
      </c>
    </row>
    <row r="925" spans="1:17" ht="23.25" customHeight="1">
      <c r="A925" s="15" t="s">
        <v>1724</v>
      </c>
      <c r="B925" s="15" t="s">
        <v>1672</v>
      </c>
      <c r="C925" s="1" t="s">
        <v>1724</v>
      </c>
      <c r="D925" s="37" t="s">
        <v>1725</v>
      </c>
      <c r="E925" s="37" t="s">
        <v>1726</v>
      </c>
      <c r="F925" s="21" t="s">
        <v>901</v>
      </c>
      <c r="G925" s="18">
        <v>1</v>
      </c>
      <c r="H925" s="18"/>
      <c r="I925" s="40"/>
      <c r="J925" s="18"/>
      <c r="K925" s="18"/>
      <c r="L925" s="40"/>
      <c r="M925" s="18"/>
      <c r="N925" s="40"/>
      <c r="O925" s="18"/>
      <c r="P925" s="18"/>
      <c r="Q925" s="37"/>
    </row>
    <row r="926" spans="2:31" ht="23.25" customHeight="1">
      <c r="B926" s="15" t="s">
        <v>1721</v>
      </c>
      <c r="D926" s="37" t="s">
        <v>1722</v>
      </c>
      <c r="E926" s="37"/>
      <c r="F926" s="21"/>
      <c r="G926" s="18"/>
      <c r="H926" s="18"/>
      <c r="I926" s="40"/>
      <c r="J926" s="18"/>
      <c r="K926" s="18"/>
      <c r="L926" s="40"/>
      <c r="M926" s="18"/>
      <c r="N926" s="40"/>
      <c r="O926" s="18"/>
      <c r="P926" s="18"/>
      <c r="Q926" s="37"/>
      <c r="AC926" s="2">
        <f>TRUNC(AE926*옵션!$B$36/100,1)</f>
        <v>0</v>
      </c>
      <c r="AD926" s="2">
        <f>TRUNC(SUM(L922:L924))</f>
        <v>0</v>
      </c>
      <c r="AE926" s="2">
        <f>TRUNC(SUM(AE922:AE925))</f>
        <v>0</v>
      </c>
    </row>
    <row r="927" spans="4:17" ht="23.25" customHeight="1">
      <c r="D927" s="37"/>
      <c r="E927" s="37"/>
      <c r="F927" s="21"/>
      <c r="G927" s="18"/>
      <c r="H927" s="18"/>
      <c r="I927" s="40"/>
      <c r="J927" s="18"/>
      <c r="K927" s="18"/>
      <c r="L927" s="40"/>
      <c r="M927" s="18"/>
      <c r="N927" s="40"/>
      <c r="O927" s="18"/>
      <c r="P927" s="18"/>
      <c r="Q927" s="37"/>
    </row>
    <row r="928" spans="1:17" ht="23.25" customHeight="1">
      <c r="A928" s="15" t="s">
        <v>152</v>
      </c>
      <c r="B928" s="15" t="s">
        <v>1762</v>
      </c>
      <c r="C928" s="1" t="s">
        <v>153</v>
      </c>
      <c r="D928" s="220" t="s">
        <v>151</v>
      </c>
      <c r="E928" s="234"/>
      <c r="F928" s="21"/>
      <c r="G928" s="18"/>
      <c r="H928" s="18"/>
      <c r="I928" s="40"/>
      <c r="J928" s="18"/>
      <c r="K928" s="18"/>
      <c r="L928" s="40"/>
      <c r="M928" s="18"/>
      <c r="N928" s="40"/>
      <c r="O928" s="18"/>
      <c r="P928" s="18"/>
      <c r="Q928" s="37"/>
    </row>
    <row r="929" spans="1:28" ht="23.25" customHeight="1">
      <c r="A929" s="15" t="s">
        <v>858</v>
      </c>
      <c r="B929" s="15" t="s">
        <v>1674</v>
      </c>
      <c r="C929" s="1" t="s">
        <v>858</v>
      </c>
      <c r="D929" s="37" t="s">
        <v>859</v>
      </c>
      <c r="E929" s="37" t="s">
        <v>860</v>
      </c>
      <c r="F929" s="21" t="s">
        <v>638</v>
      </c>
      <c r="G929" s="18">
        <v>1</v>
      </c>
      <c r="H929" s="18"/>
      <c r="I929" s="40"/>
      <c r="J929" s="18"/>
      <c r="K929" s="18"/>
      <c r="L929" s="40"/>
      <c r="M929" s="18"/>
      <c r="N929" s="40"/>
      <c r="O929" s="18"/>
      <c r="P929" s="18"/>
      <c r="Q929" s="37" t="s">
        <v>1737</v>
      </c>
      <c r="AB929" s="2">
        <f>합산자재!H170*J929</f>
        <v>0</v>
      </c>
    </row>
    <row r="930" spans="1:31" ht="23.25" customHeight="1">
      <c r="A930" s="15" t="s">
        <v>923</v>
      </c>
      <c r="B930" s="15" t="s">
        <v>1674</v>
      </c>
      <c r="C930" s="1" t="s">
        <v>923</v>
      </c>
      <c r="D930" s="37" t="s">
        <v>924</v>
      </c>
      <c r="E930" s="37" t="s">
        <v>925</v>
      </c>
      <c r="F930" s="21" t="s">
        <v>926</v>
      </c>
      <c r="G930" s="18">
        <f>일위노임!G399</f>
        <v>0.117</v>
      </c>
      <c r="H930" s="18"/>
      <c r="I930" s="40"/>
      <c r="J930" s="18"/>
      <c r="K930" s="18"/>
      <c r="L930" s="40"/>
      <c r="M930" s="18"/>
      <c r="N930" s="40"/>
      <c r="O930" s="18"/>
      <c r="P930" s="18"/>
      <c r="Q930" s="37"/>
      <c r="AE930" s="2">
        <f>L930</f>
        <v>0</v>
      </c>
    </row>
    <row r="931" spans="1:17" ht="23.25" customHeight="1">
      <c r="A931" s="15" t="s">
        <v>1724</v>
      </c>
      <c r="B931" s="15" t="s">
        <v>1674</v>
      </c>
      <c r="C931" s="1" t="s">
        <v>1724</v>
      </c>
      <c r="D931" s="37" t="s">
        <v>1725</v>
      </c>
      <c r="E931" s="37" t="s">
        <v>1726</v>
      </c>
      <c r="F931" s="21" t="s">
        <v>901</v>
      </c>
      <c r="G931" s="18">
        <v>1</v>
      </c>
      <c r="H931" s="18"/>
      <c r="I931" s="40"/>
      <c r="J931" s="18"/>
      <c r="K931" s="18"/>
      <c r="L931" s="40"/>
      <c r="M931" s="18"/>
      <c r="N931" s="40"/>
      <c r="O931" s="18"/>
      <c r="P931" s="18"/>
      <c r="Q931" s="37"/>
    </row>
    <row r="932" spans="2:31" ht="23.25" customHeight="1">
      <c r="B932" s="15" t="s">
        <v>1721</v>
      </c>
      <c r="D932" s="37" t="s">
        <v>1722</v>
      </c>
      <c r="E932" s="37"/>
      <c r="F932" s="21"/>
      <c r="G932" s="18"/>
      <c r="H932" s="18"/>
      <c r="I932" s="40"/>
      <c r="J932" s="18"/>
      <c r="K932" s="18"/>
      <c r="L932" s="40"/>
      <c r="M932" s="18"/>
      <c r="N932" s="40"/>
      <c r="O932" s="18"/>
      <c r="P932" s="18"/>
      <c r="Q932" s="37"/>
      <c r="AC932" s="2">
        <f>TRUNC(AE932*옵션!$B$36/100,1)</f>
        <v>0</v>
      </c>
      <c r="AD932" s="2">
        <f>TRUNC(SUM(L928:L930))</f>
        <v>0</v>
      </c>
      <c r="AE932" s="2">
        <f>TRUNC(SUM(AE928:AE931))</f>
        <v>0</v>
      </c>
    </row>
    <row r="933" spans="4:17" ht="23.25" customHeight="1">
      <c r="D933" s="37"/>
      <c r="E933" s="37"/>
      <c r="F933" s="21"/>
      <c r="G933" s="18"/>
      <c r="H933" s="18"/>
      <c r="I933" s="40"/>
      <c r="J933" s="18"/>
      <c r="K933" s="18"/>
      <c r="L933" s="40"/>
      <c r="M933" s="18"/>
      <c r="N933" s="40"/>
      <c r="O933" s="18"/>
      <c r="P933" s="18"/>
      <c r="Q933" s="37"/>
    </row>
    <row r="934" spans="1:17" ht="23.25" customHeight="1">
      <c r="A934" s="15" t="s">
        <v>155</v>
      </c>
      <c r="B934" s="15" t="s">
        <v>1762</v>
      </c>
      <c r="C934" s="1" t="s">
        <v>156</v>
      </c>
      <c r="D934" s="220" t="s">
        <v>154</v>
      </c>
      <c r="E934" s="234"/>
      <c r="F934" s="21"/>
      <c r="G934" s="18"/>
      <c r="H934" s="18"/>
      <c r="I934" s="40"/>
      <c r="J934" s="18"/>
      <c r="K934" s="18"/>
      <c r="L934" s="40"/>
      <c r="M934" s="18"/>
      <c r="N934" s="40"/>
      <c r="O934" s="18"/>
      <c r="P934" s="18"/>
      <c r="Q934" s="37"/>
    </row>
    <row r="935" spans="1:28" ht="23.25" customHeight="1">
      <c r="A935" s="15" t="s">
        <v>861</v>
      </c>
      <c r="B935" s="15" t="s">
        <v>1676</v>
      </c>
      <c r="C935" s="1" t="s">
        <v>861</v>
      </c>
      <c r="D935" s="37" t="s">
        <v>862</v>
      </c>
      <c r="E935" s="37" t="s">
        <v>863</v>
      </c>
      <c r="F935" s="21" t="s">
        <v>638</v>
      </c>
      <c r="G935" s="18">
        <v>1</v>
      </c>
      <c r="H935" s="18"/>
      <c r="I935" s="40"/>
      <c r="J935" s="18"/>
      <c r="K935" s="18"/>
      <c r="L935" s="40"/>
      <c r="M935" s="18"/>
      <c r="N935" s="40"/>
      <c r="O935" s="18"/>
      <c r="P935" s="18"/>
      <c r="Q935" s="37" t="s">
        <v>1737</v>
      </c>
      <c r="AB935" s="2">
        <f>합산자재!H171*J935</f>
        <v>0</v>
      </c>
    </row>
    <row r="936" spans="1:31" ht="23.25" customHeight="1">
      <c r="A936" s="15" t="s">
        <v>923</v>
      </c>
      <c r="B936" s="15" t="s">
        <v>1676</v>
      </c>
      <c r="C936" s="1" t="s">
        <v>923</v>
      </c>
      <c r="D936" s="37" t="s">
        <v>924</v>
      </c>
      <c r="E936" s="37" t="s">
        <v>925</v>
      </c>
      <c r="F936" s="21" t="s">
        <v>926</v>
      </c>
      <c r="G936" s="18">
        <f>일위노임!G402</f>
        <v>0.117</v>
      </c>
      <c r="H936" s="18"/>
      <c r="I936" s="40"/>
      <c r="J936" s="18"/>
      <c r="K936" s="18"/>
      <c r="L936" s="40"/>
      <c r="M936" s="18"/>
      <c r="N936" s="40"/>
      <c r="O936" s="18"/>
      <c r="P936" s="18"/>
      <c r="Q936" s="37"/>
      <c r="AE936" s="2">
        <f>L936</f>
        <v>0</v>
      </c>
    </row>
    <row r="937" spans="1:17" ht="23.25" customHeight="1">
      <c r="A937" s="15" t="s">
        <v>1724</v>
      </c>
      <c r="B937" s="15" t="s">
        <v>1676</v>
      </c>
      <c r="C937" s="1" t="s">
        <v>1724</v>
      </c>
      <c r="D937" s="37" t="s">
        <v>1725</v>
      </c>
      <c r="E937" s="37" t="s">
        <v>1726</v>
      </c>
      <c r="F937" s="21" t="s">
        <v>901</v>
      </c>
      <c r="G937" s="18">
        <v>1</v>
      </c>
      <c r="H937" s="18"/>
      <c r="I937" s="40"/>
      <c r="J937" s="18"/>
      <c r="K937" s="18"/>
      <c r="L937" s="40"/>
      <c r="M937" s="18"/>
      <c r="N937" s="40"/>
      <c r="O937" s="18"/>
      <c r="P937" s="18"/>
      <c r="Q937" s="37"/>
    </row>
    <row r="938" spans="2:31" ht="23.25" customHeight="1">
      <c r="B938" s="15" t="s">
        <v>1721</v>
      </c>
      <c r="D938" s="37" t="s">
        <v>1722</v>
      </c>
      <c r="E938" s="37"/>
      <c r="F938" s="21"/>
      <c r="G938" s="18"/>
      <c r="H938" s="18"/>
      <c r="I938" s="40"/>
      <c r="J938" s="18"/>
      <c r="K938" s="18"/>
      <c r="L938" s="40"/>
      <c r="M938" s="18"/>
      <c r="N938" s="40"/>
      <c r="O938" s="18"/>
      <c r="P938" s="18"/>
      <c r="Q938" s="37"/>
      <c r="AC938" s="2">
        <f>TRUNC(AE938*옵션!$B$36/100,1)</f>
        <v>0</v>
      </c>
      <c r="AD938" s="2">
        <f>TRUNC(SUM(L934:L936))</f>
        <v>0</v>
      </c>
      <c r="AE938" s="2">
        <f>TRUNC(SUM(AE934:AE937))</f>
        <v>0</v>
      </c>
    </row>
    <row r="939" spans="4:17" ht="23.25" customHeight="1">
      <c r="D939" s="37"/>
      <c r="E939" s="37"/>
      <c r="F939" s="21"/>
      <c r="G939" s="18"/>
      <c r="H939" s="18"/>
      <c r="I939" s="40"/>
      <c r="J939" s="18"/>
      <c r="K939" s="18"/>
      <c r="L939" s="40"/>
      <c r="M939" s="18"/>
      <c r="N939" s="40"/>
      <c r="O939" s="18"/>
      <c r="P939" s="18"/>
      <c r="Q939" s="37"/>
    </row>
    <row r="940" spans="1:17" ht="23.25" customHeight="1">
      <c r="A940" s="15" t="s">
        <v>158</v>
      </c>
      <c r="B940" s="15" t="s">
        <v>1762</v>
      </c>
      <c r="C940" s="1" t="s">
        <v>159</v>
      </c>
      <c r="D940" s="220" t="s">
        <v>157</v>
      </c>
      <c r="E940" s="234"/>
      <c r="F940" s="21"/>
      <c r="G940" s="18"/>
      <c r="H940" s="18"/>
      <c r="I940" s="40"/>
      <c r="J940" s="18"/>
      <c r="K940" s="18"/>
      <c r="L940" s="40"/>
      <c r="M940" s="18"/>
      <c r="N940" s="40"/>
      <c r="O940" s="18"/>
      <c r="P940" s="18"/>
      <c r="Q940" s="37"/>
    </row>
    <row r="941" spans="1:28" ht="23.25" customHeight="1">
      <c r="A941" s="15" t="s">
        <v>864</v>
      </c>
      <c r="B941" s="15" t="s">
        <v>1678</v>
      </c>
      <c r="C941" s="1" t="s">
        <v>864</v>
      </c>
      <c r="D941" s="37" t="s">
        <v>865</v>
      </c>
      <c r="E941" s="37" t="s">
        <v>866</v>
      </c>
      <c r="F941" s="21" t="s">
        <v>638</v>
      </c>
      <c r="G941" s="18">
        <v>1</v>
      </c>
      <c r="H941" s="18"/>
      <c r="I941" s="40"/>
      <c r="J941" s="18"/>
      <c r="K941" s="18"/>
      <c r="L941" s="40"/>
      <c r="M941" s="18"/>
      <c r="N941" s="40"/>
      <c r="O941" s="18"/>
      <c r="P941" s="18"/>
      <c r="Q941" s="37" t="s">
        <v>1737</v>
      </c>
      <c r="AB941" s="2">
        <f>합산자재!H172*J941</f>
        <v>0</v>
      </c>
    </row>
    <row r="942" spans="1:31" ht="23.25" customHeight="1">
      <c r="A942" s="15" t="s">
        <v>923</v>
      </c>
      <c r="B942" s="15" t="s">
        <v>1678</v>
      </c>
      <c r="C942" s="1" t="s">
        <v>923</v>
      </c>
      <c r="D942" s="37" t="s">
        <v>924</v>
      </c>
      <c r="E942" s="37" t="s">
        <v>925</v>
      </c>
      <c r="F942" s="21" t="s">
        <v>926</v>
      </c>
      <c r="G942" s="18">
        <f>일위노임!G405</f>
        <v>0.249</v>
      </c>
      <c r="H942" s="18"/>
      <c r="I942" s="40"/>
      <c r="J942" s="18"/>
      <c r="K942" s="18"/>
      <c r="L942" s="40"/>
      <c r="M942" s="18"/>
      <c r="N942" s="40"/>
      <c r="O942" s="18"/>
      <c r="P942" s="18"/>
      <c r="Q942" s="37"/>
      <c r="AE942" s="2">
        <f>L942</f>
        <v>0</v>
      </c>
    </row>
    <row r="943" spans="1:17" ht="23.25" customHeight="1">
      <c r="A943" s="15" t="s">
        <v>1724</v>
      </c>
      <c r="B943" s="15" t="s">
        <v>1678</v>
      </c>
      <c r="C943" s="1" t="s">
        <v>1724</v>
      </c>
      <c r="D943" s="37" t="s">
        <v>1725</v>
      </c>
      <c r="E943" s="37" t="s">
        <v>1726</v>
      </c>
      <c r="F943" s="21" t="s">
        <v>901</v>
      </c>
      <c r="G943" s="18">
        <v>1</v>
      </c>
      <c r="H943" s="18"/>
      <c r="I943" s="40"/>
      <c r="J943" s="18"/>
      <c r="K943" s="18"/>
      <c r="L943" s="40"/>
      <c r="M943" s="18"/>
      <c r="N943" s="40"/>
      <c r="O943" s="18"/>
      <c r="P943" s="18"/>
      <c r="Q943" s="37"/>
    </row>
    <row r="944" spans="2:31" ht="23.25" customHeight="1">
      <c r="B944" s="15" t="s">
        <v>1721</v>
      </c>
      <c r="D944" s="37" t="s">
        <v>1722</v>
      </c>
      <c r="E944" s="37"/>
      <c r="F944" s="21"/>
      <c r="G944" s="18"/>
      <c r="H944" s="18"/>
      <c r="I944" s="40"/>
      <c r="J944" s="18"/>
      <c r="K944" s="18"/>
      <c r="L944" s="40"/>
      <c r="M944" s="18"/>
      <c r="N944" s="40"/>
      <c r="O944" s="18"/>
      <c r="P944" s="18"/>
      <c r="Q944" s="37"/>
      <c r="AC944" s="2">
        <f>TRUNC(AE944*옵션!$B$36/100,1)</f>
        <v>0</v>
      </c>
      <c r="AD944" s="2">
        <f>TRUNC(SUM(L940:L942))</f>
        <v>0</v>
      </c>
      <c r="AE944" s="2">
        <f>TRUNC(SUM(AE940:AE943))</f>
        <v>0</v>
      </c>
    </row>
    <row r="945" spans="4:17" ht="23.25" customHeight="1">
      <c r="D945" s="37"/>
      <c r="E945" s="37"/>
      <c r="F945" s="21"/>
      <c r="G945" s="18"/>
      <c r="H945" s="18"/>
      <c r="I945" s="40"/>
      <c r="J945" s="18"/>
      <c r="K945" s="18"/>
      <c r="L945" s="40"/>
      <c r="M945" s="18"/>
      <c r="N945" s="40"/>
      <c r="O945" s="18"/>
      <c r="P945" s="18"/>
      <c r="Q945" s="37"/>
    </row>
    <row r="946" spans="1:17" ht="23.25" customHeight="1">
      <c r="A946" s="15" t="s">
        <v>161</v>
      </c>
      <c r="B946" s="15" t="s">
        <v>1762</v>
      </c>
      <c r="C946" s="1" t="s">
        <v>162</v>
      </c>
      <c r="D946" s="220" t="s">
        <v>160</v>
      </c>
      <c r="E946" s="234"/>
      <c r="F946" s="21"/>
      <c r="G946" s="18"/>
      <c r="H946" s="18"/>
      <c r="I946" s="40"/>
      <c r="J946" s="18"/>
      <c r="K946" s="18"/>
      <c r="L946" s="40"/>
      <c r="M946" s="18"/>
      <c r="N946" s="40"/>
      <c r="O946" s="18"/>
      <c r="P946" s="18"/>
      <c r="Q946" s="37"/>
    </row>
    <row r="947" spans="1:28" ht="23.25" customHeight="1">
      <c r="A947" s="15" t="s">
        <v>867</v>
      </c>
      <c r="B947" s="15" t="s">
        <v>1680</v>
      </c>
      <c r="C947" s="1" t="s">
        <v>867</v>
      </c>
      <c r="D947" s="37" t="s">
        <v>868</v>
      </c>
      <c r="E947" s="37" t="s">
        <v>854</v>
      </c>
      <c r="F947" s="21" t="s">
        <v>638</v>
      </c>
      <c r="G947" s="18">
        <v>1</v>
      </c>
      <c r="H947" s="18"/>
      <c r="I947" s="40"/>
      <c r="J947" s="18"/>
      <c r="K947" s="18"/>
      <c r="L947" s="40"/>
      <c r="M947" s="18"/>
      <c r="N947" s="40"/>
      <c r="O947" s="18"/>
      <c r="P947" s="18"/>
      <c r="Q947" s="37" t="s">
        <v>1737</v>
      </c>
      <c r="AB947" s="2">
        <f>합산자재!H173*J947</f>
        <v>0</v>
      </c>
    </row>
    <row r="948" spans="1:31" ht="23.25" customHeight="1">
      <c r="A948" s="15" t="s">
        <v>923</v>
      </c>
      <c r="B948" s="15" t="s">
        <v>1680</v>
      </c>
      <c r="C948" s="1" t="s">
        <v>923</v>
      </c>
      <c r="D948" s="37" t="s">
        <v>924</v>
      </c>
      <c r="E948" s="37" t="s">
        <v>925</v>
      </c>
      <c r="F948" s="21" t="s">
        <v>926</v>
      </c>
      <c r="G948" s="18">
        <f>일위노임!G408</f>
        <v>0.155</v>
      </c>
      <c r="H948" s="18"/>
      <c r="I948" s="40"/>
      <c r="J948" s="18"/>
      <c r="K948" s="18"/>
      <c r="L948" s="40"/>
      <c r="M948" s="18"/>
      <c r="N948" s="40"/>
      <c r="O948" s="18"/>
      <c r="P948" s="18"/>
      <c r="Q948" s="37"/>
      <c r="AE948" s="2">
        <f>L948</f>
        <v>0</v>
      </c>
    </row>
    <row r="949" spans="1:17" ht="23.25" customHeight="1">
      <c r="A949" s="15" t="s">
        <v>1724</v>
      </c>
      <c r="B949" s="15" t="s">
        <v>1680</v>
      </c>
      <c r="C949" s="1" t="s">
        <v>1724</v>
      </c>
      <c r="D949" s="37" t="s">
        <v>1725</v>
      </c>
      <c r="E949" s="37" t="s">
        <v>1726</v>
      </c>
      <c r="F949" s="21" t="s">
        <v>901</v>
      </c>
      <c r="G949" s="18">
        <v>1</v>
      </c>
      <c r="H949" s="18"/>
      <c r="I949" s="40"/>
      <c r="J949" s="18"/>
      <c r="K949" s="18"/>
      <c r="L949" s="40"/>
      <c r="M949" s="18"/>
      <c r="N949" s="40"/>
      <c r="O949" s="18"/>
      <c r="P949" s="18"/>
      <c r="Q949" s="37"/>
    </row>
    <row r="950" spans="2:31" ht="23.25" customHeight="1">
      <c r="B950" s="15" t="s">
        <v>1721</v>
      </c>
      <c r="D950" s="37" t="s">
        <v>1722</v>
      </c>
      <c r="E950" s="37"/>
      <c r="F950" s="21"/>
      <c r="G950" s="18"/>
      <c r="H950" s="18"/>
      <c r="I950" s="40"/>
      <c r="J950" s="18"/>
      <c r="K950" s="18"/>
      <c r="L950" s="40"/>
      <c r="M950" s="18"/>
      <c r="N950" s="40"/>
      <c r="O950" s="18"/>
      <c r="P950" s="18"/>
      <c r="Q950" s="37"/>
      <c r="AC950" s="2">
        <f>TRUNC(AE950*옵션!$B$36/100,1)</f>
        <v>0</v>
      </c>
      <c r="AD950" s="2">
        <f>TRUNC(SUM(L946:L948))</f>
        <v>0</v>
      </c>
      <c r="AE950" s="2">
        <f>TRUNC(SUM(AE946:AE949))</f>
        <v>0</v>
      </c>
    </row>
    <row r="951" spans="4:17" ht="23.25" customHeight="1">
      <c r="D951" s="37"/>
      <c r="E951" s="37"/>
      <c r="F951" s="21"/>
      <c r="G951" s="18"/>
      <c r="H951" s="18"/>
      <c r="I951" s="40"/>
      <c r="J951" s="18"/>
      <c r="K951" s="18"/>
      <c r="L951" s="40"/>
      <c r="M951" s="18"/>
      <c r="N951" s="40"/>
      <c r="O951" s="18"/>
      <c r="P951" s="18"/>
      <c r="Q951" s="37"/>
    </row>
    <row r="952" spans="1:17" ht="23.25" customHeight="1">
      <c r="A952" s="15" t="s">
        <v>164</v>
      </c>
      <c r="B952" s="15" t="s">
        <v>1762</v>
      </c>
      <c r="C952" s="1" t="s">
        <v>165</v>
      </c>
      <c r="D952" s="220" t="s">
        <v>163</v>
      </c>
      <c r="E952" s="234"/>
      <c r="F952" s="21"/>
      <c r="G952" s="18"/>
      <c r="H952" s="18"/>
      <c r="I952" s="40"/>
      <c r="J952" s="18"/>
      <c r="K952" s="18"/>
      <c r="L952" s="40"/>
      <c r="M952" s="18"/>
      <c r="N952" s="40"/>
      <c r="O952" s="18"/>
      <c r="P952" s="18"/>
      <c r="Q952" s="37"/>
    </row>
    <row r="953" spans="1:28" ht="23.25" customHeight="1">
      <c r="A953" s="15" t="s">
        <v>869</v>
      </c>
      <c r="B953" s="15" t="s">
        <v>1682</v>
      </c>
      <c r="C953" s="1" t="s">
        <v>869</v>
      </c>
      <c r="D953" s="37" t="s">
        <v>870</v>
      </c>
      <c r="E953" s="37" t="s">
        <v>871</v>
      </c>
      <c r="F953" s="21" t="s">
        <v>638</v>
      </c>
      <c r="G953" s="18">
        <v>1</v>
      </c>
      <c r="H953" s="18"/>
      <c r="I953" s="40"/>
      <c r="J953" s="18"/>
      <c r="K953" s="18"/>
      <c r="L953" s="40"/>
      <c r="M953" s="18"/>
      <c r="N953" s="40"/>
      <c r="O953" s="18"/>
      <c r="P953" s="18"/>
      <c r="Q953" s="37" t="s">
        <v>1737</v>
      </c>
      <c r="AB953" s="2">
        <f>합산자재!H174*J953</f>
        <v>0</v>
      </c>
    </row>
    <row r="954" spans="1:31" ht="23.25" customHeight="1">
      <c r="A954" s="15" t="s">
        <v>923</v>
      </c>
      <c r="B954" s="15" t="s">
        <v>1682</v>
      </c>
      <c r="C954" s="1" t="s">
        <v>923</v>
      </c>
      <c r="D954" s="37" t="s">
        <v>924</v>
      </c>
      <c r="E954" s="37" t="s">
        <v>925</v>
      </c>
      <c r="F954" s="21" t="s">
        <v>926</v>
      </c>
      <c r="G954" s="18">
        <f>일위노임!G411</f>
        <v>0.213</v>
      </c>
      <c r="H954" s="18"/>
      <c r="I954" s="40"/>
      <c r="J954" s="18"/>
      <c r="K954" s="18"/>
      <c r="L954" s="40"/>
      <c r="M954" s="18"/>
      <c r="N954" s="40"/>
      <c r="O954" s="18"/>
      <c r="P954" s="18"/>
      <c r="Q954" s="37"/>
      <c r="AE954" s="2">
        <f>L954</f>
        <v>0</v>
      </c>
    </row>
    <row r="955" spans="1:17" ht="23.25" customHeight="1">
      <c r="A955" s="15" t="s">
        <v>1724</v>
      </c>
      <c r="B955" s="15" t="s">
        <v>1682</v>
      </c>
      <c r="C955" s="1" t="s">
        <v>1724</v>
      </c>
      <c r="D955" s="37" t="s">
        <v>1725</v>
      </c>
      <c r="E955" s="37" t="s">
        <v>1726</v>
      </c>
      <c r="F955" s="21" t="s">
        <v>901</v>
      </c>
      <c r="G955" s="18">
        <v>1</v>
      </c>
      <c r="H955" s="18"/>
      <c r="I955" s="40"/>
      <c r="J955" s="18"/>
      <c r="K955" s="18"/>
      <c r="L955" s="40"/>
      <c r="M955" s="18"/>
      <c r="N955" s="40"/>
      <c r="O955" s="18"/>
      <c r="P955" s="18"/>
      <c r="Q955" s="37"/>
    </row>
    <row r="956" spans="2:31" ht="23.25" customHeight="1">
      <c r="B956" s="15" t="s">
        <v>1721</v>
      </c>
      <c r="D956" s="37" t="s">
        <v>1722</v>
      </c>
      <c r="E956" s="37"/>
      <c r="F956" s="21"/>
      <c r="G956" s="18"/>
      <c r="H956" s="18"/>
      <c r="I956" s="40"/>
      <c r="J956" s="18"/>
      <c r="K956" s="18"/>
      <c r="L956" s="40"/>
      <c r="M956" s="18"/>
      <c r="N956" s="40"/>
      <c r="O956" s="18"/>
      <c r="P956" s="18"/>
      <c r="Q956" s="37"/>
      <c r="AC956" s="2">
        <f>TRUNC(AE956*옵션!$B$36/100,1)</f>
        <v>0</v>
      </c>
      <c r="AD956" s="2">
        <f>TRUNC(SUM(L952:L954))</f>
        <v>0</v>
      </c>
      <c r="AE956" s="2">
        <f>TRUNC(SUM(AE952:AE955))</f>
        <v>0</v>
      </c>
    </row>
    <row r="957" spans="4:17" ht="23.25" customHeight="1">
      <c r="D957" s="37"/>
      <c r="E957" s="37"/>
      <c r="F957" s="21"/>
      <c r="G957" s="18"/>
      <c r="H957" s="18"/>
      <c r="I957" s="40"/>
      <c r="J957" s="18"/>
      <c r="K957" s="18"/>
      <c r="L957" s="40"/>
      <c r="M957" s="18"/>
      <c r="N957" s="40"/>
      <c r="O957" s="18"/>
      <c r="P957" s="18"/>
      <c r="Q957" s="37"/>
    </row>
    <row r="958" spans="1:17" ht="23.25" customHeight="1">
      <c r="A958" s="15" t="s">
        <v>167</v>
      </c>
      <c r="B958" s="15" t="s">
        <v>1762</v>
      </c>
      <c r="C958" s="1" t="s">
        <v>168</v>
      </c>
      <c r="D958" s="220" t="s">
        <v>166</v>
      </c>
      <c r="E958" s="234"/>
      <c r="F958" s="21"/>
      <c r="G958" s="18"/>
      <c r="H958" s="18"/>
      <c r="I958" s="40"/>
      <c r="J958" s="18"/>
      <c r="K958" s="18"/>
      <c r="L958" s="40"/>
      <c r="M958" s="18"/>
      <c r="N958" s="40"/>
      <c r="O958" s="18"/>
      <c r="P958" s="18"/>
      <c r="Q958" s="37"/>
    </row>
    <row r="959" spans="1:17" ht="23.25" customHeight="1">
      <c r="A959" s="15" t="s">
        <v>838</v>
      </c>
      <c r="B959" s="15" t="s">
        <v>1684</v>
      </c>
      <c r="C959" s="1" t="s">
        <v>838</v>
      </c>
      <c r="D959" s="37" t="s">
        <v>839</v>
      </c>
      <c r="E959" s="37"/>
      <c r="F959" s="21" t="s">
        <v>840</v>
      </c>
      <c r="G959" s="18">
        <v>1</v>
      </c>
      <c r="H959" s="18"/>
      <c r="I959" s="40"/>
      <c r="J959" s="18"/>
      <c r="K959" s="18"/>
      <c r="L959" s="40"/>
      <c r="M959" s="18"/>
      <c r="N959" s="40"/>
      <c r="O959" s="18"/>
      <c r="P959" s="18"/>
      <c r="Q959" s="37"/>
    </row>
    <row r="960" spans="1:31" ht="23.25" customHeight="1">
      <c r="A960" s="15" t="s">
        <v>923</v>
      </c>
      <c r="B960" s="15" t="s">
        <v>1684</v>
      </c>
      <c r="C960" s="1" t="s">
        <v>923</v>
      </c>
      <c r="D960" s="37" t="s">
        <v>924</v>
      </c>
      <c r="E960" s="37" t="s">
        <v>925</v>
      </c>
      <c r="F960" s="21" t="s">
        <v>926</v>
      </c>
      <c r="G960" s="18">
        <f>일위노임!G414</f>
        <v>0.04</v>
      </c>
      <c r="H960" s="18"/>
      <c r="I960" s="40"/>
      <c r="J960" s="18"/>
      <c r="K960" s="18"/>
      <c r="L960" s="40"/>
      <c r="M960" s="18"/>
      <c r="N960" s="40"/>
      <c r="O960" s="18"/>
      <c r="P960" s="18"/>
      <c r="Q960" s="37"/>
      <c r="AE960" s="2">
        <f>L960</f>
        <v>0</v>
      </c>
    </row>
    <row r="961" spans="1:17" ht="23.25" customHeight="1">
      <c r="A961" s="15" t="s">
        <v>1724</v>
      </c>
      <c r="B961" s="15" t="s">
        <v>1684</v>
      </c>
      <c r="C961" s="1" t="s">
        <v>1724</v>
      </c>
      <c r="D961" s="37" t="s">
        <v>1725</v>
      </c>
      <c r="E961" s="37" t="s">
        <v>1726</v>
      </c>
      <c r="F961" s="21" t="s">
        <v>901</v>
      </c>
      <c r="G961" s="18">
        <v>1</v>
      </c>
      <c r="H961" s="18"/>
      <c r="I961" s="40"/>
      <c r="J961" s="18"/>
      <c r="K961" s="18"/>
      <c r="L961" s="40"/>
      <c r="M961" s="18"/>
      <c r="N961" s="40"/>
      <c r="O961" s="18"/>
      <c r="P961" s="18"/>
      <c r="Q961" s="37"/>
    </row>
    <row r="962" spans="2:31" ht="23.25" customHeight="1">
      <c r="B962" s="15" t="s">
        <v>1721</v>
      </c>
      <c r="D962" s="37" t="s">
        <v>1722</v>
      </c>
      <c r="E962" s="37"/>
      <c r="F962" s="21"/>
      <c r="G962" s="18"/>
      <c r="H962" s="18"/>
      <c r="I962" s="40"/>
      <c r="J962" s="18"/>
      <c r="K962" s="18"/>
      <c r="L962" s="40"/>
      <c r="M962" s="18"/>
      <c r="N962" s="40"/>
      <c r="O962" s="18"/>
      <c r="P962" s="18"/>
      <c r="Q962" s="37"/>
      <c r="AC962" s="2">
        <f>TRUNC(AE962*옵션!$B$36/100,1)</f>
        <v>0</v>
      </c>
      <c r="AD962" s="2">
        <f>TRUNC(SUM(L958:L960))</f>
        <v>0</v>
      </c>
      <c r="AE962" s="2">
        <f>TRUNC(SUM(AE958:AE961))</f>
        <v>0</v>
      </c>
    </row>
    <row r="963" spans="4:17" ht="23.25" customHeight="1">
      <c r="D963" s="37"/>
      <c r="E963" s="37"/>
      <c r="F963" s="21"/>
      <c r="G963" s="18"/>
      <c r="H963" s="18"/>
      <c r="I963" s="40"/>
      <c r="J963" s="18"/>
      <c r="K963" s="18"/>
      <c r="L963" s="40"/>
      <c r="M963" s="18"/>
      <c r="N963" s="40"/>
      <c r="O963" s="18"/>
      <c r="P963" s="18"/>
      <c r="Q963" s="37"/>
    </row>
    <row r="964" spans="1:17" ht="23.25" customHeight="1">
      <c r="A964" s="15" t="s">
        <v>170</v>
      </c>
      <c r="B964" s="15" t="s">
        <v>1762</v>
      </c>
      <c r="C964" s="1" t="s">
        <v>171</v>
      </c>
      <c r="D964" s="220" t="s">
        <v>169</v>
      </c>
      <c r="E964" s="234"/>
      <c r="F964" s="21"/>
      <c r="G964" s="18"/>
      <c r="H964" s="18"/>
      <c r="I964" s="40"/>
      <c r="J964" s="18"/>
      <c r="K964" s="18"/>
      <c r="L964" s="40"/>
      <c r="M964" s="18"/>
      <c r="N964" s="40"/>
      <c r="O964" s="18"/>
      <c r="P964" s="18"/>
      <c r="Q964" s="37"/>
    </row>
    <row r="965" spans="1:29" ht="23.25" customHeight="1">
      <c r="A965" s="15" t="s">
        <v>676</v>
      </c>
      <c r="B965" s="15" t="s">
        <v>1686</v>
      </c>
      <c r="C965" s="1" t="s">
        <v>676</v>
      </c>
      <c r="D965" s="37" t="s">
        <v>672</v>
      </c>
      <c r="E965" s="37" t="s">
        <v>677</v>
      </c>
      <c r="F965" s="21" t="s">
        <v>457</v>
      </c>
      <c r="G965" s="18">
        <v>2</v>
      </c>
      <c r="H965" s="18"/>
      <c r="I965" s="40"/>
      <c r="J965" s="18"/>
      <c r="K965" s="18"/>
      <c r="L965" s="40"/>
      <c r="M965" s="18"/>
      <c r="N965" s="40"/>
      <c r="O965" s="18"/>
      <c r="P965" s="18"/>
      <c r="Q965" s="37"/>
      <c r="AC965" s="2">
        <f>G965*H965</f>
        <v>0</v>
      </c>
    </row>
    <row r="966" spans="1:17" ht="23.25" customHeight="1">
      <c r="A966" s="15" t="s">
        <v>738</v>
      </c>
      <c r="B966" s="15" t="s">
        <v>1686</v>
      </c>
      <c r="C966" s="1" t="s">
        <v>738</v>
      </c>
      <c r="D966" s="37" t="s">
        <v>739</v>
      </c>
      <c r="E966" s="37" t="s">
        <v>740</v>
      </c>
      <c r="F966" s="21" t="s">
        <v>501</v>
      </c>
      <c r="G966" s="18">
        <v>1</v>
      </c>
      <c r="H966" s="18"/>
      <c r="I966" s="40"/>
      <c r="J966" s="18"/>
      <c r="K966" s="18"/>
      <c r="L966" s="40"/>
      <c r="M966" s="18"/>
      <c r="N966" s="40"/>
      <c r="O966" s="18"/>
      <c r="P966" s="18"/>
      <c r="Q966" s="37"/>
    </row>
    <row r="967" spans="1:17" ht="23.25" customHeight="1">
      <c r="A967" s="15" t="s">
        <v>660</v>
      </c>
      <c r="B967" s="15" t="s">
        <v>1686</v>
      </c>
      <c r="C967" s="1" t="s">
        <v>660</v>
      </c>
      <c r="D967" s="37" t="s">
        <v>658</v>
      </c>
      <c r="E967" s="37" t="s">
        <v>661</v>
      </c>
      <c r="F967" s="21" t="s">
        <v>501</v>
      </c>
      <c r="G967" s="18">
        <v>4</v>
      </c>
      <c r="H967" s="18"/>
      <c r="I967" s="40"/>
      <c r="J967" s="18"/>
      <c r="K967" s="18"/>
      <c r="L967" s="40"/>
      <c r="M967" s="18"/>
      <c r="N967" s="40"/>
      <c r="O967" s="18"/>
      <c r="P967" s="18"/>
      <c r="Q967" s="37"/>
    </row>
    <row r="968" spans="1:18" ht="23.25" customHeight="1">
      <c r="A968" s="15" t="s">
        <v>909</v>
      </c>
      <c r="B968" s="15" t="s">
        <v>1686</v>
      </c>
      <c r="C968" s="1" t="s">
        <v>909</v>
      </c>
      <c r="D968" s="37" t="s">
        <v>910</v>
      </c>
      <c r="E968" s="37" t="s">
        <v>911</v>
      </c>
      <c r="F968" s="21" t="s">
        <v>782</v>
      </c>
      <c r="G968" s="18">
        <v>1.323</v>
      </c>
      <c r="H968" s="18"/>
      <c r="I968" s="40"/>
      <c r="J968" s="18"/>
      <c r="K968" s="18"/>
      <c r="L968" s="40"/>
      <c r="M968" s="18"/>
      <c r="N968" s="40"/>
      <c r="O968" s="18"/>
      <c r="P968" s="18"/>
      <c r="Q968" s="37" t="s">
        <v>1116</v>
      </c>
      <c r="R968" s="2" t="s">
        <v>1723</v>
      </c>
    </row>
    <row r="969" spans="1:18" ht="23.25" customHeight="1">
      <c r="A969" s="15" t="s">
        <v>1366</v>
      </c>
      <c r="B969" s="15" t="s">
        <v>1686</v>
      </c>
      <c r="C969" s="1" t="s">
        <v>1366</v>
      </c>
      <c r="D969" s="37" t="s">
        <v>1368</v>
      </c>
      <c r="E969" s="37" t="s">
        <v>1357</v>
      </c>
      <c r="F969" s="21" t="s">
        <v>1358</v>
      </c>
      <c r="G969" s="18">
        <v>0.976</v>
      </c>
      <c r="H969" s="18"/>
      <c r="I969" s="40"/>
      <c r="J969" s="18"/>
      <c r="K969" s="18"/>
      <c r="L969" s="40"/>
      <c r="M969" s="18"/>
      <c r="N969" s="40"/>
      <c r="O969" s="18"/>
      <c r="P969" s="18"/>
      <c r="Q969" s="37" t="s">
        <v>1367</v>
      </c>
      <c r="R969" s="2" t="s">
        <v>1723</v>
      </c>
    </row>
    <row r="970" spans="1:18" ht="23.25" customHeight="1">
      <c r="A970" s="15" t="s">
        <v>1372</v>
      </c>
      <c r="B970" s="15" t="s">
        <v>1686</v>
      </c>
      <c r="C970" s="1" t="s">
        <v>1372</v>
      </c>
      <c r="D970" s="37" t="s">
        <v>1374</v>
      </c>
      <c r="E970" s="37" t="s">
        <v>1362</v>
      </c>
      <c r="F970" s="21" t="s">
        <v>1358</v>
      </c>
      <c r="G970" s="18">
        <v>0.976</v>
      </c>
      <c r="H970" s="18"/>
      <c r="I970" s="40"/>
      <c r="J970" s="18"/>
      <c r="K970" s="18"/>
      <c r="L970" s="40"/>
      <c r="M970" s="18"/>
      <c r="N970" s="40"/>
      <c r="O970" s="18"/>
      <c r="P970" s="18"/>
      <c r="Q970" s="37" t="s">
        <v>1373</v>
      </c>
      <c r="R970" s="2" t="s">
        <v>1723</v>
      </c>
    </row>
    <row r="971" spans="1:18" ht="23.25" customHeight="1">
      <c r="A971" s="15" t="s">
        <v>1375</v>
      </c>
      <c r="B971" s="15" t="s">
        <v>1686</v>
      </c>
      <c r="C971" s="1" t="s">
        <v>1375</v>
      </c>
      <c r="D971" s="37" t="s">
        <v>1377</v>
      </c>
      <c r="E971" s="37" t="s">
        <v>1378</v>
      </c>
      <c r="F971" s="21" t="s">
        <v>1358</v>
      </c>
      <c r="G971" s="18">
        <v>0.347</v>
      </c>
      <c r="H971" s="18"/>
      <c r="I971" s="40"/>
      <c r="J971" s="18"/>
      <c r="K971" s="18"/>
      <c r="L971" s="40"/>
      <c r="M971" s="18"/>
      <c r="N971" s="40"/>
      <c r="O971" s="18"/>
      <c r="P971" s="18"/>
      <c r="Q971" s="37" t="s">
        <v>1376</v>
      </c>
      <c r="R971" s="2" t="s">
        <v>1723</v>
      </c>
    </row>
    <row r="972" spans="1:18" ht="23.25" customHeight="1">
      <c r="A972" s="15" t="s">
        <v>1404</v>
      </c>
      <c r="B972" s="15" t="s">
        <v>1686</v>
      </c>
      <c r="C972" s="1" t="s">
        <v>1404</v>
      </c>
      <c r="D972" s="37" t="s">
        <v>1402</v>
      </c>
      <c r="E972" s="37" t="s">
        <v>1406</v>
      </c>
      <c r="F972" s="21" t="s">
        <v>782</v>
      </c>
      <c r="G972" s="18">
        <v>0.347</v>
      </c>
      <c r="H972" s="18"/>
      <c r="I972" s="40"/>
      <c r="J972" s="18"/>
      <c r="K972" s="18"/>
      <c r="L972" s="40"/>
      <c r="M972" s="18"/>
      <c r="N972" s="40"/>
      <c r="O972" s="18"/>
      <c r="P972" s="18"/>
      <c r="Q972" s="37" t="s">
        <v>1405</v>
      </c>
      <c r="R972" s="2" t="s">
        <v>1723</v>
      </c>
    </row>
    <row r="973" spans="1:18" ht="23.25" customHeight="1">
      <c r="A973" s="15" t="s">
        <v>1407</v>
      </c>
      <c r="B973" s="15" t="s">
        <v>1686</v>
      </c>
      <c r="C973" s="1" t="s">
        <v>1407</v>
      </c>
      <c r="D973" s="37" t="s">
        <v>1409</v>
      </c>
      <c r="E973" s="37" t="s">
        <v>1410</v>
      </c>
      <c r="F973" s="21" t="s">
        <v>786</v>
      </c>
      <c r="G973" s="18">
        <v>2.08</v>
      </c>
      <c r="H973" s="18"/>
      <c r="I973" s="40"/>
      <c r="J973" s="18"/>
      <c r="K973" s="18"/>
      <c r="L973" s="40"/>
      <c r="M973" s="18"/>
      <c r="N973" s="40"/>
      <c r="O973" s="18"/>
      <c r="P973" s="18"/>
      <c r="Q973" s="37" t="s">
        <v>1408</v>
      </c>
      <c r="R973" s="2" t="s">
        <v>1723</v>
      </c>
    </row>
    <row r="974" spans="1:30" ht="23.25" customHeight="1">
      <c r="A974" s="15" t="s">
        <v>1727</v>
      </c>
      <c r="B974" s="15" t="s">
        <v>1686</v>
      </c>
      <c r="C974" s="1" t="s">
        <v>1727</v>
      </c>
      <c r="D974" s="37" t="s">
        <v>1728</v>
      </c>
      <c r="E974" s="37" t="s">
        <v>1729</v>
      </c>
      <c r="F974" s="21" t="s">
        <v>901</v>
      </c>
      <c r="G974" s="18">
        <v>1</v>
      </c>
      <c r="H974" s="18"/>
      <c r="I974" s="40"/>
      <c r="J974" s="18"/>
      <c r="K974" s="18"/>
      <c r="L974" s="40"/>
      <c r="M974" s="18"/>
      <c r="N974" s="40"/>
      <c r="O974" s="18"/>
      <c r="P974" s="18"/>
      <c r="Q974" s="37"/>
      <c r="AC974" s="2">
        <f>TRUNC(TRUNC(SUM(AC964:AC973))*옵션!$B$33/100,1)</f>
        <v>0</v>
      </c>
      <c r="AD974" s="2">
        <f>TRUNC(SUM(I964:I973))+TRUNC(SUM(N964:N973))</f>
        <v>0</v>
      </c>
    </row>
    <row r="975" spans="1:31" ht="23.25" customHeight="1">
      <c r="A975" s="15" t="s">
        <v>923</v>
      </c>
      <c r="B975" s="15" t="s">
        <v>1686</v>
      </c>
      <c r="C975" s="1" t="s">
        <v>923</v>
      </c>
      <c r="D975" s="37" t="s">
        <v>924</v>
      </c>
      <c r="E975" s="37" t="s">
        <v>925</v>
      </c>
      <c r="F975" s="21" t="s">
        <v>926</v>
      </c>
      <c r="G975" s="18">
        <f>일위노임!G420</f>
        <v>0.602</v>
      </c>
      <c r="H975" s="18"/>
      <c r="I975" s="40"/>
      <c r="J975" s="18"/>
      <c r="K975" s="18"/>
      <c r="L975" s="40"/>
      <c r="M975" s="18"/>
      <c r="N975" s="40"/>
      <c r="O975" s="18"/>
      <c r="P975" s="18"/>
      <c r="Q975" s="37"/>
      <c r="AE975" s="2">
        <f>L975</f>
        <v>0</v>
      </c>
    </row>
    <row r="976" spans="1:31" ht="23.25" customHeight="1">
      <c r="A976" s="15" t="s">
        <v>931</v>
      </c>
      <c r="B976" s="15" t="s">
        <v>1686</v>
      </c>
      <c r="C976" s="1" t="s">
        <v>931</v>
      </c>
      <c r="D976" s="37" t="s">
        <v>924</v>
      </c>
      <c r="E976" s="37" t="s">
        <v>932</v>
      </c>
      <c r="F976" s="21" t="s">
        <v>926</v>
      </c>
      <c r="G976" s="18">
        <f>일위노임!G421</f>
        <v>0.08</v>
      </c>
      <c r="H976" s="18"/>
      <c r="I976" s="40"/>
      <c r="J976" s="18"/>
      <c r="K976" s="18"/>
      <c r="L976" s="40"/>
      <c r="M976" s="18"/>
      <c r="N976" s="40"/>
      <c r="O976" s="18"/>
      <c r="P976" s="18"/>
      <c r="Q976" s="37"/>
      <c r="AE976" s="2">
        <f>L976</f>
        <v>0</v>
      </c>
    </row>
    <row r="977" spans="1:17" ht="23.25" customHeight="1">
      <c r="A977" s="15" t="s">
        <v>1724</v>
      </c>
      <c r="B977" s="15" t="s">
        <v>1686</v>
      </c>
      <c r="C977" s="1" t="s">
        <v>1724</v>
      </c>
      <c r="D977" s="37" t="s">
        <v>1725</v>
      </c>
      <c r="E977" s="37" t="s">
        <v>1726</v>
      </c>
      <c r="F977" s="21" t="s">
        <v>901</v>
      </c>
      <c r="G977" s="18">
        <v>1</v>
      </c>
      <c r="H977" s="18"/>
      <c r="I977" s="40"/>
      <c r="J977" s="18"/>
      <c r="K977" s="18"/>
      <c r="L977" s="40"/>
      <c r="M977" s="18"/>
      <c r="N977" s="40"/>
      <c r="O977" s="18"/>
      <c r="P977" s="18"/>
      <c r="Q977" s="37"/>
    </row>
    <row r="978" spans="2:31" ht="23.25" customHeight="1">
      <c r="B978" s="15" t="s">
        <v>1721</v>
      </c>
      <c r="D978" s="37" t="s">
        <v>1722</v>
      </c>
      <c r="E978" s="37"/>
      <c r="F978" s="21"/>
      <c r="G978" s="18"/>
      <c r="H978" s="18"/>
      <c r="I978" s="40"/>
      <c r="J978" s="18"/>
      <c r="K978" s="18"/>
      <c r="L978" s="40"/>
      <c r="M978" s="18"/>
      <c r="N978" s="40"/>
      <c r="O978" s="18"/>
      <c r="P978" s="18"/>
      <c r="Q978" s="37"/>
      <c r="AC978" s="2">
        <f>TRUNC(AE978*옵션!$B$36/100,1)</f>
        <v>0</v>
      </c>
      <c r="AD978" s="2">
        <f>TRUNC(SUM(L964:L976))</f>
        <v>0</v>
      </c>
      <c r="AE978" s="2">
        <f>TRUNC(SUM(AE964:AE977))</f>
        <v>0</v>
      </c>
    </row>
    <row r="979" spans="4:17" ht="23.25" customHeight="1">
      <c r="D979" s="37"/>
      <c r="E979" s="37"/>
      <c r="F979" s="21"/>
      <c r="G979" s="18"/>
      <c r="H979" s="18"/>
      <c r="I979" s="40"/>
      <c r="J979" s="18"/>
      <c r="K979" s="18"/>
      <c r="L979" s="40"/>
      <c r="M979" s="18"/>
      <c r="N979" s="40"/>
      <c r="O979" s="18"/>
      <c r="P979" s="18"/>
      <c r="Q979" s="37"/>
    </row>
    <row r="980" spans="1:17" ht="23.25" customHeight="1">
      <c r="A980" s="15" t="s">
        <v>173</v>
      </c>
      <c r="B980" s="15" t="s">
        <v>1762</v>
      </c>
      <c r="C980" s="1" t="s">
        <v>174</v>
      </c>
      <c r="D980" s="220" t="s">
        <v>172</v>
      </c>
      <c r="E980" s="234"/>
      <c r="F980" s="21"/>
      <c r="G980" s="18"/>
      <c r="H980" s="18"/>
      <c r="I980" s="40"/>
      <c r="J980" s="18"/>
      <c r="K980" s="18"/>
      <c r="L980" s="40"/>
      <c r="M980" s="18"/>
      <c r="N980" s="40"/>
      <c r="O980" s="18"/>
      <c r="P980" s="18"/>
      <c r="Q980" s="37"/>
    </row>
    <row r="981" spans="1:18" ht="23.25" customHeight="1">
      <c r="A981" s="15" t="s">
        <v>918</v>
      </c>
      <c r="B981" s="15" t="s">
        <v>1690</v>
      </c>
      <c r="C981" s="1" t="s">
        <v>918</v>
      </c>
      <c r="D981" s="37" t="s">
        <v>915</v>
      </c>
      <c r="E981" s="37" t="s">
        <v>919</v>
      </c>
      <c r="F981" s="21" t="s">
        <v>917</v>
      </c>
      <c r="G981" s="18">
        <v>33</v>
      </c>
      <c r="H981" s="18"/>
      <c r="I981" s="40"/>
      <c r="J981" s="18"/>
      <c r="K981" s="18"/>
      <c r="L981" s="40"/>
      <c r="M981" s="18"/>
      <c r="N981" s="40"/>
      <c r="O981" s="18"/>
      <c r="P981" s="18"/>
      <c r="Q981" s="37" t="s">
        <v>1119</v>
      </c>
      <c r="R981" s="2" t="s">
        <v>1723</v>
      </c>
    </row>
    <row r="982" spans="1:31" ht="23.25" customHeight="1">
      <c r="A982" s="15" t="s">
        <v>923</v>
      </c>
      <c r="B982" s="15" t="s">
        <v>1690</v>
      </c>
      <c r="C982" s="1" t="s">
        <v>923</v>
      </c>
      <c r="D982" s="37" t="s">
        <v>924</v>
      </c>
      <c r="E982" s="37" t="s">
        <v>925</v>
      </c>
      <c r="F982" s="21" t="s">
        <v>926</v>
      </c>
      <c r="G982" s="18">
        <f>일위노임!G424</f>
        <v>0.31</v>
      </c>
      <c r="H982" s="18"/>
      <c r="I982" s="40"/>
      <c r="J982" s="18"/>
      <c r="K982" s="18"/>
      <c r="L982" s="40"/>
      <c r="M982" s="18"/>
      <c r="N982" s="40"/>
      <c r="O982" s="18"/>
      <c r="P982" s="18"/>
      <c r="Q982" s="37"/>
      <c r="AE982" s="2">
        <f>L982</f>
        <v>0</v>
      </c>
    </row>
    <row r="983" spans="1:17" ht="23.25" customHeight="1">
      <c r="A983" s="15" t="s">
        <v>1724</v>
      </c>
      <c r="B983" s="15" t="s">
        <v>1690</v>
      </c>
      <c r="C983" s="1" t="s">
        <v>1724</v>
      </c>
      <c r="D983" s="37" t="s">
        <v>1725</v>
      </c>
      <c r="E983" s="37" t="s">
        <v>1726</v>
      </c>
      <c r="F983" s="21" t="s">
        <v>901</v>
      </c>
      <c r="G983" s="18">
        <v>1</v>
      </c>
      <c r="H983" s="18"/>
      <c r="I983" s="40"/>
      <c r="J983" s="18"/>
      <c r="K983" s="18"/>
      <c r="L983" s="40"/>
      <c r="M983" s="18"/>
      <c r="N983" s="40"/>
      <c r="O983" s="18"/>
      <c r="P983" s="18"/>
      <c r="Q983" s="37"/>
    </row>
    <row r="984" spans="2:31" ht="23.25" customHeight="1">
      <c r="B984" s="15" t="s">
        <v>1721</v>
      </c>
      <c r="D984" s="37" t="s">
        <v>1722</v>
      </c>
      <c r="E984" s="37"/>
      <c r="F984" s="21"/>
      <c r="G984" s="18"/>
      <c r="H984" s="18"/>
      <c r="I984" s="40"/>
      <c r="J984" s="18"/>
      <c r="K984" s="18"/>
      <c r="L984" s="40"/>
      <c r="M984" s="18"/>
      <c r="N984" s="40"/>
      <c r="O984" s="18"/>
      <c r="P984" s="18"/>
      <c r="Q984" s="37"/>
      <c r="AC984" s="2">
        <f>TRUNC(AE984*옵션!$B$36/100,1)</f>
        <v>0</v>
      </c>
      <c r="AD984" s="2">
        <f>TRUNC(SUM(L980:L982))</f>
        <v>0</v>
      </c>
      <c r="AE984" s="2">
        <f>TRUNC(SUM(AE980:AE983))</f>
        <v>0</v>
      </c>
    </row>
    <row r="985" spans="4:17" ht="23.25" customHeight="1">
      <c r="D985" s="37"/>
      <c r="E985" s="37"/>
      <c r="F985" s="21"/>
      <c r="G985" s="18"/>
      <c r="H985" s="18"/>
      <c r="I985" s="40"/>
      <c r="J985" s="18"/>
      <c r="K985" s="18"/>
      <c r="L985" s="40"/>
      <c r="M985" s="18"/>
      <c r="N985" s="40"/>
      <c r="O985" s="18"/>
      <c r="P985" s="18"/>
      <c r="Q985" s="37"/>
    </row>
    <row r="986" spans="1:17" ht="23.25" customHeight="1">
      <c r="A986" s="15" t="s">
        <v>176</v>
      </c>
      <c r="B986" s="15" t="s">
        <v>1762</v>
      </c>
      <c r="C986" s="1" t="s">
        <v>177</v>
      </c>
      <c r="D986" s="220" t="s">
        <v>175</v>
      </c>
      <c r="E986" s="234"/>
      <c r="F986" s="21"/>
      <c r="G986" s="18"/>
      <c r="H986" s="18"/>
      <c r="I986" s="40"/>
      <c r="J986" s="18"/>
      <c r="K986" s="18"/>
      <c r="L986" s="40"/>
      <c r="M986" s="18"/>
      <c r="N986" s="40"/>
      <c r="O986" s="18"/>
      <c r="P986" s="18"/>
      <c r="Q986" s="37"/>
    </row>
    <row r="987" spans="1:28" ht="23.25" customHeight="1">
      <c r="A987" s="15" t="s">
        <v>872</v>
      </c>
      <c r="B987" s="15" t="s">
        <v>1694</v>
      </c>
      <c r="C987" s="1" t="s">
        <v>872</v>
      </c>
      <c r="D987" s="37" t="s">
        <v>873</v>
      </c>
      <c r="E987" s="37" t="s">
        <v>874</v>
      </c>
      <c r="F987" s="21" t="s">
        <v>840</v>
      </c>
      <c r="G987" s="18">
        <v>1</v>
      </c>
      <c r="H987" s="18"/>
      <c r="I987" s="40"/>
      <c r="J987" s="18"/>
      <c r="K987" s="18"/>
      <c r="L987" s="40"/>
      <c r="M987" s="18"/>
      <c r="N987" s="40"/>
      <c r="O987" s="18"/>
      <c r="P987" s="18"/>
      <c r="Q987" s="37" t="s">
        <v>1737</v>
      </c>
      <c r="AB987" s="2">
        <f>합산자재!H175*J987</f>
        <v>0</v>
      </c>
    </row>
    <row r="988" spans="1:31" ht="23.25" customHeight="1">
      <c r="A988" s="15" t="s">
        <v>923</v>
      </c>
      <c r="B988" s="15" t="s">
        <v>1694</v>
      </c>
      <c r="C988" s="1" t="s">
        <v>923</v>
      </c>
      <c r="D988" s="37" t="s">
        <v>924</v>
      </c>
      <c r="E988" s="37" t="s">
        <v>925</v>
      </c>
      <c r="F988" s="21" t="s">
        <v>926</v>
      </c>
      <c r="G988" s="18">
        <f>일위노임!G427</f>
        <v>0.66</v>
      </c>
      <c r="H988" s="18"/>
      <c r="I988" s="40"/>
      <c r="J988" s="18"/>
      <c r="K988" s="18"/>
      <c r="L988" s="40"/>
      <c r="M988" s="18"/>
      <c r="N988" s="40"/>
      <c r="O988" s="18"/>
      <c r="P988" s="18"/>
      <c r="Q988" s="37"/>
      <c r="AE988" s="2">
        <f>L988</f>
        <v>0</v>
      </c>
    </row>
    <row r="989" spans="1:17" ht="23.25" customHeight="1">
      <c r="A989" s="15" t="s">
        <v>1724</v>
      </c>
      <c r="B989" s="15" t="s">
        <v>1694</v>
      </c>
      <c r="C989" s="1" t="s">
        <v>1724</v>
      </c>
      <c r="D989" s="37" t="s">
        <v>1725</v>
      </c>
      <c r="E989" s="37" t="s">
        <v>1726</v>
      </c>
      <c r="F989" s="21" t="s">
        <v>901</v>
      </c>
      <c r="G989" s="18">
        <v>1</v>
      </c>
      <c r="H989" s="18"/>
      <c r="I989" s="40"/>
      <c r="J989" s="18"/>
      <c r="K989" s="18"/>
      <c r="L989" s="40"/>
      <c r="M989" s="18"/>
      <c r="N989" s="40"/>
      <c r="O989" s="18"/>
      <c r="P989" s="18"/>
      <c r="Q989" s="37"/>
    </row>
    <row r="990" spans="2:31" ht="23.25" customHeight="1">
      <c r="B990" s="15" t="s">
        <v>1721</v>
      </c>
      <c r="D990" s="37" t="s">
        <v>1722</v>
      </c>
      <c r="E990" s="37"/>
      <c r="F990" s="21"/>
      <c r="G990" s="18"/>
      <c r="H990" s="18"/>
      <c r="I990" s="40"/>
      <c r="J990" s="18"/>
      <c r="K990" s="18"/>
      <c r="L990" s="40"/>
      <c r="M990" s="18"/>
      <c r="N990" s="40"/>
      <c r="O990" s="18"/>
      <c r="P990" s="18"/>
      <c r="Q990" s="37"/>
      <c r="AC990" s="2">
        <f>TRUNC(AE990*옵션!$B$36/100,1)</f>
        <v>0</v>
      </c>
      <c r="AD990" s="2">
        <f>TRUNC(SUM(L986:L988))</f>
        <v>0</v>
      </c>
      <c r="AE990" s="2">
        <f>TRUNC(SUM(AE986:AE989))</f>
        <v>0</v>
      </c>
    </row>
    <row r="991" spans="4:17" ht="23.25" customHeight="1">
      <c r="D991" s="37"/>
      <c r="E991" s="37"/>
      <c r="F991" s="21"/>
      <c r="G991" s="18"/>
      <c r="H991" s="18"/>
      <c r="I991" s="40"/>
      <c r="J991" s="18"/>
      <c r="K991" s="18"/>
      <c r="L991" s="40"/>
      <c r="M991" s="18"/>
      <c r="N991" s="40"/>
      <c r="O991" s="18"/>
      <c r="P991" s="18"/>
      <c r="Q991" s="37"/>
    </row>
    <row r="992" spans="1:17" ht="23.25" customHeight="1">
      <c r="A992" s="15" t="s">
        <v>179</v>
      </c>
      <c r="B992" s="15" t="s">
        <v>1762</v>
      </c>
      <c r="C992" s="1" t="s">
        <v>180</v>
      </c>
      <c r="D992" s="220" t="s">
        <v>178</v>
      </c>
      <c r="E992" s="234"/>
      <c r="F992" s="21"/>
      <c r="G992" s="18"/>
      <c r="H992" s="18"/>
      <c r="I992" s="40"/>
      <c r="J992" s="18"/>
      <c r="K992" s="18"/>
      <c r="L992" s="40"/>
      <c r="M992" s="18"/>
      <c r="N992" s="40"/>
      <c r="O992" s="18"/>
      <c r="P992" s="18"/>
      <c r="Q992" s="37"/>
    </row>
    <row r="993" spans="1:28" ht="23.25" customHeight="1">
      <c r="A993" s="15" t="s">
        <v>875</v>
      </c>
      <c r="B993" s="15" t="s">
        <v>1696</v>
      </c>
      <c r="C993" s="1" t="s">
        <v>875</v>
      </c>
      <c r="D993" s="37" t="s">
        <v>873</v>
      </c>
      <c r="E993" s="37" t="s">
        <v>876</v>
      </c>
      <c r="F993" s="21" t="s">
        <v>840</v>
      </c>
      <c r="G993" s="18">
        <v>1</v>
      </c>
      <c r="H993" s="18"/>
      <c r="I993" s="40"/>
      <c r="J993" s="18"/>
      <c r="K993" s="18"/>
      <c r="L993" s="40"/>
      <c r="M993" s="18"/>
      <c r="N993" s="40"/>
      <c r="O993" s="18"/>
      <c r="P993" s="18"/>
      <c r="Q993" s="37" t="s">
        <v>1737</v>
      </c>
      <c r="AB993" s="2">
        <f>합산자재!H176*J993</f>
        <v>0</v>
      </c>
    </row>
    <row r="994" spans="1:31" ht="23.25" customHeight="1">
      <c r="A994" s="15" t="s">
        <v>923</v>
      </c>
      <c r="B994" s="15" t="s">
        <v>1696</v>
      </c>
      <c r="C994" s="1" t="s">
        <v>923</v>
      </c>
      <c r="D994" s="37" t="s">
        <v>924</v>
      </c>
      <c r="E994" s="37" t="s">
        <v>925</v>
      </c>
      <c r="F994" s="21" t="s">
        <v>926</v>
      </c>
      <c r="G994" s="18">
        <f>일위노임!G430</f>
        <v>0.66</v>
      </c>
      <c r="H994" s="18"/>
      <c r="I994" s="40"/>
      <c r="J994" s="18"/>
      <c r="K994" s="18"/>
      <c r="L994" s="40"/>
      <c r="M994" s="18"/>
      <c r="N994" s="40"/>
      <c r="O994" s="18"/>
      <c r="P994" s="18"/>
      <c r="Q994" s="37"/>
      <c r="AE994" s="2">
        <f>L994</f>
        <v>0</v>
      </c>
    </row>
    <row r="995" spans="1:17" ht="23.25" customHeight="1">
      <c r="A995" s="15" t="s">
        <v>1724</v>
      </c>
      <c r="B995" s="15" t="s">
        <v>1696</v>
      </c>
      <c r="C995" s="1" t="s">
        <v>1724</v>
      </c>
      <c r="D995" s="37" t="s">
        <v>1725</v>
      </c>
      <c r="E995" s="37" t="s">
        <v>1726</v>
      </c>
      <c r="F995" s="21" t="s">
        <v>901</v>
      </c>
      <c r="G995" s="18">
        <v>1</v>
      </c>
      <c r="H995" s="18"/>
      <c r="I995" s="40"/>
      <c r="J995" s="18"/>
      <c r="K995" s="18"/>
      <c r="L995" s="40"/>
      <c r="M995" s="18"/>
      <c r="N995" s="40"/>
      <c r="O995" s="18"/>
      <c r="P995" s="18"/>
      <c r="Q995" s="37"/>
    </row>
    <row r="996" spans="2:31" ht="23.25" customHeight="1">
      <c r="B996" s="15" t="s">
        <v>1721</v>
      </c>
      <c r="D996" s="37" t="s">
        <v>1722</v>
      </c>
      <c r="E996" s="37"/>
      <c r="F996" s="21"/>
      <c r="G996" s="18"/>
      <c r="H996" s="18"/>
      <c r="I996" s="40"/>
      <c r="J996" s="18"/>
      <c r="K996" s="18"/>
      <c r="L996" s="40"/>
      <c r="M996" s="18"/>
      <c r="N996" s="40"/>
      <c r="O996" s="18"/>
      <c r="P996" s="18"/>
      <c r="Q996" s="37"/>
      <c r="AC996" s="2">
        <f>TRUNC(AE996*옵션!$B$36/100,1)</f>
        <v>0</v>
      </c>
      <c r="AD996" s="2">
        <f>TRUNC(SUM(L992:L994))</f>
        <v>0</v>
      </c>
      <c r="AE996" s="2">
        <f>TRUNC(SUM(AE992:AE995))</f>
        <v>0</v>
      </c>
    </row>
    <row r="997" spans="4:17" ht="23.25" customHeight="1">
      <c r="D997" s="37"/>
      <c r="E997" s="37"/>
      <c r="F997" s="21"/>
      <c r="G997" s="18"/>
      <c r="H997" s="18"/>
      <c r="I997" s="40"/>
      <c r="J997" s="18"/>
      <c r="K997" s="18"/>
      <c r="L997" s="40"/>
      <c r="M997" s="18"/>
      <c r="N997" s="40"/>
      <c r="O997" s="18"/>
      <c r="P997" s="18"/>
      <c r="Q997" s="37"/>
    </row>
    <row r="998" spans="1:17" ht="23.25" customHeight="1">
      <c r="A998" s="15" t="s">
        <v>182</v>
      </c>
      <c r="B998" s="15" t="s">
        <v>1762</v>
      </c>
      <c r="C998" s="1" t="s">
        <v>183</v>
      </c>
      <c r="D998" s="220" t="s">
        <v>181</v>
      </c>
      <c r="E998" s="234"/>
      <c r="F998" s="21"/>
      <c r="G998" s="18"/>
      <c r="H998" s="18"/>
      <c r="I998" s="40"/>
      <c r="J998" s="18"/>
      <c r="K998" s="18"/>
      <c r="L998" s="40"/>
      <c r="M998" s="18"/>
      <c r="N998" s="40"/>
      <c r="O998" s="18"/>
      <c r="P998" s="18"/>
      <c r="Q998" s="37"/>
    </row>
    <row r="999" spans="1:28" ht="23.25" customHeight="1">
      <c r="A999" s="15" t="s">
        <v>877</v>
      </c>
      <c r="B999" s="15" t="s">
        <v>1698</v>
      </c>
      <c r="C999" s="1" t="s">
        <v>877</v>
      </c>
      <c r="D999" s="37" t="s">
        <v>878</v>
      </c>
      <c r="E999" s="37" t="s">
        <v>879</v>
      </c>
      <c r="F999" s="21" t="s">
        <v>840</v>
      </c>
      <c r="G999" s="18">
        <v>1</v>
      </c>
      <c r="H999" s="18"/>
      <c r="I999" s="40"/>
      <c r="J999" s="18"/>
      <c r="K999" s="18"/>
      <c r="L999" s="40"/>
      <c r="M999" s="18"/>
      <c r="N999" s="40"/>
      <c r="O999" s="18"/>
      <c r="P999" s="18"/>
      <c r="Q999" s="37" t="s">
        <v>1737</v>
      </c>
      <c r="AB999" s="2">
        <f>합산자재!H177*J999</f>
        <v>0</v>
      </c>
    </row>
    <row r="1000" spans="1:31" ht="23.25" customHeight="1">
      <c r="A1000" s="15" t="s">
        <v>923</v>
      </c>
      <c r="B1000" s="15" t="s">
        <v>1698</v>
      </c>
      <c r="C1000" s="1" t="s">
        <v>923</v>
      </c>
      <c r="D1000" s="37" t="s">
        <v>924</v>
      </c>
      <c r="E1000" s="37" t="s">
        <v>925</v>
      </c>
      <c r="F1000" s="21" t="s">
        <v>926</v>
      </c>
      <c r="G1000" s="18">
        <f>일위노임!G433</f>
        <v>0.66</v>
      </c>
      <c r="H1000" s="18"/>
      <c r="I1000" s="40"/>
      <c r="J1000" s="18"/>
      <c r="K1000" s="18"/>
      <c r="L1000" s="40"/>
      <c r="M1000" s="18"/>
      <c r="N1000" s="40"/>
      <c r="O1000" s="18"/>
      <c r="P1000" s="18"/>
      <c r="Q1000" s="37"/>
      <c r="AE1000" s="2">
        <f>L1000</f>
        <v>0</v>
      </c>
    </row>
    <row r="1001" spans="1:17" ht="23.25" customHeight="1">
      <c r="A1001" s="15" t="s">
        <v>1724</v>
      </c>
      <c r="B1001" s="15" t="s">
        <v>1698</v>
      </c>
      <c r="C1001" s="1" t="s">
        <v>1724</v>
      </c>
      <c r="D1001" s="37" t="s">
        <v>1725</v>
      </c>
      <c r="E1001" s="37" t="s">
        <v>1726</v>
      </c>
      <c r="F1001" s="21" t="s">
        <v>901</v>
      </c>
      <c r="G1001" s="18">
        <v>1</v>
      </c>
      <c r="H1001" s="18"/>
      <c r="I1001" s="40"/>
      <c r="J1001" s="18"/>
      <c r="K1001" s="18"/>
      <c r="L1001" s="40"/>
      <c r="M1001" s="18"/>
      <c r="N1001" s="40"/>
      <c r="O1001" s="18"/>
      <c r="P1001" s="18"/>
      <c r="Q1001" s="37"/>
    </row>
    <row r="1002" spans="2:31" ht="23.25" customHeight="1">
      <c r="B1002" s="15" t="s">
        <v>1721</v>
      </c>
      <c r="D1002" s="37" t="s">
        <v>1722</v>
      </c>
      <c r="E1002" s="37"/>
      <c r="F1002" s="21"/>
      <c r="G1002" s="18"/>
      <c r="H1002" s="18"/>
      <c r="I1002" s="40"/>
      <c r="J1002" s="18"/>
      <c r="K1002" s="18"/>
      <c r="L1002" s="40"/>
      <c r="M1002" s="18"/>
      <c r="N1002" s="40"/>
      <c r="O1002" s="18"/>
      <c r="P1002" s="18"/>
      <c r="Q1002" s="37"/>
      <c r="AC1002" s="2">
        <f>TRUNC(AE1002*옵션!$B$36/100,1)</f>
        <v>0</v>
      </c>
      <c r="AD1002" s="2">
        <f>TRUNC(SUM(L998:L1000))</f>
        <v>0</v>
      </c>
      <c r="AE1002" s="2">
        <f>TRUNC(SUM(AE998:AE1001))</f>
        <v>0</v>
      </c>
    </row>
    <row r="1003" spans="4:17" ht="23.25" customHeight="1">
      <c r="D1003" s="37"/>
      <c r="E1003" s="37"/>
      <c r="F1003" s="21"/>
      <c r="G1003" s="18"/>
      <c r="H1003" s="18"/>
      <c r="I1003" s="40"/>
      <c r="J1003" s="18"/>
      <c r="K1003" s="18"/>
      <c r="L1003" s="40"/>
      <c r="M1003" s="18"/>
      <c r="N1003" s="40"/>
      <c r="O1003" s="18"/>
      <c r="P1003" s="18"/>
      <c r="Q1003" s="37"/>
    </row>
    <row r="1004" spans="1:17" ht="23.25" customHeight="1">
      <c r="A1004" s="15" t="s">
        <v>185</v>
      </c>
      <c r="B1004" s="15" t="s">
        <v>1762</v>
      </c>
      <c r="C1004" s="1" t="s">
        <v>186</v>
      </c>
      <c r="D1004" s="220" t="s">
        <v>184</v>
      </c>
      <c r="E1004" s="234"/>
      <c r="F1004" s="21"/>
      <c r="G1004" s="18"/>
      <c r="H1004" s="18"/>
      <c r="I1004" s="40"/>
      <c r="J1004" s="18"/>
      <c r="K1004" s="18"/>
      <c r="L1004" s="40"/>
      <c r="M1004" s="18"/>
      <c r="N1004" s="40"/>
      <c r="O1004" s="18"/>
      <c r="P1004" s="18"/>
      <c r="Q1004" s="37"/>
    </row>
    <row r="1005" spans="1:28" ht="23.25" customHeight="1">
      <c r="A1005" s="15" t="s">
        <v>880</v>
      </c>
      <c r="B1005" s="15" t="s">
        <v>1700</v>
      </c>
      <c r="C1005" s="1" t="s">
        <v>880</v>
      </c>
      <c r="D1005" s="37" t="s">
        <v>878</v>
      </c>
      <c r="E1005" s="37" t="s">
        <v>881</v>
      </c>
      <c r="F1005" s="21" t="s">
        <v>840</v>
      </c>
      <c r="G1005" s="18">
        <v>1</v>
      </c>
      <c r="H1005" s="18"/>
      <c r="I1005" s="40"/>
      <c r="J1005" s="18"/>
      <c r="K1005" s="18"/>
      <c r="L1005" s="40"/>
      <c r="M1005" s="18"/>
      <c r="N1005" s="40"/>
      <c r="O1005" s="18"/>
      <c r="P1005" s="18"/>
      <c r="Q1005" s="37" t="s">
        <v>1737</v>
      </c>
      <c r="AB1005" s="2">
        <f>합산자재!H178*J1005</f>
        <v>0</v>
      </c>
    </row>
    <row r="1006" spans="1:31" ht="23.25" customHeight="1">
      <c r="A1006" s="15" t="s">
        <v>923</v>
      </c>
      <c r="B1006" s="15" t="s">
        <v>1700</v>
      </c>
      <c r="C1006" s="1" t="s">
        <v>923</v>
      </c>
      <c r="D1006" s="37" t="s">
        <v>924</v>
      </c>
      <c r="E1006" s="37" t="s">
        <v>925</v>
      </c>
      <c r="F1006" s="21" t="s">
        <v>926</v>
      </c>
      <c r="G1006" s="18">
        <f>일위노임!G436</f>
        <v>0.66</v>
      </c>
      <c r="H1006" s="18"/>
      <c r="I1006" s="40"/>
      <c r="J1006" s="18"/>
      <c r="K1006" s="18"/>
      <c r="L1006" s="40"/>
      <c r="M1006" s="18"/>
      <c r="N1006" s="40"/>
      <c r="O1006" s="18"/>
      <c r="P1006" s="18"/>
      <c r="Q1006" s="37"/>
      <c r="AE1006" s="2">
        <f>L1006</f>
        <v>0</v>
      </c>
    </row>
    <row r="1007" spans="1:17" ht="23.25" customHeight="1">
      <c r="A1007" s="15" t="s">
        <v>1724</v>
      </c>
      <c r="B1007" s="15" t="s">
        <v>1700</v>
      </c>
      <c r="C1007" s="1" t="s">
        <v>1724</v>
      </c>
      <c r="D1007" s="37" t="s">
        <v>1725</v>
      </c>
      <c r="E1007" s="37" t="s">
        <v>1726</v>
      </c>
      <c r="F1007" s="21" t="s">
        <v>901</v>
      </c>
      <c r="G1007" s="18">
        <v>1</v>
      </c>
      <c r="H1007" s="18"/>
      <c r="I1007" s="40"/>
      <c r="J1007" s="18"/>
      <c r="K1007" s="18"/>
      <c r="L1007" s="40"/>
      <c r="M1007" s="18"/>
      <c r="N1007" s="40"/>
      <c r="O1007" s="18"/>
      <c r="P1007" s="18"/>
      <c r="Q1007" s="37"/>
    </row>
    <row r="1008" spans="2:31" ht="23.25" customHeight="1">
      <c r="B1008" s="15" t="s">
        <v>1721</v>
      </c>
      <c r="D1008" s="37" t="s">
        <v>1722</v>
      </c>
      <c r="E1008" s="37"/>
      <c r="F1008" s="21"/>
      <c r="G1008" s="18"/>
      <c r="H1008" s="18"/>
      <c r="I1008" s="40"/>
      <c r="J1008" s="18"/>
      <c r="K1008" s="18"/>
      <c r="L1008" s="40"/>
      <c r="M1008" s="18"/>
      <c r="N1008" s="40"/>
      <c r="O1008" s="18"/>
      <c r="P1008" s="18"/>
      <c r="Q1008" s="37"/>
      <c r="AC1008" s="2">
        <f>TRUNC(AE1008*옵션!$B$36/100,1)</f>
        <v>0</v>
      </c>
      <c r="AD1008" s="2">
        <f>TRUNC(SUM(L1004:L1006))</f>
        <v>0</v>
      </c>
      <c r="AE1008" s="2">
        <f>TRUNC(SUM(AE1004:AE1007))</f>
        <v>0</v>
      </c>
    </row>
    <row r="1009" spans="4:17" ht="23.25" customHeight="1">
      <c r="D1009" s="37"/>
      <c r="E1009" s="37"/>
      <c r="F1009" s="21"/>
      <c r="G1009" s="18"/>
      <c r="H1009" s="18"/>
      <c r="I1009" s="40"/>
      <c r="J1009" s="18"/>
      <c r="K1009" s="18"/>
      <c r="L1009" s="40"/>
      <c r="M1009" s="18"/>
      <c r="N1009" s="40"/>
      <c r="O1009" s="18"/>
      <c r="P1009" s="18"/>
      <c r="Q1009" s="37"/>
    </row>
    <row r="1010" spans="1:17" ht="23.25" customHeight="1">
      <c r="A1010" s="15" t="s">
        <v>188</v>
      </c>
      <c r="B1010" s="15" t="s">
        <v>1762</v>
      </c>
      <c r="C1010" s="1" t="s">
        <v>189</v>
      </c>
      <c r="D1010" s="220" t="s">
        <v>187</v>
      </c>
      <c r="E1010" s="234"/>
      <c r="F1010" s="21"/>
      <c r="G1010" s="18"/>
      <c r="H1010" s="18"/>
      <c r="I1010" s="40"/>
      <c r="J1010" s="18"/>
      <c r="K1010" s="18"/>
      <c r="L1010" s="40"/>
      <c r="M1010" s="18"/>
      <c r="N1010" s="40"/>
      <c r="O1010" s="18"/>
      <c r="P1010" s="18"/>
      <c r="Q1010" s="37"/>
    </row>
    <row r="1011" spans="1:28" ht="23.25" customHeight="1">
      <c r="A1011" s="15" t="s">
        <v>882</v>
      </c>
      <c r="B1011" s="15" t="s">
        <v>1702</v>
      </c>
      <c r="C1011" s="1" t="s">
        <v>882</v>
      </c>
      <c r="D1011" s="37" t="s">
        <v>878</v>
      </c>
      <c r="E1011" s="37" t="s">
        <v>883</v>
      </c>
      <c r="F1011" s="21" t="s">
        <v>840</v>
      </c>
      <c r="G1011" s="18">
        <v>1</v>
      </c>
      <c r="H1011" s="18"/>
      <c r="I1011" s="40"/>
      <c r="J1011" s="18"/>
      <c r="K1011" s="18"/>
      <c r="L1011" s="40"/>
      <c r="M1011" s="18"/>
      <c r="N1011" s="40"/>
      <c r="O1011" s="18"/>
      <c r="P1011" s="18"/>
      <c r="Q1011" s="37" t="s">
        <v>1737</v>
      </c>
      <c r="AB1011" s="2">
        <f>합산자재!H179*J1011</f>
        <v>0</v>
      </c>
    </row>
    <row r="1012" spans="1:31" ht="23.25" customHeight="1">
      <c r="A1012" s="15" t="s">
        <v>923</v>
      </c>
      <c r="B1012" s="15" t="s">
        <v>1702</v>
      </c>
      <c r="C1012" s="1" t="s">
        <v>923</v>
      </c>
      <c r="D1012" s="37" t="s">
        <v>924</v>
      </c>
      <c r="E1012" s="37" t="s">
        <v>925</v>
      </c>
      <c r="F1012" s="21" t="s">
        <v>926</v>
      </c>
      <c r="G1012" s="18">
        <f>일위노임!G439</f>
        <v>0.66</v>
      </c>
      <c r="H1012" s="18"/>
      <c r="I1012" s="40"/>
      <c r="J1012" s="18"/>
      <c r="K1012" s="18"/>
      <c r="L1012" s="40"/>
      <c r="M1012" s="18"/>
      <c r="N1012" s="40"/>
      <c r="O1012" s="18"/>
      <c r="P1012" s="18"/>
      <c r="Q1012" s="37"/>
      <c r="AE1012" s="2">
        <f>L1012</f>
        <v>0</v>
      </c>
    </row>
    <row r="1013" spans="1:17" ht="23.25" customHeight="1">
      <c r="A1013" s="15" t="s">
        <v>1724</v>
      </c>
      <c r="B1013" s="15" t="s">
        <v>1702</v>
      </c>
      <c r="C1013" s="1" t="s">
        <v>1724</v>
      </c>
      <c r="D1013" s="37" t="s">
        <v>1725</v>
      </c>
      <c r="E1013" s="37" t="s">
        <v>1726</v>
      </c>
      <c r="F1013" s="21" t="s">
        <v>901</v>
      </c>
      <c r="G1013" s="18">
        <v>1</v>
      </c>
      <c r="H1013" s="18"/>
      <c r="I1013" s="40"/>
      <c r="J1013" s="18"/>
      <c r="K1013" s="18"/>
      <c r="L1013" s="40"/>
      <c r="M1013" s="18"/>
      <c r="N1013" s="40"/>
      <c r="O1013" s="18"/>
      <c r="P1013" s="18"/>
      <c r="Q1013" s="37"/>
    </row>
    <row r="1014" spans="2:31" ht="23.25" customHeight="1">
      <c r="B1014" s="15" t="s">
        <v>1721</v>
      </c>
      <c r="D1014" s="37" t="s">
        <v>1722</v>
      </c>
      <c r="E1014" s="37"/>
      <c r="F1014" s="21"/>
      <c r="G1014" s="18"/>
      <c r="H1014" s="18"/>
      <c r="I1014" s="40"/>
      <c r="J1014" s="18"/>
      <c r="K1014" s="18"/>
      <c r="L1014" s="40"/>
      <c r="M1014" s="18"/>
      <c r="N1014" s="40"/>
      <c r="O1014" s="18"/>
      <c r="P1014" s="18"/>
      <c r="Q1014" s="37"/>
      <c r="AC1014" s="2">
        <f>TRUNC(AE1014*옵션!$B$36/100,1)</f>
        <v>0</v>
      </c>
      <c r="AD1014" s="2">
        <f>TRUNC(SUM(L1010:L1012))</f>
        <v>0</v>
      </c>
      <c r="AE1014" s="2">
        <f>TRUNC(SUM(AE1010:AE1013))</f>
        <v>0</v>
      </c>
    </row>
    <row r="1015" spans="4:17" ht="23.25" customHeight="1">
      <c r="D1015" s="37"/>
      <c r="E1015" s="37"/>
      <c r="F1015" s="21"/>
      <c r="G1015" s="18"/>
      <c r="H1015" s="18"/>
      <c r="I1015" s="40"/>
      <c r="J1015" s="18"/>
      <c r="K1015" s="18"/>
      <c r="L1015" s="40"/>
      <c r="M1015" s="18"/>
      <c r="N1015" s="40"/>
      <c r="O1015" s="18"/>
      <c r="P1015" s="18"/>
      <c r="Q1015" s="37"/>
    </row>
    <row r="1016" spans="1:17" ht="23.25" customHeight="1">
      <c r="A1016" s="15" t="s">
        <v>191</v>
      </c>
      <c r="B1016" s="15" t="s">
        <v>1762</v>
      </c>
      <c r="C1016" s="1" t="s">
        <v>192</v>
      </c>
      <c r="D1016" s="220" t="s">
        <v>190</v>
      </c>
      <c r="E1016" s="234"/>
      <c r="F1016" s="21"/>
      <c r="G1016" s="18"/>
      <c r="H1016" s="18"/>
      <c r="I1016" s="40"/>
      <c r="J1016" s="18"/>
      <c r="K1016" s="18"/>
      <c r="L1016" s="40"/>
      <c r="M1016" s="18"/>
      <c r="N1016" s="40"/>
      <c r="O1016" s="18"/>
      <c r="P1016" s="18"/>
      <c r="Q1016" s="37"/>
    </row>
    <row r="1017" spans="1:28" ht="23.25" customHeight="1">
      <c r="A1017" s="15" t="s">
        <v>884</v>
      </c>
      <c r="B1017" s="15" t="s">
        <v>1704</v>
      </c>
      <c r="C1017" s="1" t="s">
        <v>884</v>
      </c>
      <c r="D1017" s="37" t="s">
        <v>878</v>
      </c>
      <c r="E1017" s="37" t="s">
        <v>885</v>
      </c>
      <c r="F1017" s="21" t="s">
        <v>840</v>
      </c>
      <c r="G1017" s="18">
        <v>1</v>
      </c>
      <c r="H1017" s="18"/>
      <c r="I1017" s="40"/>
      <c r="J1017" s="18"/>
      <c r="K1017" s="18"/>
      <c r="L1017" s="40"/>
      <c r="M1017" s="18"/>
      <c r="N1017" s="40"/>
      <c r="O1017" s="18"/>
      <c r="P1017" s="18"/>
      <c r="Q1017" s="37" t="s">
        <v>1737</v>
      </c>
      <c r="AB1017" s="2">
        <f>합산자재!H180*J1017</f>
        <v>0</v>
      </c>
    </row>
    <row r="1018" spans="1:31" ht="23.25" customHeight="1">
      <c r="A1018" s="15" t="s">
        <v>923</v>
      </c>
      <c r="B1018" s="15" t="s">
        <v>1704</v>
      </c>
      <c r="C1018" s="1" t="s">
        <v>923</v>
      </c>
      <c r="D1018" s="37" t="s">
        <v>924</v>
      </c>
      <c r="E1018" s="37" t="s">
        <v>925</v>
      </c>
      <c r="F1018" s="21" t="s">
        <v>926</v>
      </c>
      <c r="G1018" s="18">
        <f>일위노임!G442</f>
        <v>0.66</v>
      </c>
      <c r="H1018" s="18"/>
      <c r="I1018" s="40"/>
      <c r="J1018" s="18"/>
      <c r="K1018" s="18"/>
      <c r="L1018" s="40"/>
      <c r="M1018" s="18"/>
      <c r="N1018" s="40"/>
      <c r="O1018" s="18"/>
      <c r="P1018" s="18"/>
      <c r="Q1018" s="37"/>
      <c r="AE1018" s="2">
        <f>L1018</f>
        <v>0</v>
      </c>
    </row>
    <row r="1019" spans="1:17" ht="23.25" customHeight="1">
      <c r="A1019" s="15" t="s">
        <v>1724</v>
      </c>
      <c r="B1019" s="15" t="s">
        <v>1704</v>
      </c>
      <c r="C1019" s="1" t="s">
        <v>1724</v>
      </c>
      <c r="D1019" s="37" t="s">
        <v>1725</v>
      </c>
      <c r="E1019" s="37" t="s">
        <v>1726</v>
      </c>
      <c r="F1019" s="21" t="s">
        <v>901</v>
      </c>
      <c r="G1019" s="18">
        <v>1</v>
      </c>
      <c r="H1019" s="18"/>
      <c r="I1019" s="40"/>
      <c r="J1019" s="18"/>
      <c r="K1019" s="18"/>
      <c r="L1019" s="40"/>
      <c r="M1019" s="18"/>
      <c r="N1019" s="40"/>
      <c r="O1019" s="18"/>
      <c r="P1019" s="18"/>
      <c r="Q1019" s="37"/>
    </row>
    <row r="1020" spans="2:31" ht="23.25" customHeight="1">
      <c r="B1020" s="15" t="s">
        <v>1721</v>
      </c>
      <c r="D1020" s="37" t="s">
        <v>1722</v>
      </c>
      <c r="E1020" s="37"/>
      <c r="F1020" s="21"/>
      <c r="G1020" s="18"/>
      <c r="H1020" s="18"/>
      <c r="I1020" s="40"/>
      <c r="J1020" s="18"/>
      <c r="K1020" s="18"/>
      <c r="L1020" s="40"/>
      <c r="M1020" s="18"/>
      <c r="N1020" s="40"/>
      <c r="O1020" s="18"/>
      <c r="P1020" s="18"/>
      <c r="Q1020" s="37"/>
      <c r="AC1020" s="2">
        <f>TRUNC(AE1020*옵션!$B$36/100,1)</f>
        <v>0</v>
      </c>
      <c r="AD1020" s="2">
        <f>TRUNC(SUM(L1016:L1018))</f>
        <v>0</v>
      </c>
      <c r="AE1020" s="2">
        <f>TRUNC(SUM(AE1016:AE1019))</f>
        <v>0</v>
      </c>
    </row>
    <row r="1021" spans="4:17" ht="23.25" customHeight="1">
      <c r="D1021" s="37"/>
      <c r="E1021" s="37"/>
      <c r="F1021" s="21"/>
      <c r="G1021" s="18"/>
      <c r="H1021" s="18"/>
      <c r="I1021" s="40"/>
      <c r="J1021" s="18"/>
      <c r="K1021" s="18"/>
      <c r="L1021" s="40"/>
      <c r="M1021" s="18"/>
      <c r="N1021" s="40"/>
      <c r="O1021" s="18"/>
      <c r="P1021" s="18"/>
      <c r="Q1021" s="37"/>
    </row>
    <row r="1022" spans="1:17" ht="23.25" customHeight="1">
      <c r="A1022" s="15" t="s">
        <v>194</v>
      </c>
      <c r="B1022" s="15" t="s">
        <v>1762</v>
      </c>
      <c r="C1022" s="1" t="s">
        <v>195</v>
      </c>
      <c r="D1022" s="220" t="s">
        <v>193</v>
      </c>
      <c r="E1022" s="234"/>
      <c r="F1022" s="21"/>
      <c r="G1022" s="18"/>
      <c r="H1022" s="18"/>
      <c r="I1022" s="40"/>
      <c r="J1022" s="18"/>
      <c r="K1022" s="18"/>
      <c r="L1022" s="40"/>
      <c r="M1022" s="18"/>
      <c r="N1022" s="40"/>
      <c r="O1022" s="18"/>
      <c r="P1022" s="18"/>
      <c r="Q1022" s="37"/>
    </row>
    <row r="1023" spans="1:28" ht="23.25" customHeight="1">
      <c r="A1023" s="15" t="s">
        <v>886</v>
      </c>
      <c r="B1023" s="15" t="s">
        <v>1706</v>
      </c>
      <c r="C1023" s="1" t="s">
        <v>886</v>
      </c>
      <c r="D1023" s="37" t="s">
        <v>878</v>
      </c>
      <c r="E1023" s="37" t="s">
        <v>887</v>
      </c>
      <c r="F1023" s="21" t="s">
        <v>840</v>
      </c>
      <c r="G1023" s="18">
        <v>1</v>
      </c>
      <c r="H1023" s="18"/>
      <c r="I1023" s="40"/>
      <c r="J1023" s="18"/>
      <c r="K1023" s="18"/>
      <c r="L1023" s="40"/>
      <c r="M1023" s="18"/>
      <c r="N1023" s="40"/>
      <c r="O1023" s="18"/>
      <c r="P1023" s="18"/>
      <c r="Q1023" s="37" t="s">
        <v>1737</v>
      </c>
      <c r="AB1023" s="2">
        <f>합산자재!H181*J1023</f>
        <v>0</v>
      </c>
    </row>
    <row r="1024" spans="1:31" ht="23.25" customHeight="1">
      <c r="A1024" s="15" t="s">
        <v>923</v>
      </c>
      <c r="B1024" s="15" t="s">
        <v>1706</v>
      </c>
      <c r="C1024" s="1" t="s">
        <v>923</v>
      </c>
      <c r="D1024" s="37" t="s">
        <v>924</v>
      </c>
      <c r="E1024" s="37" t="s">
        <v>925</v>
      </c>
      <c r="F1024" s="21" t="s">
        <v>926</v>
      </c>
      <c r="G1024" s="18">
        <f>일위노임!G445</f>
        <v>0.66</v>
      </c>
      <c r="H1024" s="18"/>
      <c r="I1024" s="40"/>
      <c r="J1024" s="18"/>
      <c r="K1024" s="18"/>
      <c r="L1024" s="40"/>
      <c r="M1024" s="18"/>
      <c r="N1024" s="40"/>
      <c r="O1024" s="18"/>
      <c r="P1024" s="18"/>
      <c r="Q1024" s="37"/>
      <c r="AE1024" s="2">
        <f>L1024</f>
        <v>0</v>
      </c>
    </row>
    <row r="1025" spans="1:17" ht="23.25" customHeight="1">
      <c r="A1025" s="15" t="s">
        <v>1724</v>
      </c>
      <c r="B1025" s="15" t="s">
        <v>1706</v>
      </c>
      <c r="C1025" s="1" t="s">
        <v>1724</v>
      </c>
      <c r="D1025" s="37" t="s">
        <v>1725</v>
      </c>
      <c r="E1025" s="37" t="s">
        <v>1726</v>
      </c>
      <c r="F1025" s="21" t="s">
        <v>901</v>
      </c>
      <c r="G1025" s="18">
        <v>1</v>
      </c>
      <c r="H1025" s="18"/>
      <c r="I1025" s="40"/>
      <c r="J1025" s="18"/>
      <c r="K1025" s="18"/>
      <c r="L1025" s="40"/>
      <c r="M1025" s="18"/>
      <c r="N1025" s="40"/>
      <c r="O1025" s="18"/>
      <c r="P1025" s="18"/>
      <c r="Q1025" s="37"/>
    </row>
    <row r="1026" spans="2:31" ht="23.25" customHeight="1">
      <c r="B1026" s="15" t="s">
        <v>1721</v>
      </c>
      <c r="D1026" s="37" t="s">
        <v>1722</v>
      </c>
      <c r="E1026" s="37"/>
      <c r="F1026" s="21"/>
      <c r="G1026" s="18"/>
      <c r="H1026" s="18"/>
      <c r="I1026" s="40"/>
      <c r="J1026" s="18"/>
      <c r="K1026" s="18"/>
      <c r="L1026" s="40"/>
      <c r="M1026" s="18"/>
      <c r="N1026" s="40"/>
      <c r="O1026" s="18"/>
      <c r="P1026" s="18"/>
      <c r="Q1026" s="37"/>
      <c r="AC1026" s="2">
        <f>TRUNC(AE1026*옵션!$B$36/100,1)</f>
        <v>0</v>
      </c>
      <c r="AD1026" s="2">
        <f>TRUNC(SUM(L1022:L1024))</f>
        <v>0</v>
      </c>
      <c r="AE1026" s="2">
        <f>TRUNC(SUM(AE1022:AE1025))</f>
        <v>0</v>
      </c>
    </row>
    <row r="1027" spans="4:17" ht="23.25" customHeight="1">
      <c r="D1027" s="37"/>
      <c r="E1027" s="37"/>
      <c r="F1027" s="21"/>
      <c r="G1027" s="18"/>
      <c r="H1027" s="18"/>
      <c r="I1027" s="40"/>
      <c r="J1027" s="18"/>
      <c r="K1027" s="18"/>
      <c r="L1027" s="40"/>
      <c r="M1027" s="18"/>
      <c r="N1027" s="40"/>
      <c r="O1027" s="18"/>
      <c r="P1027" s="18"/>
      <c r="Q1027" s="37"/>
    </row>
    <row r="1028" spans="1:17" ht="23.25" customHeight="1">
      <c r="A1028" s="15" t="s">
        <v>197</v>
      </c>
      <c r="B1028" s="15" t="s">
        <v>1762</v>
      </c>
      <c r="C1028" s="1" t="s">
        <v>198</v>
      </c>
      <c r="D1028" s="220" t="s">
        <v>196</v>
      </c>
      <c r="E1028" s="234"/>
      <c r="F1028" s="21"/>
      <c r="G1028" s="18"/>
      <c r="H1028" s="18"/>
      <c r="I1028" s="40"/>
      <c r="J1028" s="18"/>
      <c r="K1028" s="18"/>
      <c r="L1028" s="40"/>
      <c r="M1028" s="18"/>
      <c r="N1028" s="40"/>
      <c r="O1028" s="18"/>
      <c r="P1028" s="18"/>
      <c r="Q1028" s="37"/>
    </row>
    <row r="1029" spans="1:28" ht="23.25" customHeight="1">
      <c r="A1029" s="15" t="s">
        <v>888</v>
      </c>
      <c r="B1029" s="15" t="s">
        <v>1708</v>
      </c>
      <c r="C1029" s="1" t="s">
        <v>888</v>
      </c>
      <c r="D1029" s="37" t="s">
        <v>878</v>
      </c>
      <c r="E1029" s="37" t="s">
        <v>889</v>
      </c>
      <c r="F1029" s="21" t="s">
        <v>840</v>
      </c>
      <c r="G1029" s="18">
        <v>1</v>
      </c>
      <c r="H1029" s="18"/>
      <c r="I1029" s="40"/>
      <c r="J1029" s="18"/>
      <c r="K1029" s="18"/>
      <c r="L1029" s="40"/>
      <c r="M1029" s="18"/>
      <c r="N1029" s="40"/>
      <c r="O1029" s="18"/>
      <c r="P1029" s="18"/>
      <c r="Q1029" s="37" t="s">
        <v>1737</v>
      </c>
      <c r="AB1029" s="2">
        <f>합산자재!H182*J1029</f>
        <v>0</v>
      </c>
    </row>
    <row r="1030" spans="1:31" ht="23.25" customHeight="1">
      <c r="A1030" s="15" t="s">
        <v>923</v>
      </c>
      <c r="B1030" s="15" t="s">
        <v>1708</v>
      </c>
      <c r="C1030" s="1" t="s">
        <v>923</v>
      </c>
      <c r="D1030" s="37" t="s">
        <v>924</v>
      </c>
      <c r="E1030" s="37" t="s">
        <v>925</v>
      </c>
      <c r="F1030" s="21" t="s">
        <v>926</v>
      </c>
      <c r="G1030" s="18">
        <f>일위노임!G448</f>
        <v>0.66</v>
      </c>
      <c r="H1030" s="18"/>
      <c r="I1030" s="40"/>
      <c r="J1030" s="18"/>
      <c r="K1030" s="18"/>
      <c r="L1030" s="40"/>
      <c r="M1030" s="18"/>
      <c r="N1030" s="40"/>
      <c r="O1030" s="18"/>
      <c r="P1030" s="18"/>
      <c r="Q1030" s="37"/>
      <c r="AE1030" s="2">
        <f>L1030</f>
        <v>0</v>
      </c>
    </row>
    <row r="1031" spans="1:17" ht="23.25" customHeight="1">
      <c r="A1031" s="15" t="s">
        <v>1724</v>
      </c>
      <c r="B1031" s="15" t="s">
        <v>1708</v>
      </c>
      <c r="C1031" s="1" t="s">
        <v>1724</v>
      </c>
      <c r="D1031" s="37" t="s">
        <v>1725</v>
      </c>
      <c r="E1031" s="37" t="s">
        <v>1726</v>
      </c>
      <c r="F1031" s="21" t="s">
        <v>901</v>
      </c>
      <c r="G1031" s="18">
        <v>1</v>
      </c>
      <c r="H1031" s="18"/>
      <c r="I1031" s="40"/>
      <c r="J1031" s="18"/>
      <c r="K1031" s="18"/>
      <c r="L1031" s="40"/>
      <c r="M1031" s="18"/>
      <c r="N1031" s="40"/>
      <c r="O1031" s="18"/>
      <c r="P1031" s="18"/>
      <c r="Q1031" s="37"/>
    </row>
    <row r="1032" spans="2:31" ht="23.25" customHeight="1">
      <c r="B1032" s="15" t="s">
        <v>1721</v>
      </c>
      <c r="D1032" s="37" t="s">
        <v>1722</v>
      </c>
      <c r="E1032" s="37"/>
      <c r="F1032" s="21"/>
      <c r="G1032" s="18"/>
      <c r="H1032" s="18"/>
      <c r="I1032" s="40"/>
      <c r="J1032" s="18"/>
      <c r="K1032" s="18"/>
      <c r="L1032" s="40"/>
      <c r="M1032" s="18"/>
      <c r="N1032" s="40"/>
      <c r="O1032" s="18"/>
      <c r="P1032" s="18"/>
      <c r="Q1032" s="37"/>
      <c r="AC1032" s="2">
        <f>TRUNC(AE1032*옵션!$B$36/100,1)</f>
        <v>0</v>
      </c>
      <c r="AD1032" s="2">
        <f>TRUNC(SUM(L1028:L1030))</f>
        <v>0</v>
      </c>
      <c r="AE1032" s="2">
        <f>TRUNC(SUM(AE1028:AE1031))</f>
        <v>0</v>
      </c>
    </row>
    <row r="1033" spans="4:17" ht="23.25" customHeight="1">
      <c r="D1033" s="37"/>
      <c r="E1033" s="37"/>
      <c r="F1033" s="21"/>
      <c r="G1033" s="18"/>
      <c r="H1033" s="18"/>
      <c r="I1033" s="40"/>
      <c r="J1033" s="18"/>
      <c r="K1033" s="18"/>
      <c r="L1033" s="40"/>
      <c r="M1033" s="18"/>
      <c r="N1033" s="40"/>
      <c r="O1033" s="18"/>
      <c r="P1033" s="18"/>
      <c r="Q1033" s="37"/>
    </row>
    <row r="1034" spans="1:17" ht="23.25" customHeight="1">
      <c r="A1034" s="15" t="s">
        <v>200</v>
      </c>
      <c r="B1034" s="15" t="s">
        <v>1762</v>
      </c>
      <c r="C1034" s="1" t="s">
        <v>201</v>
      </c>
      <c r="D1034" s="220" t="s">
        <v>199</v>
      </c>
      <c r="E1034" s="234"/>
      <c r="F1034" s="21"/>
      <c r="G1034" s="18"/>
      <c r="H1034" s="18"/>
      <c r="I1034" s="40"/>
      <c r="J1034" s="18"/>
      <c r="K1034" s="18"/>
      <c r="L1034" s="40"/>
      <c r="M1034" s="18"/>
      <c r="N1034" s="40"/>
      <c r="O1034" s="18"/>
      <c r="P1034" s="18"/>
      <c r="Q1034" s="37"/>
    </row>
    <row r="1035" spans="1:28" ht="23.25" customHeight="1">
      <c r="A1035" s="15" t="s">
        <v>890</v>
      </c>
      <c r="B1035" s="15" t="s">
        <v>1710</v>
      </c>
      <c r="C1035" s="1" t="s">
        <v>890</v>
      </c>
      <c r="D1035" s="37" t="s">
        <v>878</v>
      </c>
      <c r="E1035" s="37" t="s">
        <v>891</v>
      </c>
      <c r="F1035" s="21" t="s">
        <v>840</v>
      </c>
      <c r="G1035" s="18">
        <v>1</v>
      </c>
      <c r="H1035" s="18"/>
      <c r="I1035" s="40"/>
      <c r="J1035" s="18"/>
      <c r="K1035" s="18"/>
      <c r="L1035" s="40"/>
      <c r="M1035" s="18"/>
      <c r="N1035" s="40"/>
      <c r="O1035" s="18"/>
      <c r="P1035" s="18"/>
      <c r="Q1035" s="37" t="s">
        <v>1737</v>
      </c>
      <c r="AB1035" s="2">
        <f>합산자재!H183*J1035</f>
        <v>0</v>
      </c>
    </row>
    <row r="1036" spans="1:31" ht="23.25" customHeight="1">
      <c r="A1036" s="15" t="s">
        <v>923</v>
      </c>
      <c r="B1036" s="15" t="s">
        <v>1710</v>
      </c>
      <c r="C1036" s="1" t="s">
        <v>923</v>
      </c>
      <c r="D1036" s="37" t="s">
        <v>924</v>
      </c>
      <c r="E1036" s="37" t="s">
        <v>925</v>
      </c>
      <c r="F1036" s="21" t="s">
        <v>926</v>
      </c>
      <c r="G1036" s="18">
        <f>일위노임!G451</f>
        <v>0.66</v>
      </c>
      <c r="H1036" s="18"/>
      <c r="I1036" s="40"/>
      <c r="J1036" s="18"/>
      <c r="K1036" s="18"/>
      <c r="L1036" s="40"/>
      <c r="M1036" s="18"/>
      <c r="N1036" s="40"/>
      <c r="O1036" s="18"/>
      <c r="P1036" s="18"/>
      <c r="Q1036" s="37"/>
      <c r="AE1036" s="2">
        <f>L1036</f>
        <v>0</v>
      </c>
    </row>
    <row r="1037" spans="1:17" ht="23.25" customHeight="1">
      <c r="A1037" s="15" t="s">
        <v>1724</v>
      </c>
      <c r="B1037" s="15" t="s">
        <v>1710</v>
      </c>
      <c r="C1037" s="1" t="s">
        <v>1724</v>
      </c>
      <c r="D1037" s="37" t="s">
        <v>1725</v>
      </c>
      <c r="E1037" s="37" t="s">
        <v>1726</v>
      </c>
      <c r="F1037" s="21" t="s">
        <v>901</v>
      </c>
      <c r="G1037" s="18">
        <v>1</v>
      </c>
      <c r="H1037" s="18"/>
      <c r="I1037" s="40"/>
      <c r="J1037" s="18"/>
      <c r="K1037" s="18"/>
      <c r="L1037" s="40"/>
      <c r="M1037" s="18"/>
      <c r="N1037" s="40"/>
      <c r="O1037" s="18"/>
      <c r="P1037" s="18"/>
      <c r="Q1037" s="37"/>
    </row>
    <row r="1038" spans="2:31" ht="23.25" customHeight="1">
      <c r="B1038" s="15" t="s">
        <v>1721</v>
      </c>
      <c r="D1038" s="37" t="s">
        <v>1722</v>
      </c>
      <c r="E1038" s="37"/>
      <c r="F1038" s="21"/>
      <c r="G1038" s="18"/>
      <c r="H1038" s="18"/>
      <c r="I1038" s="40"/>
      <c r="J1038" s="18"/>
      <c r="K1038" s="18"/>
      <c r="L1038" s="40"/>
      <c r="M1038" s="18"/>
      <c r="N1038" s="40"/>
      <c r="O1038" s="18"/>
      <c r="P1038" s="18"/>
      <c r="Q1038" s="37"/>
      <c r="AC1038" s="2">
        <f>TRUNC(AE1038*옵션!$B$36/100,1)</f>
        <v>0</v>
      </c>
      <c r="AD1038" s="2">
        <f>TRUNC(SUM(L1034:L1036))</f>
        <v>0</v>
      </c>
      <c r="AE1038" s="2">
        <f>TRUNC(SUM(AE1034:AE1037))</f>
        <v>0</v>
      </c>
    </row>
    <row r="1039" spans="4:17" ht="23.25" customHeight="1">
      <c r="D1039" s="37"/>
      <c r="E1039" s="37"/>
      <c r="F1039" s="21"/>
      <c r="G1039" s="18"/>
      <c r="H1039" s="18"/>
      <c r="I1039" s="40"/>
      <c r="J1039" s="18"/>
      <c r="K1039" s="18"/>
      <c r="L1039" s="40"/>
      <c r="M1039" s="18"/>
      <c r="N1039" s="40"/>
      <c r="O1039" s="18"/>
      <c r="P1039" s="18"/>
      <c r="Q1039" s="37"/>
    </row>
    <row r="1040" spans="1:17" ht="23.25" customHeight="1">
      <c r="A1040" s="15" t="s">
        <v>203</v>
      </c>
      <c r="B1040" s="15" t="s">
        <v>1762</v>
      </c>
      <c r="C1040" s="1" t="s">
        <v>204</v>
      </c>
      <c r="D1040" s="220" t="s">
        <v>202</v>
      </c>
      <c r="E1040" s="234"/>
      <c r="F1040" s="21"/>
      <c r="G1040" s="18"/>
      <c r="H1040" s="18"/>
      <c r="I1040" s="40"/>
      <c r="J1040" s="18"/>
      <c r="K1040" s="18"/>
      <c r="L1040" s="40"/>
      <c r="M1040" s="18"/>
      <c r="N1040" s="40"/>
      <c r="O1040" s="18"/>
      <c r="P1040" s="18"/>
      <c r="Q1040" s="37"/>
    </row>
    <row r="1041" spans="1:28" ht="23.25" customHeight="1">
      <c r="A1041" s="15" t="s">
        <v>892</v>
      </c>
      <c r="B1041" s="15" t="s">
        <v>1712</v>
      </c>
      <c r="C1041" s="1" t="s">
        <v>892</v>
      </c>
      <c r="D1041" s="37" t="s">
        <v>878</v>
      </c>
      <c r="E1041" s="37" t="s">
        <v>893</v>
      </c>
      <c r="F1041" s="21" t="s">
        <v>840</v>
      </c>
      <c r="G1041" s="18">
        <v>1</v>
      </c>
      <c r="H1041" s="18"/>
      <c r="I1041" s="40"/>
      <c r="J1041" s="18"/>
      <c r="K1041" s="18"/>
      <c r="L1041" s="40"/>
      <c r="M1041" s="18"/>
      <c r="N1041" s="40"/>
      <c r="O1041" s="18"/>
      <c r="P1041" s="18"/>
      <c r="Q1041" s="37" t="s">
        <v>1737</v>
      </c>
      <c r="AB1041" s="2">
        <f>합산자재!H184*J1041</f>
        <v>0</v>
      </c>
    </row>
    <row r="1042" spans="1:31" ht="23.25" customHeight="1">
      <c r="A1042" s="15" t="s">
        <v>923</v>
      </c>
      <c r="B1042" s="15" t="s">
        <v>1712</v>
      </c>
      <c r="C1042" s="1" t="s">
        <v>923</v>
      </c>
      <c r="D1042" s="37" t="s">
        <v>924</v>
      </c>
      <c r="E1042" s="37" t="s">
        <v>925</v>
      </c>
      <c r="F1042" s="21" t="s">
        <v>926</v>
      </c>
      <c r="G1042" s="18">
        <f>일위노임!G454</f>
        <v>0.66</v>
      </c>
      <c r="H1042" s="18"/>
      <c r="I1042" s="40"/>
      <c r="J1042" s="18"/>
      <c r="K1042" s="18"/>
      <c r="L1042" s="40"/>
      <c r="M1042" s="18"/>
      <c r="N1042" s="40"/>
      <c r="O1042" s="18"/>
      <c r="P1042" s="18"/>
      <c r="Q1042" s="37"/>
      <c r="AE1042" s="2">
        <f>L1042</f>
        <v>0</v>
      </c>
    </row>
    <row r="1043" spans="1:17" ht="23.25" customHeight="1">
      <c r="A1043" s="15" t="s">
        <v>1724</v>
      </c>
      <c r="B1043" s="15" t="s">
        <v>1712</v>
      </c>
      <c r="C1043" s="1" t="s">
        <v>1724</v>
      </c>
      <c r="D1043" s="37" t="s">
        <v>1725</v>
      </c>
      <c r="E1043" s="37" t="s">
        <v>1726</v>
      </c>
      <c r="F1043" s="21" t="s">
        <v>901</v>
      </c>
      <c r="G1043" s="18">
        <v>1</v>
      </c>
      <c r="H1043" s="18"/>
      <c r="I1043" s="40"/>
      <c r="J1043" s="18"/>
      <c r="K1043" s="18"/>
      <c r="L1043" s="40"/>
      <c r="M1043" s="18"/>
      <c r="N1043" s="40"/>
      <c r="O1043" s="18"/>
      <c r="P1043" s="18"/>
      <c r="Q1043" s="37"/>
    </row>
    <row r="1044" spans="2:31" ht="23.25" customHeight="1">
      <c r="B1044" s="15" t="s">
        <v>1721</v>
      </c>
      <c r="D1044" s="37" t="s">
        <v>1722</v>
      </c>
      <c r="E1044" s="37"/>
      <c r="F1044" s="21"/>
      <c r="G1044" s="18"/>
      <c r="H1044" s="18"/>
      <c r="I1044" s="40"/>
      <c r="J1044" s="18"/>
      <c r="K1044" s="18"/>
      <c r="L1044" s="40"/>
      <c r="M1044" s="18"/>
      <c r="N1044" s="40"/>
      <c r="O1044" s="18"/>
      <c r="P1044" s="18"/>
      <c r="Q1044" s="37"/>
      <c r="AC1044" s="2">
        <f>TRUNC(AE1044*옵션!$B$36/100,1)</f>
        <v>0</v>
      </c>
      <c r="AD1044" s="2">
        <f>TRUNC(SUM(L1040:L1042))</f>
        <v>0</v>
      </c>
      <c r="AE1044" s="2">
        <f>TRUNC(SUM(AE1040:AE1043))</f>
        <v>0</v>
      </c>
    </row>
    <row r="1045" spans="4:17" ht="23.25" customHeight="1">
      <c r="D1045" s="37"/>
      <c r="E1045" s="37"/>
      <c r="F1045" s="21"/>
      <c r="G1045" s="18"/>
      <c r="H1045" s="18"/>
      <c r="I1045" s="40"/>
      <c r="J1045" s="18"/>
      <c r="K1045" s="18"/>
      <c r="L1045" s="40"/>
      <c r="M1045" s="18"/>
      <c r="N1045" s="40"/>
      <c r="O1045" s="18"/>
      <c r="P1045" s="18"/>
      <c r="Q1045" s="37"/>
    </row>
    <row r="1046" spans="1:17" ht="23.25" customHeight="1">
      <c r="A1046" s="15" t="s">
        <v>206</v>
      </c>
      <c r="B1046" s="15" t="s">
        <v>1762</v>
      </c>
      <c r="C1046" s="1" t="s">
        <v>207</v>
      </c>
      <c r="D1046" s="220" t="s">
        <v>205</v>
      </c>
      <c r="E1046" s="234"/>
      <c r="F1046" s="21"/>
      <c r="G1046" s="18"/>
      <c r="H1046" s="18"/>
      <c r="I1046" s="40"/>
      <c r="J1046" s="18"/>
      <c r="K1046" s="18"/>
      <c r="L1046" s="40"/>
      <c r="M1046" s="18"/>
      <c r="N1046" s="40"/>
      <c r="O1046" s="18"/>
      <c r="P1046" s="18"/>
      <c r="Q1046" s="37"/>
    </row>
    <row r="1047" spans="1:28" ht="23.25" customHeight="1">
      <c r="A1047" s="15" t="s">
        <v>894</v>
      </c>
      <c r="B1047" s="15" t="s">
        <v>1714</v>
      </c>
      <c r="C1047" s="1" t="s">
        <v>894</v>
      </c>
      <c r="D1047" s="37" t="s">
        <v>878</v>
      </c>
      <c r="E1047" s="37" t="s">
        <v>895</v>
      </c>
      <c r="F1047" s="21" t="s">
        <v>840</v>
      </c>
      <c r="G1047" s="18">
        <v>1</v>
      </c>
      <c r="H1047" s="18"/>
      <c r="I1047" s="40"/>
      <c r="J1047" s="18"/>
      <c r="K1047" s="18"/>
      <c r="L1047" s="40"/>
      <c r="M1047" s="18"/>
      <c r="N1047" s="40"/>
      <c r="O1047" s="18"/>
      <c r="P1047" s="18"/>
      <c r="Q1047" s="37" t="s">
        <v>1737</v>
      </c>
      <c r="AB1047" s="2">
        <f>합산자재!H185*J1047</f>
        <v>0</v>
      </c>
    </row>
    <row r="1048" spans="1:31" ht="23.25" customHeight="1">
      <c r="A1048" s="15" t="s">
        <v>923</v>
      </c>
      <c r="B1048" s="15" t="s">
        <v>1714</v>
      </c>
      <c r="C1048" s="1" t="s">
        <v>923</v>
      </c>
      <c r="D1048" s="37" t="s">
        <v>924</v>
      </c>
      <c r="E1048" s="37" t="s">
        <v>925</v>
      </c>
      <c r="F1048" s="21" t="s">
        <v>926</v>
      </c>
      <c r="G1048" s="18">
        <f>일위노임!G457</f>
        <v>0.66</v>
      </c>
      <c r="H1048" s="18"/>
      <c r="I1048" s="40"/>
      <c r="J1048" s="18"/>
      <c r="K1048" s="18"/>
      <c r="L1048" s="40"/>
      <c r="M1048" s="18"/>
      <c r="N1048" s="40"/>
      <c r="O1048" s="18"/>
      <c r="P1048" s="18"/>
      <c r="Q1048" s="37"/>
      <c r="AE1048" s="2">
        <f>L1048</f>
        <v>0</v>
      </c>
    </row>
    <row r="1049" spans="1:17" ht="23.25" customHeight="1">
      <c r="A1049" s="15" t="s">
        <v>1724</v>
      </c>
      <c r="B1049" s="15" t="s">
        <v>1714</v>
      </c>
      <c r="C1049" s="1" t="s">
        <v>1724</v>
      </c>
      <c r="D1049" s="37" t="s">
        <v>1725</v>
      </c>
      <c r="E1049" s="37" t="s">
        <v>1726</v>
      </c>
      <c r="F1049" s="21" t="s">
        <v>901</v>
      </c>
      <c r="G1049" s="18">
        <v>1</v>
      </c>
      <c r="H1049" s="18"/>
      <c r="I1049" s="40"/>
      <c r="J1049" s="18"/>
      <c r="K1049" s="18"/>
      <c r="L1049" s="40"/>
      <c r="M1049" s="18"/>
      <c r="N1049" s="40"/>
      <c r="O1049" s="18"/>
      <c r="P1049" s="18"/>
      <c r="Q1049" s="37"/>
    </row>
    <row r="1050" spans="2:31" ht="23.25" customHeight="1">
      <c r="B1050" s="15" t="s">
        <v>1721</v>
      </c>
      <c r="D1050" s="37" t="s">
        <v>1722</v>
      </c>
      <c r="E1050" s="37"/>
      <c r="F1050" s="21"/>
      <c r="G1050" s="18"/>
      <c r="H1050" s="18"/>
      <c r="I1050" s="40"/>
      <c r="J1050" s="18"/>
      <c r="K1050" s="18"/>
      <c r="L1050" s="40"/>
      <c r="M1050" s="18"/>
      <c r="N1050" s="40"/>
      <c r="O1050" s="18"/>
      <c r="P1050" s="18"/>
      <c r="Q1050" s="37"/>
      <c r="AC1050" s="2">
        <f>TRUNC(AE1050*옵션!$B$36/100,1)</f>
        <v>0</v>
      </c>
      <c r="AD1050" s="2">
        <f>TRUNC(SUM(L1046:L1048))</f>
        <v>0</v>
      </c>
      <c r="AE1050" s="2">
        <f>TRUNC(SUM(AE1046:AE1049))</f>
        <v>0</v>
      </c>
    </row>
    <row r="1051" spans="4:17" ht="23.25" customHeight="1">
      <c r="D1051" s="37"/>
      <c r="E1051" s="37"/>
      <c r="F1051" s="21"/>
      <c r="G1051" s="18"/>
      <c r="H1051" s="18"/>
      <c r="I1051" s="40"/>
      <c r="J1051" s="18"/>
      <c r="K1051" s="18"/>
      <c r="L1051" s="40"/>
      <c r="M1051" s="18"/>
      <c r="N1051" s="40"/>
      <c r="O1051" s="18"/>
      <c r="P1051" s="18"/>
      <c r="Q1051" s="37"/>
    </row>
    <row r="1052" spans="1:17" ht="23.25" customHeight="1">
      <c r="A1052" s="15" t="s">
        <v>209</v>
      </c>
      <c r="B1052" s="15" t="s">
        <v>1762</v>
      </c>
      <c r="C1052" s="1" t="s">
        <v>210</v>
      </c>
      <c r="D1052" s="220" t="s">
        <v>208</v>
      </c>
      <c r="E1052" s="234"/>
      <c r="F1052" s="21"/>
      <c r="G1052" s="18"/>
      <c r="H1052" s="18"/>
      <c r="I1052" s="40"/>
      <c r="J1052" s="18"/>
      <c r="K1052" s="18"/>
      <c r="L1052" s="40"/>
      <c r="M1052" s="18"/>
      <c r="N1052" s="40"/>
      <c r="O1052" s="18"/>
      <c r="P1052" s="18"/>
      <c r="Q1052" s="37"/>
    </row>
    <row r="1053" spans="1:17" ht="23.25" customHeight="1">
      <c r="A1053" s="15" t="s">
        <v>805</v>
      </c>
      <c r="B1053" s="15" t="s">
        <v>1716</v>
      </c>
      <c r="C1053" s="1" t="s">
        <v>805</v>
      </c>
      <c r="D1053" s="37" t="s">
        <v>806</v>
      </c>
      <c r="E1053" s="37" t="s">
        <v>807</v>
      </c>
      <c r="F1053" s="21" t="s">
        <v>808</v>
      </c>
      <c r="G1053" s="18">
        <v>1</v>
      </c>
      <c r="H1053" s="18"/>
      <c r="I1053" s="40"/>
      <c r="J1053" s="18"/>
      <c r="K1053" s="18"/>
      <c r="L1053" s="40"/>
      <c r="M1053" s="18"/>
      <c r="N1053" s="40"/>
      <c r="O1053" s="18"/>
      <c r="P1053" s="18"/>
      <c r="Q1053" s="37"/>
    </row>
    <row r="1054" spans="1:17" ht="23.25" customHeight="1">
      <c r="A1054" s="15" t="s">
        <v>809</v>
      </c>
      <c r="B1054" s="15" t="s">
        <v>1716</v>
      </c>
      <c r="C1054" s="1" t="s">
        <v>809</v>
      </c>
      <c r="D1054" s="37" t="s">
        <v>810</v>
      </c>
      <c r="E1054" s="37" t="s">
        <v>811</v>
      </c>
      <c r="F1054" s="21" t="s">
        <v>501</v>
      </c>
      <c r="G1054" s="18">
        <v>3</v>
      </c>
      <c r="H1054" s="18"/>
      <c r="I1054" s="40"/>
      <c r="J1054" s="18"/>
      <c r="K1054" s="18"/>
      <c r="L1054" s="40"/>
      <c r="M1054" s="18"/>
      <c r="N1054" s="40"/>
      <c r="O1054" s="18"/>
      <c r="P1054" s="18"/>
      <c r="Q1054" s="37"/>
    </row>
    <row r="1055" spans="1:18" ht="23.25" customHeight="1">
      <c r="A1055" s="15" t="s">
        <v>1359</v>
      </c>
      <c r="B1055" s="15" t="s">
        <v>1716</v>
      </c>
      <c r="C1055" s="1" t="s">
        <v>1359</v>
      </c>
      <c r="D1055" s="37" t="s">
        <v>1361</v>
      </c>
      <c r="E1055" s="37" t="s">
        <v>1362</v>
      </c>
      <c r="F1055" s="21" t="s">
        <v>782</v>
      </c>
      <c r="G1055" s="18">
        <v>3</v>
      </c>
      <c r="H1055" s="18"/>
      <c r="I1055" s="40"/>
      <c r="J1055" s="18"/>
      <c r="K1055" s="18"/>
      <c r="L1055" s="40"/>
      <c r="M1055" s="18"/>
      <c r="N1055" s="40"/>
      <c r="O1055" s="18"/>
      <c r="P1055" s="18"/>
      <c r="Q1055" s="37" t="s">
        <v>1360</v>
      </c>
      <c r="R1055" s="2" t="s">
        <v>1723</v>
      </c>
    </row>
    <row r="1056" spans="1:18" ht="23.25" customHeight="1">
      <c r="A1056" s="15" t="s">
        <v>1354</v>
      </c>
      <c r="B1056" s="15" t="s">
        <v>1716</v>
      </c>
      <c r="C1056" s="1" t="s">
        <v>1354</v>
      </c>
      <c r="D1056" s="37" t="s">
        <v>1356</v>
      </c>
      <c r="E1056" s="37" t="s">
        <v>1357</v>
      </c>
      <c r="F1056" s="21" t="s">
        <v>1358</v>
      </c>
      <c r="G1056" s="18">
        <v>3</v>
      </c>
      <c r="H1056" s="18"/>
      <c r="I1056" s="40"/>
      <c r="J1056" s="18"/>
      <c r="K1056" s="18"/>
      <c r="L1056" s="40"/>
      <c r="M1056" s="18"/>
      <c r="N1056" s="40"/>
      <c r="O1056" s="18"/>
      <c r="P1056" s="18"/>
      <c r="Q1056" s="37" t="s">
        <v>1355</v>
      </c>
      <c r="R1056" s="2" t="s">
        <v>1723</v>
      </c>
    </row>
    <row r="1057" spans="1:17" ht="23.25" customHeight="1">
      <c r="A1057" s="15" t="s">
        <v>741</v>
      </c>
      <c r="B1057" s="15" t="s">
        <v>1716</v>
      </c>
      <c r="C1057" s="1" t="s">
        <v>741</v>
      </c>
      <c r="D1057" s="37" t="s">
        <v>742</v>
      </c>
      <c r="E1057" s="37" t="s">
        <v>743</v>
      </c>
      <c r="F1057" s="21" t="s">
        <v>501</v>
      </c>
      <c r="G1057" s="18">
        <v>3</v>
      </c>
      <c r="H1057" s="18"/>
      <c r="I1057" s="40"/>
      <c r="J1057" s="18"/>
      <c r="K1057" s="18"/>
      <c r="L1057" s="40"/>
      <c r="M1057" s="18"/>
      <c r="N1057" s="40"/>
      <c r="O1057" s="18"/>
      <c r="P1057" s="18"/>
      <c r="Q1057" s="37"/>
    </row>
    <row r="1058" spans="1:31" ht="23.25" customHeight="1">
      <c r="A1058" s="15" t="s">
        <v>923</v>
      </c>
      <c r="B1058" s="15" t="s">
        <v>1716</v>
      </c>
      <c r="C1058" s="1" t="s">
        <v>923</v>
      </c>
      <c r="D1058" s="37" t="s">
        <v>924</v>
      </c>
      <c r="E1058" s="37" t="s">
        <v>925</v>
      </c>
      <c r="F1058" s="21" t="s">
        <v>926</v>
      </c>
      <c r="G1058" s="18">
        <f>일위노임!G462</f>
        <v>0.321</v>
      </c>
      <c r="H1058" s="18"/>
      <c r="I1058" s="40"/>
      <c r="J1058" s="18"/>
      <c r="K1058" s="18"/>
      <c r="L1058" s="40"/>
      <c r="M1058" s="18"/>
      <c r="N1058" s="40"/>
      <c r="O1058" s="18"/>
      <c r="P1058" s="18"/>
      <c r="Q1058" s="37"/>
      <c r="AE1058" s="2">
        <f>L1058</f>
        <v>0</v>
      </c>
    </row>
    <row r="1059" spans="1:31" ht="23.25" customHeight="1">
      <c r="A1059" s="15" t="s">
        <v>931</v>
      </c>
      <c r="B1059" s="15" t="s">
        <v>1716</v>
      </c>
      <c r="C1059" s="1" t="s">
        <v>931</v>
      </c>
      <c r="D1059" s="37" t="s">
        <v>924</v>
      </c>
      <c r="E1059" s="37" t="s">
        <v>932</v>
      </c>
      <c r="F1059" s="21" t="s">
        <v>926</v>
      </c>
      <c r="G1059" s="18">
        <f>일위노임!G463</f>
        <v>0.2</v>
      </c>
      <c r="H1059" s="18"/>
      <c r="I1059" s="40"/>
      <c r="J1059" s="18"/>
      <c r="K1059" s="18"/>
      <c r="L1059" s="40"/>
      <c r="M1059" s="18"/>
      <c r="N1059" s="40"/>
      <c r="O1059" s="18"/>
      <c r="P1059" s="18"/>
      <c r="Q1059" s="37"/>
      <c r="AE1059" s="2">
        <f>L1059</f>
        <v>0</v>
      </c>
    </row>
    <row r="1060" spans="1:17" ht="23.25" customHeight="1">
      <c r="A1060" s="15" t="s">
        <v>1724</v>
      </c>
      <c r="B1060" s="15" t="s">
        <v>1716</v>
      </c>
      <c r="C1060" s="1" t="s">
        <v>1724</v>
      </c>
      <c r="D1060" s="37" t="s">
        <v>1725</v>
      </c>
      <c r="E1060" s="37" t="s">
        <v>1726</v>
      </c>
      <c r="F1060" s="21" t="s">
        <v>901</v>
      </c>
      <c r="G1060" s="18">
        <v>1</v>
      </c>
      <c r="H1060" s="18"/>
      <c r="I1060" s="40"/>
      <c r="J1060" s="18"/>
      <c r="K1060" s="18"/>
      <c r="L1060" s="40"/>
      <c r="M1060" s="18"/>
      <c r="N1060" s="40"/>
      <c r="O1060" s="18"/>
      <c r="P1060" s="18"/>
      <c r="Q1060" s="37"/>
    </row>
    <row r="1061" spans="2:31" ht="23.25" customHeight="1">
      <c r="B1061" s="15" t="s">
        <v>1721</v>
      </c>
      <c r="D1061" s="37" t="s">
        <v>1722</v>
      </c>
      <c r="E1061" s="37"/>
      <c r="F1061" s="21"/>
      <c r="G1061" s="18"/>
      <c r="H1061" s="18"/>
      <c r="I1061" s="40"/>
      <c r="J1061" s="18"/>
      <c r="K1061" s="18"/>
      <c r="L1061" s="40"/>
      <c r="M1061" s="18"/>
      <c r="N1061" s="40"/>
      <c r="O1061" s="18"/>
      <c r="P1061" s="18"/>
      <c r="Q1061" s="37"/>
      <c r="AC1061" s="2">
        <f>TRUNC(AE1061*옵션!$B$36/100,1)</f>
        <v>0</v>
      </c>
      <c r="AD1061" s="2">
        <f>TRUNC(SUM(L1052:L1059))</f>
        <v>0</v>
      </c>
      <c r="AE1061" s="2">
        <f>TRUNC(SUM(AE1052:AE1060))</f>
        <v>0</v>
      </c>
    </row>
    <row r="1062" spans="4:17" ht="23.25" customHeight="1">
      <c r="D1062" s="37"/>
      <c r="E1062" s="37"/>
      <c r="F1062" s="21"/>
      <c r="G1062" s="18"/>
      <c r="H1062" s="18"/>
      <c r="I1062" s="40"/>
      <c r="J1062" s="18"/>
      <c r="K1062" s="18"/>
      <c r="L1062" s="40"/>
      <c r="M1062" s="18"/>
      <c r="N1062" s="40"/>
      <c r="O1062" s="18"/>
      <c r="P1062" s="18"/>
      <c r="Q1062" s="37"/>
    </row>
    <row r="1063" spans="4:17" ht="23.25" customHeight="1">
      <c r="D1063" s="37"/>
      <c r="E1063" s="37"/>
      <c r="F1063" s="21"/>
      <c r="G1063" s="18"/>
      <c r="H1063" s="18"/>
      <c r="I1063" s="40"/>
      <c r="J1063" s="18"/>
      <c r="K1063" s="18"/>
      <c r="L1063" s="40"/>
      <c r="M1063" s="18"/>
      <c r="N1063" s="40"/>
      <c r="O1063" s="18"/>
      <c r="P1063" s="18"/>
      <c r="Q1063" s="37"/>
    </row>
    <row r="1064" spans="4:17" ht="23.25" customHeight="1">
      <c r="D1064" s="37"/>
      <c r="E1064" s="37"/>
      <c r="F1064" s="21"/>
      <c r="G1064" s="18"/>
      <c r="H1064" s="18"/>
      <c r="I1064" s="40"/>
      <c r="J1064" s="18"/>
      <c r="K1064" s="18"/>
      <c r="L1064" s="40"/>
      <c r="M1064" s="18"/>
      <c r="N1064" s="40"/>
      <c r="O1064" s="18"/>
      <c r="P1064" s="18"/>
      <c r="Q1064" s="37"/>
    </row>
    <row r="1065" spans="4:17" ht="23.25" customHeight="1">
      <c r="D1065" s="37"/>
      <c r="E1065" s="37"/>
      <c r="F1065" s="21"/>
      <c r="G1065" s="18"/>
      <c r="H1065" s="18"/>
      <c r="I1065" s="40"/>
      <c r="J1065" s="18"/>
      <c r="K1065" s="18"/>
      <c r="L1065" s="40"/>
      <c r="M1065" s="18"/>
      <c r="N1065" s="40"/>
      <c r="O1065" s="18"/>
      <c r="P1065" s="18"/>
      <c r="Q1065" s="37"/>
    </row>
    <row r="1066" spans="4:17" ht="23.25" customHeight="1">
      <c r="D1066" s="37"/>
      <c r="E1066" s="37"/>
      <c r="F1066" s="21"/>
      <c r="G1066" s="18"/>
      <c r="H1066" s="18"/>
      <c r="I1066" s="40"/>
      <c r="J1066" s="18"/>
      <c r="K1066" s="18"/>
      <c r="L1066" s="40"/>
      <c r="M1066" s="18"/>
      <c r="N1066" s="40"/>
      <c r="O1066" s="18"/>
      <c r="P1066" s="18"/>
      <c r="Q1066" s="37"/>
    </row>
    <row r="1067" spans="4:17" ht="23.25" customHeight="1">
      <c r="D1067" s="37"/>
      <c r="E1067" s="37"/>
      <c r="F1067" s="21"/>
      <c r="G1067" s="18"/>
      <c r="H1067" s="18"/>
      <c r="I1067" s="40"/>
      <c r="J1067" s="18"/>
      <c r="K1067" s="18"/>
      <c r="L1067" s="40"/>
      <c r="M1067" s="18"/>
      <c r="N1067" s="40"/>
      <c r="O1067" s="18"/>
      <c r="P1067" s="18"/>
      <c r="Q1067" s="37"/>
    </row>
    <row r="1068" spans="4:17" ht="23.25" customHeight="1">
      <c r="D1068" s="37"/>
      <c r="E1068" s="37"/>
      <c r="F1068" s="21"/>
      <c r="G1068" s="18"/>
      <c r="H1068" s="18"/>
      <c r="I1068" s="40"/>
      <c r="J1068" s="18"/>
      <c r="K1068" s="18"/>
      <c r="L1068" s="40"/>
      <c r="M1068" s="18"/>
      <c r="N1068" s="40"/>
      <c r="O1068" s="18"/>
      <c r="P1068" s="18"/>
      <c r="Q1068" s="37"/>
    </row>
    <row r="1069" spans="4:17" ht="23.25" customHeight="1">
      <c r="D1069" s="37"/>
      <c r="E1069" s="37"/>
      <c r="F1069" s="21"/>
      <c r="G1069" s="18"/>
      <c r="H1069" s="18"/>
      <c r="I1069" s="40"/>
      <c r="J1069" s="18"/>
      <c r="K1069" s="18"/>
      <c r="L1069" s="40"/>
      <c r="M1069" s="18"/>
      <c r="N1069" s="40"/>
      <c r="O1069" s="18"/>
      <c r="P1069" s="18"/>
      <c r="Q1069" s="37"/>
    </row>
    <row r="1070" spans="4:17" ht="23.25" customHeight="1">
      <c r="D1070" s="37"/>
      <c r="E1070" s="37"/>
      <c r="F1070" s="21"/>
      <c r="G1070" s="18"/>
      <c r="H1070" s="18"/>
      <c r="I1070" s="40"/>
      <c r="J1070" s="18"/>
      <c r="K1070" s="18"/>
      <c r="L1070" s="40"/>
      <c r="M1070" s="18"/>
      <c r="N1070" s="40"/>
      <c r="O1070" s="18"/>
      <c r="P1070" s="18"/>
      <c r="Q1070" s="37"/>
    </row>
  </sheetData>
  <sheetProtection/>
  <mergeCells count="161">
    <mergeCell ref="G2:G3"/>
    <mergeCell ref="C2:C3"/>
    <mergeCell ref="W1:Y1"/>
    <mergeCell ref="D4:E4"/>
    <mergeCell ref="D8:E8"/>
    <mergeCell ref="Q2:Q3"/>
    <mergeCell ref="D41:E41"/>
    <mergeCell ref="M2:N2"/>
    <mergeCell ref="D1:N1"/>
    <mergeCell ref="D29:E29"/>
    <mergeCell ref="D18:E18"/>
    <mergeCell ref="D162:E162"/>
    <mergeCell ref="D52:E52"/>
    <mergeCell ref="D57:E57"/>
    <mergeCell ref="D63:E63"/>
    <mergeCell ref="A2:A3"/>
    <mergeCell ref="E2:E3"/>
    <mergeCell ref="D2:D3"/>
    <mergeCell ref="D33:E33"/>
    <mergeCell ref="D22:E22"/>
    <mergeCell ref="B2:B3"/>
    <mergeCell ref="P2:P3"/>
    <mergeCell ref="J2:L2"/>
    <mergeCell ref="F2:F3"/>
    <mergeCell ref="D97:E97"/>
    <mergeCell ref="D37:E37"/>
    <mergeCell ref="D216:E216"/>
    <mergeCell ref="D46:E46"/>
    <mergeCell ref="H2:I2"/>
    <mergeCell ref="D126:E126"/>
    <mergeCell ref="D13:E13"/>
    <mergeCell ref="D236:E236"/>
    <mergeCell ref="D246:E246"/>
    <mergeCell ref="D256:E256"/>
    <mergeCell ref="D73:E73"/>
    <mergeCell ref="D79:E79"/>
    <mergeCell ref="D86:E86"/>
    <mergeCell ref="D198:E198"/>
    <mergeCell ref="D117:E117"/>
    <mergeCell ref="D144:E144"/>
    <mergeCell ref="D153:E153"/>
    <mergeCell ref="D311:E311"/>
    <mergeCell ref="D135:E135"/>
    <mergeCell ref="D325:E325"/>
    <mergeCell ref="D332:E332"/>
    <mergeCell ref="D339:E339"/>
    <mergeCell ref="D171:E171"/>
    <mergeCell ref="D180:E180"/>
    <mergeCell ref="D189:E189"/>
    <mergeCell ref="D293:E293"/>
    <mergeCell ref="D207:E207"/>
    <mergeCell ref="D375:E375"/>
    <mergeCell ref="D226:E226"/>
    <mergeCell ref="D391:E391"/>
    <mergeCell ref="D401:E401"/>
    <mergeCell ref="D411:E411"/>
    <mergeCell ref="D266:E266"/>
    <mergeCell ref="D275:E275"/>
    <mergeCell ref="D284:E284"/>
    <mergeCell ref="D363:E363"/>
    <mergeCell ref="D302:E302"/>
    <mergeCell ref="D465:E465"/>
    <mergeCell ref="D318:E318"/>
    <mergeCell ref="D478:E478"/>
    <mergeCell ref="D484:E484"/>
    <mergeCell ref="D490:E490"/>
    <mergeCell ref="D345:E345"/>
    <mergeCell ref="D351:E351"/>
    <mergeCell ref="D357:E357"/>
    <mergeCell ref="D451:E451"/>
    <mergeCell ref="D369:E369"/>
    <mergeCell ref="D526:E526"/>
    <mergeCell ref="D381:E381"/>
    <mergeCell ref="D538:E538"/>
    <mergeCell ref="D544:E544"/>
    <mergeCell ref="D550:E550"/>
    <mergeCell ref="D421:E421"/>
    <mergeCell ref="D431:E431"/>
    <mergeCell ref="D441:E441"/>
    <mergeCell ref="D514:E514"/>
    <mergeCell ref="D460:E460"/>
    <mergeCell ref="D587:E587"/>
    <mergeCell ref="D472:E472"/>
    <mergeCell ref="D599:E599"/>
    <mergeCell ref="D605:E605"/>
    <mergeCell ref="D611:E611"/>
    <mergeCell ref="D496:E496"/>
    <mergeCell ref="D502:E502"/>
    <mergeCell ref="D508:E508"/>
    <mergeCell ref="D574:E574"/>
    <mergeCell ref="D520:E520"/>
    <mergeCell ref="D656:E656"/>
    <mergeCell ref="D532:E532"/>
    <mergeCell ref="D669:E669"/>
    <mergeCell ref="D675:E675"/>
    <mergeCell ref="D683:E683"/>
    <mergeCell ref="D556:E556"/>
    <mergeCell ref="D562:E562"/>
    <mergeCell ref="D568:E568"/>
    <mergeCell ref="D638:E638"/>
    <mergeCell ref="D581:E581"/>
    <mergeCell ref="D731:E731"/>
    <mergeCell ref="D593:E593"/>
    <mergeCell ref="D748:E748"/>
    <mergeCell ref="D756:E756"/>
    <mergeCell ref="D764:E764"/>
    <mergeCell ref="D617:E617"/>
    <mergeCell ref="D623:E623"/>
    <mergeCell ref="D629:E629"/>
    <mergeCell ref="D715:E715"/>
    <mergeCell ref="D647:E647"/>
    <mergeCell ref="D812:E812"/>
    <mergeCell ref="D664:E664"/>
    <mergeCell ref="D826:E826"/>
    <mergeCell ref="D832:E832"/>
    <mergeCell ref="D838:E838"/>
    <mergeCell ref="D691:E691"/>
    <mergeCell ref="D699:E699"/>
    <mergeCell ref="D707:E707"/>
    <mergeCell ref="D796:E796"/>
    <mergeCell ref="D723:E723"/>
    <mergeCell ref="D874:E874"/>
    <mergeCell ref="D740:E740"/>
    <mergeCell ref="D886:E886"/>
    <mergeCell ref="D892:E892"/>
    <mergeCell ref="D898:E898"/>
    <mergeCell ref="D772:E772"/>
    <mergeCell ref="D780:E780"/>
    <mergeCell ref="D788:E788"/>
    <mergeCell ref="D862:E862"/>
    <mergeCell ref="D804:E804"/>
    <mergeCell ref="D934:E934"/>
    <mergeCell ref="D820:E820"/>
    <mergeCell ref="D946:E946"/>
    <mergeCell ref="D952:E952"/>
    <mergeCell ref="D958:E958"/>
    <mergeCell ref="D844:E844"/>
    <mergeCell ref="D850:E850"/>
    <mergeCell ref="D856:E856"/>
    <mergeCell ref="D922:E922"/>
    <mergeCell ref="D868:E868"/>
    <mergeCell ref="D1022:E1022"/>
    <mergeCell ref="D880:E880"/>
    <mergeCell ref="D1034:E1034"/>
    <mergeCell ref="D1040:E1040"/>
    <mergeCell ref="D1046:E1046"/>
    <mergeCell ref="D904:E904"/>
    <mergeCell ref="D910:E910"/>
    <mergeCell ref="D916:E916"/>
    <mergeCell ref="D992:E992"/>
    <mergeCell ref="D928:E928"/>
    <mergeCell ref="D1028:E1028"/>
    <mergeCell ref="D940:E940"/>
    <mergeCell ref="D964:E964"/>
    <mergeCell ref="D980:E980"/>
    <mergeCell ref="D986:E986"/>
    <mergeCell ref="D1052:E1052"/>
    <mergeCell ref="D998:E998"/>
    <mergeCell ref="D1004:E1004"/>
    <mergeCell ref="D1010:E1010"/>
    <mergeCell ref="D1016:E1016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3"/>
  <sheetViews>
    <sheetView showZeros="0" view="pageBreakPreview" zoomScaleSheetLayoutView="100" zoomScalePageLayoutView="0" workbookViewId="0" topLeftCell="D1">
      <pane ySplit="3" topLeftCell="A346" activePane="bottomLeft" state="frozen"/>
      <selection pane="topLeft" activeCell="D4" sqref="D4:Q4"/>
      <selection pane="bottomLeft" activeCell="D434" sqref="D434:T434"/>
    </sheetView>
  </sheetViews>
  <sheetFormatPr defaultColWidth="8.88671875" defaultRowHeight="21.75" customHeight="1"/>
  <cols>
    <col min="1" max="1" width="4.6640625" style="66" hidden="1" customWidth="1"/>
    <col min="2" max="2" width="6.5546875" style="67" hidden="1" customWidth="1"/>
    <col min="3" max="3" width="10.77734375" style="67" hidden="1" customWidth="1"/>
    <col min="4" max="5" width="24.3359375" style="67" customWidth="1"/>
    <col min="6" max="6" width="4.5546875" style="81" customWidth="1"/>
    <col min="7" max="7" width="10.10546875" style="81" customWidth="1"/>
    <col min="8" max="8" width="9.3359375" style="81" customWidth="1"/>
    <col min="9" max="9" width="9.99609375" style="81" customWidth="1"/>
    <col min="10" max="10" width="5.21484375" style="81" customWidth="1"/>
    <col min="11" max="11" width="4.77734375" style="67" hidden="1" customWidth="1"/>
    <col min="12" max="12" width="14.10546875" style="81" customWidth="1"/>
    <col min="13" max="13" width="7.21484375" style="81" customWidth="1"/>
    <col min="14" max="14" width="5.4453125" style="81" customWidth="1"/>
    <col min="15" max="15" width="8.77734375" style="81" customWidth="1"/>
    <col min="16" max="16" width="2.4453125" style="82" hidden="1" customWidth="1"/>
    <col min="17" max="17" width="1.2265625" style="82" hidden="1" customWidth="1"/>
    <col min="18" max="18" width="5.10546875" style="82" hidden="1" customWidth="1"/>
    <col min="19" max="19" width="9.21484375" style="66" customWidth="1"/>
    <col min="20" max="20" width="11.10546875" style="66" customWidth="1"/>
    <col min="21" max="29" width="8.88671875" style="66" customWidth="1"/>
    <col min="30" max="55" width="11.77734375" style="66" customWidth="1"/>
    <col min="56" max="16384" width="8.88671875" style="66" customWidth="1"/>
  </cols>
  <sheetData>
    <row r="1" spans="2:38" ht="21.75" customHeight="1">
      <c r="B1" s="67" t="s">
        <v>1352</v>
      </c>
      <c r="D1" s="245" t="s">
        <v>1135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68"/>
      <c r="Q1" s="68"/>
      <c r="R1" s="68"/>
      <c r="AA1" s="66" t="s">
        <v>1136</v>
      </c>
      <c r="AB1" s="66" t="s">
        <v>1137</v>
      </c>
      <c r="AC1" s="66" t="s">
        <v>1138</v>
      </c>
      <c r="AD1" s="66" t="s">
        <v>1139</v>
      </c>
      <c r="AE1" s="66" t="s">
        <v>1140</v>
      </c>
      <c r="AF1" s="66" t="s">
        <v>1141</v>
      </c>
      <c r="AG1" s="66" t="s">
        <v>1142</v>
      </c>
      <c r="AH1" s="66" t="s">
        <v>1143</v>
      </c>
      <c r="AI1" s="66" t="s">
        <v>1144</v>
      </c>
      <c r="AJ1" s="66" t="s">
        <v>1145</v>
      </c>
      <c r="AK1" s="66" t="s">
        <v>1146</v>
      </c>
      <c r="AL1" s="66" t="s">
        <v>1147</v>
      </c>
    </row>
    <row r="2" spans="1:20" s="69" customFormat="1" ht="21.75" customHeight="1">
      <c r="A2" s="240" t="s">
        <v>405</v>
      </c>
      <c r="B2" s="241" t="s">
        <v>406</v>
      </c>
      <c r="C2" s="241" t="s">
        <v>407</v>
      </c>
      <c r="D2" s="242" t="s">
        <v>408</v>
      </c>
      <c r="E2" s="242" t="s">
        <v>409</v>
      </c>
      <c r="F2" s="243" t="s">
        <v>410</v>
      </c>
      <c r="G2" s="243" t="s">
        <v>411</v>
      </c>
      <c r="H2" s="243"/>
      <c r="I2" s="243"/>
      <c r="J2" s="243"/>
      <c r="K2" s="242" t="s">
        <v>407</v>
      </c>
      <c r="L2" s="243" t="s">
        <v>412</v>
      </c>
      <c r="M2" s="243"/>
      <c r="N2" s="243"/>
      <c r="O2" s="243"/>
      <c r="P2" s="243" t="s">
        <v>413</v>
      </c>
      <c r="Q2" s="243"/>
      <c r="R2" s="243"/>
      <c r="S2" s="244" t="s">
        <v>414</v>
      </c>
      <c r="T2" s="244" t="s">
        <v>415</v>
      </c>
    </row>
    <row r="3" spans="1:20" s="69" customFormat="1" ht="21.75" customHeight="1">
      <c r="A3" s="240"/>
      <c r="B3" s="241"/>
      <c r="C3" s="241"/>
      <c r="D3" s="242"/>
      <c r="E3" s="242"/>
      <c r="F3" s="243"/>
      <c r="G3" s="70" t="s">
        <v>416</v>
      </c>
      <c r="H3" s="70" t="s">
        <v>417</v>
      </c>
      <c r="I3" s="70" t="s">
        <v>418</v>
      </c>
      <c r="J3" s="70" t="s">
        <v>419</v>
      </c>
      <c r="K3" s="247"/>
      <c r="L3" s="70" t="s">
        <v>420</v>
      </c>
      <c r="M3" s="70" t="s">
        <v>421</v>
      </c>
      <c r="N3" s="70" t="s">
        <v>422</v>
      </c>
      <c r="O3" s="70" t="s">
        <v>423</v>
      </c>
      <c r="P3" s="70" t="s">
        <v>424</v>
      </c>
      <c r="Q3" s="70" t="s">
        <v>425</v>
      </c>
      <c r="R3" s="70" t="s">
        <v>426</v>
      </c>
      <c r="S3" s="244"/>
      <c r="T3" s="244"/>
    </row>
    <row r="4" spans="2:20" ht="21.75" customHeight="1">
      <c r="B4" s="67" t="s">
        <v>1212</v>
      </c>
      <c r="D4" s="237" t="s">
        <v>1211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9"/>
    </row>
    <row r="5" spans="2:30" ht="21.75" customHeight="1">
      <c r="B5" s="67" t="s">
        <v>1148</v>
      </c>
      <c r="C5" s="67" t="s">
        <v>1149</v>
      </c>
      <c r="D5" s="71" t="s">
        <v>1150</v>
      </c>
      <c r="E5" s="71" t="s">
        <v>1151</v>
      </c>
      <c r="F5" s="72" t="s">
        <v>901</v>
      </c>
      <c r="G5" s="72">
        <v>1</v>
      </c>
      <c r="H5" s="72">
        <f>IF(I5&lt;&gt;0,G5-I5,"")</f>
        <v>0</v>
      </c>
      <c r="I5" s="72">
        <v>1</v>
      </c>
      <c r="J5" s="72"/>
      <c r="K5" s="71" t="s">
        <v>931</v>
      </c>
      <c r="L5" s="72" t="s">
        <v>932</v>
      </c>
      <c r="M5" s="72">
        <v>0.2</v>
      </c>
      <c r="N5" s="72">
        <v>100</v>
      </c>
      <c r="O5" s="72">
        <f>IF(I5*M5=0,"",I5*M5*(N5/100))</f>
        <v>0.2</v>
      </c>
      <c r="P5" s="73"/>
      <c r="Q5" s="73">
        <f>TRUNC(P5*M5*N5/100)</f>
        <v>0</v>
      </c>
      <c r="R5" s="73"/>
      <c r="S5" s="74" t="s">
        <v>1152</v>
      </c>
      <c r="T5" s="74"/>
      <c r="AD5" s="66">
        <f>O5</f>
        <v>0.2</v>
      </c>
    </row>
    <row r="6" spans="2:30" ht="21.75" customHeight="1">
      <c r="B6" s="67" t="s">
        <v>1148</v>
      </c>
      <c r="C6" s="67" t="s">
        <v>931</v>
      </c>
      <c r="D6" s="71" t="s">
        <v>924</v>
      </c>
      <c r="E6" s="71" t="s">
        <v>932</v>
      </c>
      <c r="F6" s="72" t="s">
        <v>926</v>
      </c>
      <c r="G6" s="72">
        <f>IF(H6*I6/100+0.000005&lt;1,TRUNC(H6*I6/100+0.000005,옵션!$E$13),TRUNC(H6*I6/100+0.000005,옵션!$E$13))</f>
        <v>0.2</v>
      </c>
      <c r="H6" s="72">
        <f>옵션!$B$13</f>
        <v>100</v>
      </c>
      <c r="I6" s="72">
        <f>SUM(AD5:AD5)</f>
        <v>0.2</v>
      </c>
      <c r="J6" s="72"/>
      <c r="K6" s="71"/>
      <c r="L6" s="72"/>
      <c r="M6" s="72"/>
      <c r="N6" s="72"/>
      <c r="O6" s="72">
        <f>IF(I6*M6=0,"",I6*M6*(N6/100))</f>
      </c>
      <c r="P6" s="73"/>
      <c r="Q6" s="73">
        <f>TRUNC(P6*M6*N6/100)</f>
        <v>0</v>
      </c>
      <c r="R6" s="73"/>
      <c r="S6" s="74"/>
      <c r="T6" s="74"/>
      <c r="Z6" s="66" t="s">
        <v>1153</v>
      </c>
      <c r="AD6" s="66">
        <f>SUM(AD5:AD5)</f>
        <v>0.2</v>
      </c>
    </row>
    <row r="7" spans="2:20" ht="21.75" customHeight="1">
      <c r="B7" s="67" t="s">
        <v>1214</v>
      </c>
      <c r="D7" s="237" t="s">
        <v>1213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9"/>
    </row>
    <row r="8" spans="2:30" ht="21.75" customHeight="1">
      <c r="B8" s="67" t="s">
        <v>1148</v>
      </c>
      <c r="C8" s="67" t="s">
        <v>1154</v>
      </c>
      <c r="D8" s="71" t="s">
        <v>1150</v>
      </c>
      <c r="E8" s="71" t="s">
        <v>1155</v>
      </c>
      <c r="F8" s="72" t="s">
        <v>901</v>
      </c>
      <c r="G8" s="72">
        <v>1</v>
      </c>
      <c r="H8" s="72">
        <f>IF(I8&lt;&gt;0,G8-I8,"")</f>
        <v>0</v>
      </c>
      <c r="I8" s="72">
        <v>1</v>
      </c>
      <c r="J8" s="72"/>
      <c r="K8" s="71" t="s">
        <v>931</v>
      </c>
      <c r="L8" s="72" t="s">
        <v>932</v>
      </c>
      <c r="M8" s="72">
        <v>0.1</v>
      </c>
      <c r="N8" s="72">
        <v>100</v>
      </c>
      <c r="O8" s="72">
        <f>IF(I8*M8=0,"",I8*M8*(N8/100))</f>
        <v>0.1</v>
      </c>
      <c r="P8" s="73"/>
      <c r="Q8" s="73">
        <f>TRUNC(P8*M8*N8/100)</f>
        <v>0</v>
      </c>
      <c r="R8" s="73"/>
      <c r="S8" s="74" t="s">
        <v>1152</v>
      </c>
      <c r="T8" s="74"/>
      <c r="AD8" s="66">
        <f>O8</f>
        <v>0.1</v>
      </c>
    </row>
    <row r="9" spans="2:30" ht="21.75" customHeight="1">
      <c r="B9" s="67" t="s">
        <v>1148</v>
      </c>
      <c r="C9" s="67" t="s">
        <v>931</v>
      </c>
      <c r="D9" s="71" t="s">
        <v>924</v>
      </c>
      <c r="E9" s="71" t="s">
        <v>932</v>
      </c>
      <c r="F9" s="72" t="s">
        <v>926</v>
      </c>
      <c r="G9" s="72">
        <f>IF(H9*I9/100+0.000005&lt;1,TRUNC(H9*I9/100+0.000005,옵션!$E$13),TRUNC(H9*I9/100+0.000005,옵션!$E$13))</f>
        <v>0.1</v>
      </c>
      <c r="H9" s="72">
        <f>옵션!$B$13</f>
        <v>100</v>
      </c>
      <c r="I9" s="72">
        <f>SUM(AD8:AD8)</f>
        <v>0.1</v>
      </c>
      <c r="J9" s="72"/>
      <c r="K9" s="71"/>
      <c r="L9" s="72"/>
      <c r="M9" s="72"/>
      <c r="N9" s="72"/>
      <c r="O9" s="72">
        <f>IF(I9*M9=0,"",I9*M9*(N9/100))</f>
      </c>
      <c r="P9" s="73"/>
      <c r="Q9" s="73">
        <f>TRUNC(P9*M9*N9/100)</f>
        <v>0</v>
      </c>
      <c r="R9" s="73"/>
      <c r="S9" s="74"/>
      <c r="T9" s="74"/>
      <c r="Z9" s="66" t="s">
        <v>1153</v>
      </c>
      <c r="AD9" s="66">
        <f>SUM(AD8:AD8)</f>
        <v>0.1</v>
      </c>
    </row>
    <row r="10" spans="2:20" ht="21.75" customHeight="1">
      <c r="B10" s="67" t="s">
        <v>1214</v>
      </c>
      <c r="D10" s="237" t="s">
        <v>1215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9"/>
    </row>
    <row r="11" spans="2:28" ht="21.75" customHeight="1">
      <c r="B11" s="67" t="s">
        <v>1148</v>
      </c>
      <c r="C11" s="67" t="s">
        <v>752</v>
      </c>
      <c r="D11" s="71" t="s">
        <v>753</v>
      </c>
      <c r="E11" s="71" t="s">
        <v>754</v>
      </c>
      <c r="F11" s="72" t="s">
        <v>457</v>
      </c>
      <c r="G11" s="72">
        <v>1</v>
      </c>
      <c r="H11" s="72">
        <f>IF(I11&lt;&gt;0,G11-I11,"")</f>
        <v>0</v>
      </c>
      <c r="I11" s="72">
        <v>1</v>
      </c>
      <c r="J11" s="72"/>
      <c r="K11" s="71" t="s">
        <v>927</v>
      </c>
      <c r="L11" s="72" t="s">
        <v>928</v>
      </c>
      <c r="M11" s="72">
        <v>0.0005</v>
      </c>
      <c r="N11" s="72">
        <v>100</v>
      </c>
      <c r="O11" s="72">
        <f>IF(I11*M11=0,"",I11*M11*(N11/100))</f>
        <v>0.0005</v>
      </c>
      <c r="P11" s="73"/>
      <c r="Q11" s="73">
        <f>TRUNC(P11*M11*N11/100)</f>
        <v>0</v>
      </c>
      <c r="R11" s="73"/>
      <c r="S11" s="74" t="s">
        <v>1156</v>
      </c>
      <c r="T11" s="74"/>
      <c r="AB11" s="66">
        <f>O11</f>
        <v>0.0005</v>
      </c>
    </row>
    <row r="12" spans="2:30" ht="21.75" customHeight="1">
      <c r="B12" s="67" t="s">
        <v>1148</v>
      </c>
      <c r="C12" s="67" t="s">
        <v>752</v>
      </c>
      <c r="D12" s="71"/>
      <c r="E12" s="71"/>
      <c r="F12" s="72"/>
      <c r="G12" s="72">
        <v>1</v>
      </c>
      <c r="H12" s="72">
        <f>IF(I12&lt;&gt;0,G12-I12,"")</f>
        <v>0</v>
      </c>
      <c r="I12" s="72">
        <v>1</v>
      </c>
      <c r="J12" s="72"/>
      <c r="K12" s="71" t="s">
        <v>931</v>
      </c>
      <c r="L12" s="72" t="s">
        <v>932</v>
      </c>
      <c r="M12" s="72">
        <v>0.001</v>
      </c>
      <c r="N12" s="72">
        <v>100</v>
      </c>
      <c r="O12" s="72">
        <f>IF(I12*M12=0,"",I12*M12*(N12/100))</f>
        <v>0.001</v>
      </c>
      <c r="P12" s="73"/>
      <c r="Q12" s="73">
        <f>TRUNC(P12*M12*N12/100)</f>
        <v>0</v>
      </c>
      <c r="R12" s="73"/>
      <c r="S12" s="74" t="s">
        <v>1156</v>
      </c>
      <c r="T12" s="74"/>
      <c r="AD12" s="66">
        <f>O12</f>
        <v>0.001</v>
      </c>
    </row>
    <row r="13" spans="2:30" ht="21.75" customHeight="1">
      <c r="B13" s="67" t="s">
        <v>1148</v>
      </c>
      <c r="C13" s="67" t="s">
        <v>927</v>
      </c>
      <c r="D13" s="71" t="s">
        <v>924</v>
      </c>
      <c r="E13" s="71" t="s">
        <v>928</v>
      </c>
      <c r="F13" s="72" t="s">
        <v>926</v>
      </c>
      <c r="G13" s="72">
        <f>IF(H13*I13/100+0.000005&lt;1,TRUNC(H13*I13/100+0.000005,옵션!$E$13),TRUNC(H13*I13/100+0.000005,옵션!$E$13))</f>
        <v>0.0005</v>
      </c>
      <c r="H13" s="72">
        <f>옵션!$B$13</f>
        <v>100</v>
      </c>
      <c r="I13" s="72">
        <f>SUM(AB11:AB12)</f>
        <v>0.0005</v>
      </c>
      <c r="J13" s="72"/>
      <c r="K13" s="71"/>
      <c r="L13" s="72"/>
      <c r="M13" s="72"/>
      <c r="N13" s="72"/>
      <c r="O13" s="72">
        <f>IF(I13*M13=0,"",I13*M13*(N13/100))</f>
      </c>
      <c r="P13" s="73"/>
      <c r="Q13" s="73">
        <f>TRUNC(P13*M13*N13/100)</f>
        <v>0</v>
      </c>
      <c r="R13" s="73"/>
      <c r="S13" s="74"/>
      <c r="T13" s="74"/>
      <c r="Z13" s="66" t="s">
        <v>1153</v>
      </c>
      <c r="AB13" s="66">
        <f>SUM(AB11:AB12)</f>
        <v>0.0005</v>
      </c>
      <c r="AD13" s="66">
        <f>SUM(AD11:AD12)</f>
        <v>0.001</v>
      </c>
    </row>
    <row r="14" spans="2:20" ht="21.75" customHeight="1">
      <c r="B14" s="67" t="s">
        <v>1148</v>
      </c>
      <c r="C14" s="67" t="s">
        <v>931</v>
      </c>
      <c r="D14" s="71" t="s">
        <v>924</v>
      </c>
      <c r="E14" s="71" t="s">
        <v>932</v>
      </c>
      <c r="F14" s="72" t="s">
        <v>926</v>
      </c>
      <c r="G14" s="72">
        <f>IF(H14*I14/100+0.000005&lt;1,TRUNC(H14*I14/100+0.000005,옵션!$E$13),TRUNC(H14*I14/100+0.000005,옵션!$E$13))</f>
        <v>0.001</v>
      </c>
      <c r="H14" s="72">
        <f>옵션!$B$13</f>
        <v>100</v>
      </c>
      <c r="I14" s="72">
        <f>SUM(AD11:AD12)</f>
        <v>0.001</v>
      </c>
      <c r="J14" s="72"/>
      <c r="K14" s="71"/>
      <c r="L14" s="72"/>
      <c r="M14" s="72"/>
      <c r="N14" s="72"/>
      <c r="O14" s="72">
        <f>IF(I14*M14=0,"",I14*M14*(N14/100))</f>
      </c>
      <c r="P14" s="73"/>
      <c r="Q14" s="73">
        <f>TRUNC(P14*M14*N14/100)</f>
        <v>0</v>
      </c>
      <c r="R14" s="73"/>
      <c r="S14" s="74"/>
      <c r="T14" s="74"/>
    </row>
    <row r="15" spans="2:20" ht="21.75" customHeight="1">
      <c r="B15" s="67" t="s">
        <v>1214</v>
      </c>
      <c r="D15" s="237" t="s">
        <v>1216</v>
      </c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9"/>
    </row>
    <row r="16" spans="2:30" ht="21.75" customHeight="1">
      <c r="B16" s="67" t="s">
        <v>1148</v>
      </c>
      <c r="C16" s="67" t="s">
        <v>1157</v>
      </c>
      <c r="D16" s="71" t="s">
        <v>1150</v>
      </c>
      <c r="E16" s="71" t="s">
        <v>1158</v>
      </c>
      <c r="F16" s="72" t="s">
        <v>901</v>
      </c>
      <c r="G16" s="72">
        <v>1</v>
      </c>
      <c r="H16" s="72">
        <f>IF(I16&lt;&gt;0,G16-I16,"")</f>
        <v>0</v>
      </c>
      <c r="I16" s="72">
        <v>1</v>
      </c>
      <c r="J16" s="72"/>
      <c r="K16" s="71" t="s">
        <v>931</v>
      </c>
      <c r="L16" s="72" t="s">
        <v>932</v>
      </c>
      <c r="M16" s="72">
        <v>0.14</v>
      </c>
      <c r="N16" s="72">
        <v>100</v>
      </c>
      <c r="O16" s="72">
        <f>IF(I16*M16=0,"",I16*M16*(N16/100))</f>
        <v>0.14</v>
      </c>
      <c r="P16" s="73"/>
      <c r="Q16" s="73">
        <f>TRUNC(P16*M16*N16/100)</f>
        <v>0</v>
      </c>
      <c r="R16" s="73"/>
      <c r="S16" s="74" t="s">
        <v>1159</v>
      </c>
      <c r="T16" s="74"/>
      <c r="AD16" s="66">
        <f>O16</f>
        <v>0.14</v>
      </c>
    </row>
    <row r="17" spans="2:30" ht="21.75" customHeight="1">
      <c r="B17" s="67" t="s">
        <v>1148</v>
      </c>
      <c r="C17" s="67" t="s">
        <v>931</v>
      </c>
      <c r="D17" s="71" t="s">
        <v>924</v>
      </c>
      <c r="E17" s="71" t="s">
        <v>932</v>
      </c>
      <c r="F17" s="72" t="s">
        <v>926</v>
      </c>
      <c r="G17" s="72">
        <f>IF(H17*I17/100+0.000005&lt;1,TRUNC(H17*I17/100+0.000005,옵션!$E$13),TRUNC(H17*I17/100+0.000005,옵션!$E$13))</f>
        <v>0.14</v>
      </c>
      <c r="H17" s="72">
        <f>옵션!$B$13</f>
        <v>100</v>
      </c>
      <c r="I17" s="72">
        <f>SUM(AD16:AD16)</f>
        <v>0.14</v>
      </c>
      <c r="J17" s="72"/>
      <c r="K17" s="71"/>
      <c r="L17" s="72"/>
      <c r="M17" s="72"/>
      <c r="N17" s="72"/>
      <c r="O17" s="72">
        <f>IF(I17*M17=0,"",I17*M17*(N17/100))</f>
      </c>
      <c r="P17" s="73"/>
      <c r="Q17" s="73">
        <f>TRUNC(P17*M17*N17/100)</f>
        <v>0</v>
      </c>
      <c r="R17" s="73"/>
      <c r="S17" s="74"/>
      <c r="T17" s="74"/>
      <c r="Z17" s="66" t="s">
        <v>1153</v>
      </c>
      <c r="AD17" s="66">
        <f>SUM(AD16:AD16)</f>
        <v>0.14</v>
      </c>
    </row>
    <row r="18" spans="2:20" ht="21.75" customHeight="1">
      <c r="B18" s="67" t="s">
        <v>1214</v>
      </c>
      <c r="D18" s="237" t="s">
        <v>1217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9"/>
    </row>
    <row r="19" spans="2:30" ht="21.75" customHeight="1">
      <c r="B19" s="67" t="s">
        <v>1148</v>
      </c>
      <c r="C19" s="67" t="s">
        <v>1160</v>
      </c>
      <c r="D19" s="71" t="s">
        <v>1150</v>
      </c>
      <c r="E19" s="71" t="s">
        <v>1161</v>
      </c>
      <c r="F19" s="72" t="s">
        <v>901</v>
      </c>
      <c r="G19" s="72">
        <v>1</v>
      </c>
      <c r="H19" s="72">
        <f>IF(I19&lt;&gt;0,G19-I19,"")</f>
        <v>0</v>
      </c>
      <c r="I19" s="72">
        <v>1</v>
      </c>
      <c r="J19" s="72"/>
      <c r="K19" s="71" t="s">
        <v>931</v>
      </c>
      <c r="L19" s="72" t="s">
        <v>932</v>
      </c>
      <c r="M19" s="72">
        <v>0.2</v>
      </c>
      <c r="N19" s="72">
        <v>100</v>
      </c>
      <c r="O19" s="72">
        <f>IF(I19*M19=0,"",I19*M19*(N19/100))</f>
        <v>0.2</v>
      </c>
      <c r="P19" s="73"/>
      <c r="Q19" s="73">
        <f>TRUNC(P19*M19*N19/100)</f>
        <v>0</v>
      </c>
      <c r="R19" s="73"/>
      <c r="S19" s="74" t="s">
        <v>1152</v>
      </c>
      <c r="T19" s="74"/>
      <c r="AD19" s="66">
        <f>O19</f>
        <v>0.2</v>
      </c>
    </row>
    <row r="20" spans="2:30" ht="21.75" customHeight="1">
      <c r="B20" s="67" t="s">
        <v>1148</v>
      </c>
      <c r="C20" s="67" t="s">
        <v>931</v>
      </c>
      <c r="D20" s="71" t="s">
        <v>924</v>
      </c>
      <c r="E20" s="71" t="s">
        <v>932</v>
      </c>
      <c r="F20" s="72" t="s">
        <v>926</v>
      </c>
      <c r="G20" s="72">
        <f>IF(H20*I20/100+0.000005&lt;1,TRUNC(H20*I20/100+0.000005,옵션!$E$13),TRUNC(H20*I20/100+0.000005,옵션!$E$13))</f>
        <v>0.2</v>
      </c>
      <c r="H20" s="72">
        <f>옵션!$B$13</f>
        <v>100</v>
      </c>
      <c r="I20" s="72">
        <f>SUM(AD19:AD19)</f>
        <v>0.2</v>
      </c>
      <c r="J20" s="72"/>
      <c r="K20" s="71"/>
      <c r="L20" s="72"/>
      <c r="M20" s="72"/>
      <c r="N20" s="72"/>
      <c r="O20" s="72">
        <f>IF(I20*M20=0,"",I20*M20*(N20/100))</f>
      </c>
      <c r="P20" s="73"/>
      <c r="Q20" s="73">
        <f>TRUNC(P20*M20*N20/100)</f>
        <v>0</v>
      </c>
      <c r="R20" s="73"/>
      <c r="S20" s="74"/>
      <c r="T20" s="74"/>
      <c r="Z20" s="66" t="s">
        <v>1153</v>
      </c>
      <c r="AD20" s="66">
        <f>SUM(AD19:AD19)</f>
        <v>0.2</v>
      </c>
    </row>
    <row r="21" spans="2:20" ht="21.75" customHeight="1">
      <c r="B21" s="67" t="s">
        <v>1214</v>
      </c>
      <c r="D21" s="237" t="s">
        <v>1218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9"/>
    </row>
    <row r="22" spans="2:30" ht="21.75" customHeight="1">
      <c r="B22" s="67" t="s">
        <v>1148</v>
      </c>
      <c r="C22" s="67" t="s">
        <v>1162</v>
      </c>
      <c r="D22" s="71" t="s">
        <v>1150</v>
      </c>
      <c r="E22" s="71" t="s">
        <v>1163</v>
      </c>
      <c r="F22" s="72" t="s">
        <v>901</v>
      </c>
      <c r="G22" s="72">
        <v>1</v>
      </c>
      <c r="H22" s="72">
        <f>IF(I22&lt;&gt;0,G22-I22,"")</f>
        <v>0</v>
      </c>
      <c r="I22" s="72">
        <v>1</v>
      </c>
      <c r="J22" s="72"/>
      <c r="K22" s="71" t="s">
        <v>931</v>
      </c>
      <c r="L22" s="72" t="s">
        <v>932</v>
      </c>
      <c r="M22" s="72">
        <v>0.2</v>
      </c>
      <c r="N22" s="72">
        <v>100</v>
      </c>
      <c r="O22" s="72">
        <f>IF(I22*M22=0,"",I22*M22*(N22/100))</f>
        <v>0.2</v>
      </c>
      <c r="P22" s="73"/>
      <c r="Q22" s="73">
        <f>TRUNC(P22*M22*N22/100)</f>
        <v>0</v>
      </c>
      <c r="R22" s="73"/>
      <c r="S22" s="74" t="s">
        <v>1152</v>
      </c>
      <c r="T22" s="74"/>
      <c r="AD22" s="66">
        <f>O22</f>
        <v>0.2</v>
      </c>
    </row>
    <row r="23" spans="2:30" ht="21.75" customHeight="1">
      <c r="B23" s="67" t="s">
        <v>1148</v>
      </c>
      <c r="C23" s="67" t="s">
        <v>931</v>
      </c>
      <c r="D23" s="71" t="s">
        <v>924</v>
      </c>
      <c r="E23" s="71" t="s">
        <v>932</v>
      </c>
      <c r="F23" s="72" t="s">
        <v>926</v>
      </c>
      <c r="G23" s="72">
        <f>IF(H23*I23/100+0.000005&lt;1,TRUNC(H23*I23/100+0.000005,옵션!$E$13),TRUNC(H23*I23/100+0.000005,옵션!$E$13))</f>
        <v>0.2</v>
      </c>
      <c r="H23" s="72">
        <f>옵션!$B$13</f>
        <v>100</v>
      </c>
      <c r="I23" s="72">
        <f>SUM(AD22:AD22)</f>
        <v>0.2</v>
      </c>
      <c r="J23" s="72"/>
      <c r="K23" s="71"/>
      <c r="L23" s="72"/>
      <c r="M23" s="72"/>
      <c r="N23" s="72"/>
      <c r="O23" s="72">
        <f>IF(I23*M23=0,"",I23*M23*(N23/100))</f>
      </c>
      <c r="P23" s="73"/>
      <c r="Q23" s="73">
        <f>TRUNC(P23*M23*N23/100)</f>
        <v>0</v>
      </c>
      <c r="R23" s="73"/>
      <c r="S23" s="74"/>
      <c r="T23" s="74"/>
      <c r="Z23" s="66" t="s">
        <v>1153</v>
      </c>
      <c r="AD23" s="66">
        <f>SUM(AD22:AD22)</f>
        <v>0.2</v>
      </c>
    </row>
    <row r="24" spans="2:20" ht="21.75" customHeight="1">
      <c r="B24" s="67" t="s">
        <v>1214</v>
      </c>
      <c r="D24" s="237" t="s">
        <v>1219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9"/>
    </row>
    <row r="25" spans="2:30" ht="21.75" customHeight="1">
      <c r="B25" s="67" t="s">
        <v>1148</v>
      </c>
      <c r="C25" s="67" t="s">
        <v>1164</v>
      </c>
      <c r="D25" s="71" t="s">
        <v>1150</v>
      </c>
      <c r="E25" s="71" t="s">
        <v>1165</v>
      </c>
      <c r="F25" s="72" t="s">
        <v>901</v>
      </c>
      <c r="G25" s="72">
        <v>1</v>
      </c>
      <c r="H25" s="72">
        <f>IF(I25&lt;&gt;0,G25-I25,"")</f>
        <v>0</v>
      </c>
      <c r="I25" s="72">
        <v>1</v>
      </c>
      <c r="J25" s="72"/>
      <c r="K25" s="71" t="s">
        <v>931</v>
      </c>
      <c r="L25" s="72" t="s">
        <v>932</v>
      </c>
      <c r="M25" s="72">
        <v>0.018</v>
      </c>
      <c r="N25" s="72">
        <v>100</v>
      </c>
      <c r="O25" s="72">
        <f>IF(I25*M25=0,"",I25*M25*(N25/100))</f>
        <v>0.018</v>
      </c>
      <c r="P25" s="73"/>
      <c r="Q25" s="73">
        <f>TRUNC(P25*M25*N25/100)</f>
        <v>0</v>
      </c>
      <c r="R25" s="73"/>
      <c r="S25" s="74" t="s">
        <v>1166</v>
      </c>
      <c r="T25" s="74"/>
      <c r="AD25" s="66">
        <f>O25</f>
        <v>0.018</v>
      </c>
    </row>
    <row r="26" spans="2:30" ht="21.75" customHeight="1">
      <c r="B26" s="67" t="s">
        <v>1148</v>
      </c>
      <c r="C26" s="67" t="s">
        <v>931</v>
      </c>
      <c r="D26" s="71" t="s">
        <v>924</v>
      </c>
      <c r="E26" s="71" t="s">
        <v>932</v>
      </c>
      <c r="F26" s="72" t="s">
        <v>926</v>
      </c>
      <c r="G26" s="72">
        <f>IF(H26*I26/100+0.000005&lt;1,TRUNC(H26*I26/100+0.000005,옵션!$E$13),TRUNC(H26*I26/100+0.000005,옵션!$E$13))</f>
        <v>0.018</v>
      </c>
      <c r="H26" s="72">
        <f>옵션!$B$13</f>
        <v>100</v>
      </c>
      <c r="I26" s="72">
        <f>SUM(AD25:AD25)</f>
        <v>0.018</v>
      </c>
      <c r="J26" s="72"/>
      <c r="K26" s="71"/>
      <c r="L26" s="72"/>
      <c r="M26" s="72"/>
      <c r="N26" s="72"/>
      <c r="O26" s="72">
        <f>IF(I26*M26=0,"",I26*M26*(N26/100))</f>
      </c>
      <c r="P26" s="73"/>
      <c r="Q26" s="73">
        <f>TRUNC(P26*M26*N26/100)</f>
        <v>0</v>
      </c>
      <c r="R26" s="73"/>
      <c r="S26" s="74"/>
      <c r="T26" s="74"/>
      <c r="Z26" s="66" t="s">
        <v>1153</v>
      </c>
      <c r="AD26" s="66">
        <f>SUM(AD25:AD25)</f>
        <v>0.018</v>
      </c>
    </row>
    <row r="27" spans="2:20" ht="21.75" customHeight="1">
      <c r="B27" s="67" t="s">
        <v>1212</v>
      </c>
      <c r="D27" s="237" t="s">
        <v>1220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9"/>
    </row>
    <row r="28" spans="2:30" ht="21.75" customHeight="1">
      <c r="B28" s="67" t="s">
        <v>1148</v>
      </c>
      <c r="C28" s="67" t="s">
        <v>1167</v>
      </c>
      <c r="D28" s="71" t="s">
        <v>1150</v>
      </c>
      <c r="E28" s="71" t="s">
        <v>1168</v>
      </c>
      <c r="F28" s="72" t="s">
        <v>901</v>
      </c>
      <c r="G28" s="72">
        <v>1</v>
      </c>
      <c r="H28" s="72">
        <f>IF(I28&lt;&gt;0,G28-I28,"")</f>
        <v>0</v>
      </c>
      <c r="I28" s="72">
        <v>1</v>
      </c>
      <c r="J28" s="72"/>
      <c r="K28" s="71" t="s">
        <v>931</v>
      </c>
      <c r="L28" s="72" t="s">
        <v>932</v>
      </c>
      <c r="M28" s="72">
        <v>0.0076</v>
      </c>
      <c r="N28" s="72">
        <v>100</v>
      </c>
      <c r="O28" s="72">
        <f>IF(I28*M28=0,"",I28*M28*(N28/100))</f>
        <v>0.0076</v>
      </c>
      <c r="P28" s="73"/>
      <c r="Q28" s="73">
        <f>TRUNC(P28*M28*N28/100)</f>
        <v>0</v>
      </c>
      <c r="R28" s="73"/>
      <c r="S28" s="74" t="s">
        <v>1169</v>
      </c>
      <c r="T28" s="74"/>
      <c r="AD28" s="66">
        <f>O28</f>
        <v>0.0076</v>
      </c>
    </row>
    <row r="29" spans="2:30" ht="21.75" customHeight="1">
      <c r="B29" s="67" t="s">
        <v>1148</v>
      </c>
      <c r="C29" s="67" t="s">
        <v>931</v>
      </c>
      <c r="D29" s="71" t="s">
        <v>924</v>
      </c>
      <c r="E29" s="71" t="s">
        <v>932</v>
      </c>
      <c r="F29" s="72" t="s">
        <v>926</v>
      </c>
      <c r="G29" s="72">
        <f>IF(H29*I29/100+0.000005&lt;1,TRUNC(H29*I29/100+0.000005,옵션!$E$13),TRUNC(H29*I29/100+0.000005,옵션!$E$13))</f>
        <v>0.0076</v>
      </c>
      <c r="H29" s="72">
        <f>옵션!$B$13</f>
        <v>100</v>
      </c>
      <c r="I29" s="72">
        <f>SUM(AD28:AD28)</f>
        <v>0.0076</v>
      </c>
      <c r="J29" s="72"/>
      <c r="K29" s="71"/>
      <c r="L29" s="72"/>
      <c r="M29" s="72"/>
      <c r="N29" s="72"/>
      <c r="O29" s="72">
        <f>IF(I29*M29=0,"",I29*M29*(N29/100))</f>
      </c>
      <c r="P29" s="73"/>
      <c r="Q29" s="73">
        <f>TRUNC(P29*M29*N29/100)</f>
        <v>0</v>
      </c>
      <c r="R29" s="73"/>
      <c r="S29" s="74"/>
      <c r="T29" s="74"/>
      <c r="Z29" s="66" t="s">
        <v>1153</v>
      </c>
      <c r="AD29" s="66">
        <f>SUM(AD28:AD28)</f>
        <v>0.0076</v>
      </c>
    </row>
    <row r="30" spans="2:20" ht="21.75" customHeight="1">
      <c r="B30" s="67" t="s">
        <v>1214</v>
      </c>
      <c r="D30" s="237" t="s">
        <v>1221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9"/>
    </row>
    <row r="31" spans="2:31" ht="21.75" customHeight="1">
      <c r="B31" s="67" t="s">
        <v>1148</v>
      </c>
      <c r="C31" s="67" t="s">
        <v>1170</v>
      </c>
      <c r="D31" s="71" t="s">
        <v>1150</v>
      </c>
      <c r="E31" s="71" t="s">
        <v>1171</v>
      </c>
      <c r="F31" s="72" t="s">
        <v>901</v>
      </c>
      <c r="G31" s="72">
        <v>1</v>
      </c>
      <c r="H31" s="72">
        <f>IF(I31&lt;&gt;0,G31-I31,"")</f>
        <v>0</v>
      </c>
      <c r="I31" s="72">
        <v>1</v>
      </c>
      <c r="J31" s="72"/>
      <c r="K31" s="71" t="s">
        <v>933</v>
      </c>
      <c r="L31" s="72" t="s">
        <v>934</v>
      </c>
      <c r="M31" s="72">
        <v>1.52</v>
      </c>
      <c r="N31" s="72">
        <v>100</v>
      </c>
      <c r="O31" s="72">
        <f>IF(I31*M31=0,"",I31*M31*(N31/100))</f>
        <v>1.52</v>
      </c>
      <c r="P31" s="73"/>
      <c r="Q31" s="73">
        <f>TRUNC(P31*M31*N31/100)</f>
        <v>0</v>
      </c>
      <c r="R31" s="73"/>
      <c r="S31" s="74" t="s">
        <v>1172</v>
      </c>
      <c r="T31" s="74"/>
      <c r="AE31" s="66">
        <f>O31</f>
        <v>1.52</v>
      </c>
    </row>
    <row r="32" spans="2:31" ht="21.75" customHeight="1">
      <c r="B32" s="67" t="s">
        <v>1148</v>
      </c>
      <c r="C32" s="67" t="s">
        <v>933</v>
      </c>
      <c r="D32" s="71" t="s">
        <v>924</v>
      </c>
      <c r="E32" s="71" t="s">
        <v>934</v>
      </c>
      <c r="F32" s="72" t="s">
        <v>926</v>
      </c>
      <c r="G32" s="72">
        <f>IF(H32*I32/100+0.000005&lt;1,TRUNC(H32*I32/100+0.000005,옵션!$E$13),TRUNC(H32*I32/100+0.000005,옵션!$E$13))</f>
        <v>1.52</v>
      </c>
      <c r="H32" s="72">
        <f>옵션!$B$13</f>
        <v>100</v>
      </c>
      <c r="I32" s="72">
        <f>SUM(AE31:AE31)</f>
        <v>1.52</v>
      </c>
      <c r="J32" s="72"/>
      <c r="K32" s="71"/>
      <c r="L32" s="72"/>
      <c r="M32" s="72"/>
      <c r="N32" s="72"/>
      <c r="O32" s="72">
        <f>IF(I32*M32=0,"",I32*M32*(N32/100))</f>
      </c>
      <c r="P32" s="73"/>
      <c r="Q32" s="73">
        <f>TRUNC(P32*M32*N32/100)</f>
        <v>0</v>
      </c>
      <c r="R32" s="73"/>
      <c r="S32" s="74"/>
      <c r="T32" s="74"/>
      <c r="Z32" s="66" t="s">
        <v>1153</v>
      </c>
      <c r="AE32" s="66">
        <f>SUM(AE31:AE31)</f>
        <v>1.52</v>
      </c>
    </row>
    <row r="33" spans="2:20" ht="21.75" customHeight="1">
      <c r="B33" s="67" t="s">
        <v>1214</v>
      </c>
      <c r="D33" s="237" t="s">
        <v>1222</v>
      </c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9"/>
    </row>
    <row r="34" spans="2:36" ht="21.75" customHeight="1">
      <c r="B34" s="67" t="s">
        <v>1148</v>
      </c>
      <c r="C34" s="67" t="s">
        <v>1173</v>
      </c>
      <c r="D34" s="71" t="s">
        <v>1150</v>
      </c>
      <c r="E34" s="71" t="s">
        <v>1174</v>
      </c>
      <c r="F34" s="72" t="s">
        <v>901</v>
      </c>
      <c r="G34" s="72">
        <v>1</v>
      </c>
      <c r="H34" s="72">
        <f>IF(I34&lt;&gt;0,G34-I34,"")</f>
        <v>0</v>
      </c>
      <c r="I34" s="72">
        <v>1</v>
      </c>
      <c r="J34" s="72"/>
      <c r="K34" s="71" t="s">
        <v>943</v>
      </c>
      <c r="L34" s="72" t="s">
        <v>944</v>
      </c>
      <c r="M34" s="72">
        <v>0.87</v>
      </c>
      <c r="N34" s="72">
        <v>100</v>
      </c>
      <c r="O34" s="72">
        <f>IF(I34*M34=0,"",I34*M34*(N34/100))</f>
        <v>0.87</v>
      </c>
      <c r="P34" s="73"/>
      <c r="Q34" s="73">
        <f>TRUNC(P34*M34*N34/100)</f>
        <v>0</v>
      </c>
      <c r="R34" s="73"/>
      <c r="S34" s="74" t="s">
        <v>1175</v>
      </c>
      <c r="T34" s="74"/>
      <c r="AJ34" s="66">
        <f>O34</f>
        <v>0.87</v>
      </c>
    </row>
    <row r="35" spans="2:30" ht="21.75" customHeight="1">
      <c r="B35" s="67" t="s">
        <v>1148</v>
      </c>
      <c r="C35" s="67" t="s">
        <v>1173</v>
      </c>
      <c r="D35" s="71"/>
      <c r="E35" s="71"/>
      <c r="F35" s="72"/>
      <c r="G35" s="72">
        <v>1</v>
      </c>
      <c r="H35" s="72">
        <f>IF(I35&lt;&gt;0,G35-I35,"")</f>
        <v>0</v>
      </c>
      <c r="I35" s="72">
        <v>1</v>
      </c>
      <c r="J35" s="72"/>
      <c r="K35" s="71" t="s">
        <v>931</v>
      </c>
      <c r="L35" s="72" t="s">
        <v>932</v>
      </c>
      <c r="M35" s="72">
        <v>0.99</v>
      </c>
      <c r="N35" s="72">
        <v>100</v>
      </c>
      <c r="O35" s="72">
        <f>IF(I35*M35=0,"",I35*M35*(N35/100))</f>
        <v>0.99</v>
      </c>
      <c r="P35" s="73"/>
      <c r="Q35" s="73">
        <f>TRUNC(P35*M35*N35/100)</f>
        <v>0</v>
      </c>
      <c r="R35" s="73"/>
      <c r="S35" s="74" t="s">
        <v>1175</v>
      </c>
      <c r="T35" s="74"/>
      <c r="AD35" s="66">
        <f>O35</f>
        <v>0.99</v>
      </c>
    </row>
    <row r="36" spans="2:36" ht="21.75" customHeight="1">
      <c r="B36" s="67" t="s">
        <v>1148</v>
      </c>
      <c r="C36" s="67" t="s">
        <v>931</v>
      </c>
      <c r="D36" s="71" t="s">
        <v>924</v>
      </c>
      <c r="E36" s="71" t="s">
        <v>932</v>
      </c>
      <c r="F36" s="72" t="s">
        <v>926</v>
      </c>
      <c r="G36" s="72">
        <f>IF(H36*I36/100+0.000005&lt;1,TRUNC(H36*I36/100+0.000005,옵션!$E$13),TRUNC(H36*I36/100+0.000005,옵션!$E$13))</f>
        <v>0.99</v>
      </c>
      <c r="H36" s="72">
        <f>옵션!$B$13</f>
        <v>100</v>
      </c>
      <c r="I36" s="72">
        <f>SUM(AD34:AD35)</f>
        <v>0.99</v>
      </c>
      <c r="J36" s="72"/>
      <c r="K36" s="71"/>
      <c r="L36" s="72"/>
      <c r="M36" s="72"/>
      <c r="N36" s="72"/>
      <c r="O36" s="72">
        <f>IF(I36*M36=0,"",I36*M36*(N36/100))</f>
      </c>
      <c r="P36" s="73"/>
      <c r="Q36" s="73">
        <f>TRUNC(P36*M36*N36/100)</f>
        <v>0</v>
      </c>
      <c r="R36" s="73"/>
      <c r="S36" s="74"/>
      <c r="T36" s="74"/>
      <c r="Z36" s="66" t="s">
        <v>1153</v>
      </c>
      <c r="AD36" s="66">
        <f>SUM(AD34:AD35)</f>
        <v>0.99</v>
      </c>
      <c r="AJ36" s="66">
        <f>SUM(AJ34:AJ35)</f>
        <v>0.87</v>
      </c>
    </row>
    <row r="37" spans="2:20" ht="21.75" customHeight="1">
      <c r="B37" s="67" t="s">
        <v>1148</v>
      </c>
      <c r="C37" s="67" t="s">
        <v>943</v>
      </c>
      <c r="D37" s="71" t="s">
        <v>924</v>
      </c>
      <c r="E37" s="71" t="s">
        <v>944</v>
      </c>
      <c r="F37" s="72" t="s">
        <v>926</v>
      </c>
      <c r="G37" s="72">
        <f>IF(H37*I37/100+0.000005&lt;1,TRUNC(H37*I37/100+0.000005,옵션!$E$13),TRUNC(H37*I37/100+0.000005,옵션!$E$13))</f>
        <v>0.87</v>
      </c>
      <c r="H37" s="72">
        <f>옵션!$B$13</f>
        <v>100</v>
      </c>
      <c r="I37" s="72">
        <f>SUM(AJ34:AJ35)</f>
        <v>0.87</v>
      </c>
      <c r="J37" s="72"/>
      <c r="K37" s="71"/>
      <c r="L37" s="72"/>
      <c r="M37" s="72"/>
      <c r="N37" s="72"/>
      <c r="O37" s="72">
        <f>IF(I37*M37=0,"",I37*M37*(N37/100))</f>
      </c>
      <c r="P37" s="73"/>
      <c r="Q37" s="73">
        <f>TRUNC(P37*M37*N37/100)</f>
        <v>0</v>
      </c>
      <c r="R37" s="73"/>
      <c r="S37" s="74"/>
      <c r="T37" s="74"/>
    </row>
    <row r="38" spans="2:20" ht="21.75" customHeight="1">
      <c r="B38" s="67" t="s">
        <v>1214</v>
      </c>
      <c r="D38" s="237" t="s">
        <v>1223</v>
      </c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9"/>
    </row>
    <row r="39" spans="2:30" ht="21.75" customHeight="1">
      <c r="B39" s="67" t="s">
        <v>1148</v>
      </c>
      <c r="C39" s="67" t="s">
        <v>1176</v>
      </c>
      <c r="D39" s="71" t="s">
        <v>1150</v>
      </c>
      <c r="E39" s="71" t="s">
        <v>1177</v>
      </c>
      <c r="F39" s="72" t="s">
        <v>901</v>
      </c>
      <c r="G39" s="72">
        <v>1</v>
      </c>
      <c r="H39" s="72">
        <f>IF(I39&lt;&gt;0,G39-I39,"")</f>
        <v>0</v>
      </c>
      <c r="I39" s="72">
        <v>1</v>
      </c>
      <c r="J39" s="72"/>
      <c r="K39" s="71" t="s">
        <v>931</v>
      </c>
      <c r="L39" s="72" t="s">
        <v>932</v>
      </c>
      <c r="M39" s="72">
        <v>0.05652</v>
      </c>
      <c r="N39" s="72">
        <v>100</v>
      </c>
      <c r="O39" s="72">
        <f>IF(I39*M39=0,"",I39*M39*(N39/100))</f>
        <v>0.05652</v>
      </c>
      <c r="P39" s="73"/>
      <c r="Q39" s="73">
        <f>TRUNC(P39*M39*N39/100)</f>
        <v>0</v>
      </c>
      <c r="R39" s="73"/>
      <c r="S39" s="74"/>
      <c r="T39" s="74"/>
      <c r="AD39" s="66">
        <f>O39</f>
        <v>0.05652</v>
      </c>
    </row>
    <row r="40" spans="2:33" ht="21.75" customHeight="1">
      <c r="B40" s="67" t="s">
        <v>1148</v>
      </c>
      <c r="C40" s="67" t="s">
        <v>1176</v>
      </c>
      <c r="D40" s="71"/>
      <c r="E40" s="71"/>
      <c r="F40" s="72"/>
      <c r="G40" s="72">
        <v>1</v>
      </c>
      <c r="H40" s="72">
        <f>IF(I40&lt;&gt;0,G40-I40,"")</f>
        <v>0</v>
      </c>
      <c r="I40" s="72">
        <v>1</v>
      </c>
      <c r="J40" s="72"/>
      <c r="K40" s="71" t="s">
        <v>937</v>
      </c>
      <c r="L40" s="72" t="s">
        <v>938</v>
      </c>
      <c r="M40" s="72">
        <v>0.10362</v>
      </c>
      <c r="N40" s="72">
        <v>100</v>
      </c>
      <c r="O40" s="72">
        <f>IF(I40*M40=0,"",I40*M40*(N40/100))</f>
        <v>0.10362</v>
      </c>
      <c r="P40" s="73"/>
      <c r="Q40" s="73">
        <f>TRUNC(P40*M40*N40/100)</f>
        <v>0</v>
      </c>
      <c r="R40" s="73"/>
      <c r="S40" s="74"/>
      <c r="T40" s="74"/>
      <c r="AG40" s="66">
        <f>O40</f>
        <v>0.10362</v>
      </c>
    </row>
    <row r="41" spans="2:33" ht="21.75" customHeight="1">
      <c r="B41" s="67" t="s">
        <v>1148</v>
      </c>
      <c r="C41" s="67" t="s">
        <v>931</v>
      </c>
      <c r="D41" s="71" t="s">
        <v>924</v>
      </c>
      <c r="E41" s="71" t="s">
        <v>932</v>
      </c>
      <c r="F41" s="72" t="s">
        <v>926</v>
      </c>
      <c r="G41" s="72">
        <f>IF(H41*I41/100+0.000005&lt;1,TRUNC(H41*I41/100+0.000005,옵션!$E$13),TRUNC(H41*I41/100+0.000005,옵션!$E$13))</f>
        <v>0.05652</v>
      </c>
      <c r="H41" s="72">
        <f>옵션!$B$13</f>
        <v>100</v>
      </c>
      <c r="I41" s="72">
        <f>SUM(AD39:AD40)</f>
        <v>0.05652</v>
      </c>
      <c r="J41" s="72"/>
      <c r="K41" s="71"/>
      <c r="L41" s="72"/>
      <c r="M41" s="72"/>
      <c r="N41" s="72"/>
      <c r="O41" s="72">
        <f>IF(I41*M41=0,"",I41*M41*(N41/100))</f>
      </c>
      <c r="P41" s="73"/>
      <c r="Q41" s="73">
        <f>TRUNC(P41*M41*N41/100)</f>
        <v>0</v>
      </c>
      <c r="R41" s="73"/>
      <c r="S41" s="74"/>
      <c r="T41" s="74"/>
      <c r="Z41" s="66" t="s">
        <v>1153</v>
      </c>
      <c r="AD41" s="66">
        <f>SUM(AD39:AD40)</f>
        <v>0.05652</v>
      </c>
      <c r="AG41" s="66">
        <f>SUM(AG39:AG40)</f>
        <v>0.10362</v>
      </c>
    </row>
    <row r="42" spans="2:20" ht="21.75" customHeight="1">
      <c r="B42" s="67" t="s">
        <v>1148</v>
      </c>
      <c r="C42" s="67" t="s">
        <v>937</v>
      </c>
      <c r="D42" s="71" t="s">
        <v>924</v>
      </c>
      <c r="E42" s="71" t="s">
        <v>938</v>
      </c>
      <c r="F42" s="72" t="s">
        <v>926</v>
      </c>
      <c r="G42" s="72">
        <f>IF(H42*I42/100+0.000005&lt;1,TRUNC(H42*I42/100+0.000005,옵션!$E$13),TRUNC(H42*I42/100+0.000005,옵션!$E$13))</f>
        <v>0.10362</v>
      </c>
      <c r="H42" s="72">
        <f>옵션!$B$13</f>
        <v>100</v>
      </c>
      <c r="I42" s="72">
        <f>SUM(AG39:AG40)</f>
        <v>0.10362</v>
      </c>
      <c r="J42" s="72"/>
      <c r="K42" s="71"/>
      <c r="L42" s="72"/>
      <c r="M42" s="72"/>
      <c r="N42" s="72"/>
      <c r="O42" s="72">
        <f>IF(I42*M42=0,"",I42*M42*(N42/100))</f>
      </c>
      <c r="P42" s="73"/>
      <c r="Q42" s="73">
        <f>TRUNC(P42*M42*N42/100)</f>
        <v>0</v>
      </c>
      <c r="R42" s="73"/>
      <c r="S42" s="74"/>
      <c r="T42" s="74"/>
    </row>
    <row r="43" spans="2:20" ht="21.75" customHeight="1">
      <c r="B43" s="67" t="s">
        <v>1214</v>
      </c>
      <c r="D43" s="237" t="s">
        <v>1224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9"/>
    </row>
    <row r="44" spans="2:32" ht="21.75" customHeight="1">
      <c r="B44" s="67" t="s">
        <v>1148</v>
      </c>
      <c r="C44" s="67" t="s">
        <v>755</v>
      </c>
      <c r="D44" s="71" t="s">
        <v>756</v>
      </c>
      <c r="E44" s="71" t="s">
        <v>757</v>
      </c>
      <c r="F44" s="72" t="s">
        <v>513</v>
      </c>
      <c r="G44" s="72">
        <v>1</v>
      </c>
      <c r="H44" s="72">
        <f aca="true" t="shared" si="0" ref="H44:H50">IF(I44&lt;&gt;0,G44-I44,"")</f>
        <v>0</v>
      </c>
      <c r="I44" s="72">
        <v>1</v>
      </c>
      <c r="J44" s="72"/>
      <c r="K44" s="71" t="s">
        <v>935</v>
      </c>
      <c r="L44" s="72" t="s">
        <v>936</v>
      </c>
      <c r="M44" s="72">
        <v>0.53</v>
      </c>
      <c r="N44" s="72">
        <v>100</v>
      </c>
      <c r="O44" s="72">
        <f aca="true" t="shared" si="1" ref="O44:O56">IF(I44*M44=0,"",I44*M44*(N44/100))</f>
        <v>0.53</v>
      </c>
      <c r="P44" s="73"/>
      <c r="Q44" s="73">
        <f aca="true" t="shared" si="2" ref="Q44:Q56">TRUNC(P44*M44*N44/100)</f>
        <v>0</v>
      </c>
      <c r="R44" s="73"/>
      <c r="S44" s="74" t="s">
        <v>1178</v>
      </c>
      <c r="T44" s="74"/>
      <c r="AF44" s="66">
        <f>O44</f>
        <v>0.53</v>
      </c>
    </row>
    <row r="45" spans="2:31" ht="21.75" customHeight="1">
      <c r="B45" s="67" t="s">
        <v>1148</v>
      </c>
      <c r="C45" s="67" t="s">
        <v>755</v>
      </c>
      <c r="D45" s="71"/>
      <c r="E45" s="71"/>
      <c r="F45" s="72"/>
      <c r="G45" s="72">
        <v>1</v>
      </c>
      <c r="H45" s="72">
        <f t="shared" si="0"/>
        <v>0</v>
      </c>
      <c r="I45" s="72">
        <v>1</v>
      </c>
      <c r="J45" s="72"/>
      <c r="K45" s="71" t="s">
        <v>933</v>
      </c>
      <c r="L45" s="72" t="s">
        <v>934</v>
      </c>
      <c r="M45" s="72">
        <v>0.8</v>
      </c>
      <c r="N45" s="72">
        <v>100</v>
      </c>
      <c r="O45" s="72">
        <f t="shared" si="1"/>
        <v>0.8</v>
      </c>
      <c r="P45" s="73"/>
      <c r="Q45" s="73">
        <f t="shared" si="2"/>
        <v>0</v>
      </c>
      <c r="R45" s="73"/>
      <c r="S45" s="74" t="s">
        <v>1178</v>
      </c>
      <c r="T45" s="74"/>
      <c r="AE45" s="66">
        <f>O45</f>
        <v>0.8</v>
      </c>
    </row>
    <row r="46" spans="2:38" ht="21.75" customHeight="1">
      <c r="B46" s="67" t="s">
        <v>1148</v>
      </c>
      <c r="C46" s="67" t="s">
        <v>755</v>
      </c>
      <c r="D46" s="71"/>
      <c r="E46" s="71"/>
      <c r="F46" s="72"/>
      <c r="G46" s="72">
        <v>1</v>
      </c>
      <c r="H46" s="72">
        <f t="shared" si="0"/>
        <v>0</v>
      </c>
      <c r="I46" s="72">
        <v>1</v>
      </c>
      <c r="J46" s="72"/>
      <c r="K46" s="71" t="s">
        <v>947</v>
      </c>
      <c r="L46" s="72" t="s">
        <v>948</v>
      </c>
      <c r="M46" s="72">
        <v>0.28</v>
      </c>
      <c r="N46" s="72">
        <v>100</v>
      </c>
      <c r="O46" s="72">
        <f t="shared" si="1"/>
        <v>0.28</v>
      </c>
      <c r="P46" s="73"/>
      <c r="Q46" s="73">
        <f t="shared" si="2"/>
        <v>0</v>
      </c>
      <c r="R46" s="73"/>
      <c r="S46" s="74" t="s">
        <v>1178</v>
      </c>
      <c r="T46" s="74"/>
      <c r="AL46" s="66">
        <f>O46</f>
        <v>0.28</v>
      </c>
    </row>
    <row r="47" spans="2:35" ht="21.75" customHeight="1">
      <c r="B47" s="67" t="s">
        <v>1148</v>
      </c>
      <c r="C47" s="67" t="s">
        <v>755</v>
      </c>
      <c r="D47" s="71"/>
      <c r="E47" s="71"/>
      <c r="F47" s="72"/>
      <c r="G47" s="72">
        <v>1</v>
      </c>
      <c r="H47" s="72">
        <f t="shared" si="0"/>
        <v>0</v>
      </c>
      <c r="I47" s="72">
        <v>1</v>
      </c>
      <c r="J47" s="72"/>
      <c r="K47" s="71" t="s">
        <v>941</v>
      </c>
      <c r="L47" s="72" t="s">
        <v>942</v>
      </c>
      <c r="M47" s="72">
        <v>0.03</v>
      </c>
      <c r="N47" s="72">
        <v>100</v>
      </c>
      <c r="O47" s="72">
        <f t="shared" si="1"/>
        <v>0.03</v>
      </c>
      <c r="P47" s="73"/>
      <c r="Q47" s="73">
        <f t="shared" si="2"/>
        <v>0</v>
      </c>
      <c r="R47" s="73"/>
      <c r="S47" s="74" t="s">
        <v>1178</v>
      </c>
      <c r="T47" s="74"/>
      <c r="AI47" s="66">
        <f>O47</f>
        <v>0.03</v>
      </c>
    </row>
    <row r="48" spans="2:27" ht="21.75" customHeight="1">
      <c r="B48" s="67" t="s">
        <v>1148</v>
      </c>
      <c r="C48" s="67" t="s">
        <v>738</v>
      </c>
      <c r="D48" s="71" t="s">
        <v>739</v>
      </c>
      <c r="E48" s="71" t="s">
        <v>740</v>
      </c>
      <c r="F48" s="72" t="s">
        <v>501</v>
      </c>
      <c r="G48" s="72">
        <v>1</v>
      </c>
      <c r="H48" s="72">
        <f t="shared" si="0"/>
        <v>0</v>
      </c>
      <c r="I48" s="72">
        <v>1</v>
      </c>
      <c r="J48" s="72"/>
      <c r="K48" s="71" t="s">
        <v>923</v>
      </c>
      <c r="L48" s="72" t="s">
        <v>925</v>
      </c>
      <c r="M48" s="72">
        <v>0.11</v>
      </c>
      <c r="N48" s="72">
        <v>100</v>
      </c>
      <c r="O48" s="72">
        <f t="shared" si="1"/>
        <v>0.11</v>
      </c>
      <c r="P48" s="73"/>
      <c r="Q48" s="73">
        <f t="shared" si="2"/>
        <v>0</v>
      </c>
      <c r="R48" s="73"/>
      <c r="S48" s="74" t="s">
        <v>1179</v>
      </c>
      <c r="T48" s="74"/>
      <c r="AA48" s="66">
        <f>O48</f>
        <v>0.11</v>
      </c>
    </row>
    <row r="49" spans="2:30" ht="21.75" customHeight="1">
      <c r="B49" s="67" t="s">
        <v>1148</v>
      </c>
      <c r="C49" s="67" t="s">
        <v>738</v>
      </c>
      <c r="D49" s="71"/>
      <c r="E49" s="71"/>
      <c r="F49" s="72"/>
      <c r="G49" s="72">
        <v>1</v>
      </c>
      <c r="H49" s="72">
        <f t="shared" si="0"/>
        <v>0</v>
      </c>
      <c r="I49" s="72">
        <v>1</v>
      </c>
      <c r="J49" s="72"/>
      <c r="K49" s="71" t="s">
        <v>931</v>
      </c>
      <c r="L49" s="72" t="s">
        <v>932</v>
      </c>
      <c r="M49" s="72">
        <v>0.08</v>
      </c>
      <c r="N49" s="72">
        <v>100</v>
      </c>
      <c r="O49" s="72">
        <f t="shared" si="1"/>
        <v>0.08</v>
      </c>
      <c r="P49" s="73"/>
      <c r="Q49" s="73">
        <f t="shared" si="2"/>
        <v>0</v>
      </c>
      <c r="R49" s="73"/>
      <c r="S49" s="74" t="s">
        <v>1179</v>
      </c>
      <c r="T49" s="74"/>
      <c r="AD49" s="66">
        <f>O49</f>
        <v>0.08</v>
      </c>
    </row>
    <row r="50" spans="2:27" ht="21.75" customHeight="1">
      <c r="B50" s="67" t="s">
        <v>1148</v>
      </c>
      <c r="C50" s="67" t="s">
        <v>682</v>
      </c>
      <c r="D50" s="71" t="s">
        <v>672</v>
      </c>
      <c r="E50" s="71" t="s">
        <v>683</v>
      </c>
      <c r="F50" s="72" t="s">
        <v>457</v>
      </c>
      <c r="G50" s="72">
        <v>5</v>
      </c>
      <c r="H50" s="72">
        <f t="shared" si="0"/>
        <v>0</v>
      </c>
      <c r="I50" s="72">
        <v>5</v>
      </c>
      <c r="J50" s="72">
        <v>10</v>
      </c>
      <c r="K50" s="71" t="s">
        <v>923</v>
      </c>
      <c r="L50" s="72" t="s">
        <v>925</v>
      </c>
      <c r="M50" s="72">
        <v>0.007</v>
      </c>
      <c r="N50" s="72">
        <v>100</v>
      </c>
      <c r="O50" s="72">
        <f t="shared" si="1"/>
        <v>0.035</v>
      </c>
      <c r="P50" s="73"/>
      <c r="Q50" s="73">
        <f t="shared" si="2"/>
        <v>0</v>
      </c>
      <c r="R50" s="73"/>
      <c r="S50" s="74" t="s">
        <v>1179</v>
      </c>
      <c r="T50" s="74"/>
      <c r="AA50" s="66">
        <f>O50</f>
        <v>0.035</v>
      </c>
    </row>
    <row r="51" spans="2:38" ht="21.75" customHeight="1">
      <c r="B51" s="67" t="s">
        <v>1148</v>
      </c>
      <c r="C51" s="67" t="s">
        <v>923</v>
      </c>
      <c r="D51" s="71" t="s">
        <v>924</v>
      </c>
      <c r="E51" s="71" t="s">
        <v>925</v>
      </c>
      <c r="F51" s="72" t="s">
        <v>926</v>
      </c>
      <c r="G51" s="72">
        <f>IF(H51*I51/100+0.000005&lt;1,TRUNC(H51*I51/100+0.000005,옵션!$E$13),TRUNC(H51*I51/100+0.000005,옵션!$E$13))</f>
        <v>0.145</v>
      </c>
      <c r="H51" s="72">
        <f>옵션!$B$13</f>
        <v>100</v>
      </c>
      <c r="I51" s="72">
        <f>SUM(AA44:AA50)</f>
        <v>0.14500000000000002</v>
      </c>
      <c r="J51" s="72"/>
      <c r="K51" s="71"/>
      <c r="L51" s="72"/>
      <c r="M51" s="72"/>
      <c r="N51" s="72"/>
      <c r="O51" s="72">
        <f t="shared" si="1"/>
      </c>
      <c r="P51" s="73"/>
      <c r="Q51" s="73">
        <f t="shared" si="2"/>
        <v>0</v>
      </c>
      <c r="R51" s="73"/>
      <c r="S51" s="74"/>
      <c r="T51" s="74"/>
      <c r="Z51" s="66" t="s">
        <v>1153</v>
      </c>
      <c r="AA51" s="66">
        <f>SUM(AA44:AA50)</f>
        <v>0.14500000000000002</v>
      </c>
      <c r="AD51" s="66">
        <f>SUM(AD44:AD50)</f>
        <v>0.08</v>
      </c>
      <c r="AE51" s="66">
        <f>SUM(AE44:AE50)</f>
        <v>0.8</v>
      </c>
      <c r="AF51" s="66">
        <f>SUM(AF44:AF50)</f>
        <v>0.53</v>
      </c>
      <c r="AI51" s="66">
        <f>SUM(AI44:AI50)</f>
        <v>0.03</v>
      </c>
      <c r="AL51" s="66">
        <f>SUM(AL44:AL50)</f>
        <v>0.28</v>
      </c>
    </row>
    <row r="52" spans="2:20" ht="21.75" customHeight="1">
      <c r="B52" s="67" t="s">
        <v>1148</v>
      </c>
      <c r="C52" s="67" t="s">
        <v>931</v>
      </c>
      <c r="D52" s="71" t="s">
        <v>924</v>
      </c>
      <c r="E52" s="71" t="s">
        <v>932</v>
      </c>
      <c r="F52" s="72" t="s">
        <v>926</v>
      </c>
      <c r="G52" s="72">
        <f>IF(H52*I52/100+0.000005&lt;1,TRUNC(H52*I52/100+0.000005,옵션!$E$13),TRUNC(H52*I52/100+0.000005,옵션!$E$13))</f>
        <v>0.08</v>
      </c>
      <c r="H52" s="72">
        <f>옵션!$B$13</f>
        <v>100</v>
      </c>
      <c r="I52" s="72">
        <f>SUM(AD44:AD50)</f>
        <v>0.08</v>
      </c>
      <c r="J52" s="72"/>
      <c r="K52" s="71"/>
      <c r="L52" s="72"/>
      <c r="M52" s="72"/>
      <c r="N52" s="72"/>
      <c r="O52" s="72">
        <f t="shared" si="1"/>
      </c>
      <c r="P52" s="73"/>
      <c r="Q52" s="73">
        <f t="shared" si="2"/>
        <v>0</v>
      </c>
      <c r="R52" s="73"/>
      <c r="S52" s="74"/>
      <c r="T52" s="74"/>
    </row>
    <row r="53" spans="2:20" ht="21.75" customHeight="1">
      <c r="B53" s="67" t="s">
        <v>1148</v>
      </c>
      <c r="C53" s="67" t="s">
        <v>933</v>
      </c>
      <c r="D53" s="71" t="s">
        <v>924</v>
      </c>
      <c r="E53" s="71" t="s">
        <v>934</v>
      </c>
      <c r="F53" s="72" t="s">
        <v>926</v>
      </c>
      <c r="G53" s="72">
        <f>IF(H53*I53/100+0.000005&lt;1,TRUNC(H53*I53/100+0.000005,옵션!$E$13),TRUNC(H53*I53/100+0.000005,옵션!$E$13))</f>
        <v>0.8</v>
      </c>
      <c r="H53" s="72">
        <f>옵션!$B$13</f>
        <v>100</v>
      </c>
      <c r="I53" s="72">
        <f>SUM(AE44:AE50)</f>
        <v>0.8</v>
      </c>
      <c r="J53" s="72"/>
      <c r="K53" s="71"/>
      <c r="L53" s="72"/>
      <c r="M53" s="72"/>
      <c r="N53" s="72"/>
      <c r="O53" s="72">
        <f t="shared" si="1"/>
      </c>
      <c r="P53" s="73"/>
      <c r="Q53" s="73">
        <f t="shared" si="2"/>
        <v>0</v>
      </c>
      <c r="R53" s="73"/>
      <c r="S53" s="74"/>
      <c r="T53" s="74"/>
    </row>
    <row r="54" spans="2:20" ht="21.75" customHeight="1">
      <c r="B54" s="67" t="s">
        <v>1148</v>
      </c>
      <c r="C54" s="67" t="s">
        <v>935</v>
      </c>
      <c r="D54" s="71" t="s">
        <v>924</v>
      </c>
      <c r="E54" s="71" t="s">
        <v>936</v>
      </c>
      <c r="F54" s="72" t="s">
        <v>926</v>
      </c>
      <c r="G54" s="72">
        <f>IF(H54*I54/100+0.000005&lt;1,TRUNC(H54*I54/100+0.000005,옵션!$E$13),TRUNC(H54*I54/100+0.000005,옵션!$E$13))</f>
        <v>0.53</v>
      </c>
      <c r="H54" s="72">
        <f>옵션!$B$13</f>
        <v>100</v>
      </c>
      <c r="I54" s="72">
        <f>SUM(AF44:AF50)</f>
        <v>0.53</v>
      </c>
      <c r="J54" s="72"/>
      <c r="K54" s="71"/>
      <c r="L54" s="72"/>
      <c r="M54" s="72"/>
      <c r="N54" s="72"/>
      <c r="O54" s="72">
        <f t="shared" si="1"/>
      </c>
      <c r="P54" s="73"/>
      <c r="Q54" s="73">
        <f t="shared" si="2"/>
        <v>0</v>
      </c>
      <c r="R54" s="73"/>
      <c r="S54" s="74"/>
      <c r="T54" s="74"/>
    </row>
    <row r="55" spans="2:20" ht="21.75" customHeight="1">
      <c r="B55" s="67" t="s">
        <v>1148</v>
      </c>
      <c r="C55" s="67" t="s">
        <v>941</v>
      </c>
      <c r="D55" s="71" t="s">
        <v>924</v>
      </c>
      <c r="E55" s="71" t="s">
        <v>942</v>
      </c>
      <c r="F55" s="72" t="s">
        <v>926</v>
      </c>
      <c r="G55" s="72">
        <f>IF(H55*I55/100+0.000005&lt;1,TRUNC(H55*I55/100+0.000005,옵션!$E$13),TRUNC(H55*I55/100+0.000005,옵션!$E$13))</f>
        <v>0.03</v>
      </c>
      <c r="H55" s="72">
        <f>옵션!$B$13</f>
        <v>100</v>
      </c>
      <c r="I55" s="72">
        <f>SUM(AI44:AI50)</f>
        <v>0.03</v>
      </c>
      <c r="J55" s="72"/>
      <c r="K55" s="71"/>
      <c r="L55" s="72"/>
      <c r="M55" s="72"/>
      <c r="N55" s="72"/>
      <c r="O55" s="72">
        <f t="shared" si="1"/>
      </c>
      <c r="P55" s="73"/>
      <c r="Q55" s="73">
        <f t="shared" si="2"/>
        <v>0</v>
      </c>
      <c r="R55" s="73"/>
      <c r="S55" s="74"/>
      <c r="T55" s="74"/>
    </row>
    <row r="56" spans="2:20" ht="21.75" customHeight="1">
      <c r="B56" s="67" t="s">
        <v>1148</v>
      </c>
      <c r="C56" s="67" t="s">
        <v>947</v>
      </c>
      <c r="D56" s="71" t="s">
        <v>924</v>
      </c>
      <c r="E56" s="71" t="s">
        <v>948</v>
      </c>
      <c r="F56" s="72" t="s">
        <v>926</v>
      </c>
      <c r="G56" s="72">
        <f>IF(H56*I56/100+0.000005&lt;1,TRUNC(H56*I56/100+0.000005,옵션!$E$13),TRUNC(H56*I56/100+0.000005,옵션!$E$13))</f>
        <v>0.28</v>
      </c>
      <c r="H56" s="72">
        <f>옵션!$B$13</f>
        <v>100</v>
      </c>
      <c r="I56" s="72">
        <f>SUM(AL44:AL50)</f>
        <v>0.28</v>
      </c>
      <c r="J56" s="72"/>
      <c r="K56" s="71"/>
      <c r="L56" s="72"/>
      <c r="M56" s="72"/>
      <c r="N56" s="72"/>
      <c r="O56" s="72">
        <f t="shared" si="1"/>
      </c>
      <c r="P56" s="73"/>
      <c r="Q56" s="73">
        <f t="shared" si="2"/>
        <v>0</v>
      </c>
      <c r="R56" s="73"/>
      <c r="S56" s="74"/>
      <c r="T56" s="74"/>
    </row>
    <row r="57" spans="2:20" ht="21.75" customHeight="1">
      <c r="B57" s="67" t="s">
        <v>1214</v>
      </c>
      <c r="D57" s="237" t="s">
        <v>1225</v>
      </c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9"/>
    </row>
    <row r="58" spans="2:27" ht="21.75" customHeight="1">
      <c r="B58" s="67" t="s">
        <v>1148</v>
      </c>
      <c r="C58" s="67" t="s">
        <v>454</v>
      </c>
      <c r="D58" s="71" t="s">
        <v>455</v>
      </c>
      <c r="E58" s="71" t="s">
        <v>456</v>
      </c>
      <c r="F58" s="72" t="s">
        <v>457</v>
      </c>
      <c r="G58" s="72">
        <v>1</v>
      </c>
      <c r="H58" s="72">
        <f>IF(I58&lt;&gt;0,G58-I58,"")</f>
        <v>0</v>
      </c>
      <c r="I58" s="72">
        <v>1</v>
      </c>
      <c r="J58" s="72"/>
      <c r="K58" s="71" t="s">
        <v>923</v>
      </c>
      <c r="L58" s="72" t="s">
        <v>925</v>
      </c>
      <c r="M58" s="72">
        <v>0.14</v>
      </c>
      <c r="N58" s="72">
        <v>90</v>
      </c>
      <c r="O58" s="72">
        <f>IF(I58*M58=0,"",I58*M58*(N58/100))</f>
        <v>0.12600000000000003</v>
      </c>
      <c r="P58" s="73"/>
      <c r="Q58" s="73">
        <f>TRUNC(P58*M58*N58/100)</f>
        <v>0</v>
      </c>
      <c r="R58" s="73"/>
      <c r="S58" s="74" t="s">
        <v>1180</v>
      </c>
      <c r="T58" s="74"/>
      <c r="AA58" s="66">
        <f>O58</f>
        <v>0.12600000000000003</v>
      </c>
    </row>
    <row r="59" spans="2:27" ht="21.75" customHeight="1">
      <c r="B59" s="67" t="s">
        <v>1148</v>
      </c>
      <c r="C59" s="67" t="s">
        <v>923</v>
      </c>
      <c r="D59" s="71" t="s">
        <v>924</v>
      </c>
      <c r="E59" s="71" t="s">
        <v>925</v>
      </c>
      <c r="F59" s="72" t="s">
        <v>926</v>
      </c>
      <c r="G59" s="72">
        <f>IF(H59*I59/100+0.000005&lt;1,TRUNC(H59*I59/100+0.000005,옵션!$E$13),TRUNC(H59*I59/100+0.000005,옵션!$E$13))</f>
        <v>0.126</v>
      </c>
      <c r="H59" s="72">
        <f>옵션!$B$13</f>
        <v>100</v>
      </c>
      <c r="I59" s="72">
        <f>SUM(AA58:AA58)</f>
        <v>0.12600000000000003</v>
      </c>
      <c r="J59" s="72"/>
      <c r="K59" s="71"/>
      <c r="L59" s="72"/>
      <c r="M59" s="72"/>
      <c r="N59" s="72"/>
      <c r="O59" s="72">
        <f>IF(I59*M59=0,"",I59*M59*(N59/100))</f>
      </c>
      <c r="P59" s="73"/>
      <c r="Q59" s="73">
        <f>TRUNC(P59*M59*N59/100)</f>
        <v>0</v>
      </c>
      <c r="R59" s="73"/>
      <c r="S59" s="74"/>
      <c r="T59" s="74"/>
      <c r="Z59" s="66" t="s">
        <v>1153</v>
      </c>
      <c r="AA59" s="66">
        <f>SUM(AA58:AA58)</f>
        <v>0.12600000000000003</v>
      </c>
    </row>
    <row r="60" spans="2:20" ht="21.75" customHeight="1">
      <c r="B60" s="67" t="s">
        <v>1214</v>
      </c>
      <c r="D60" s="237" t="s">
        <v>1226</v>
      </c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9"/>
    </row>
    <row r="61" spans="2:27" ht="21.75" customHeight="1">
      <c r="B61" s="67" t="s">
        <v>1148</v>
      </c>
      <c r="C61" s="67" t="s">
        <v>458</v>
      </c>
      <c r="D61" s="71" t="s">
        <v>455</v>
      </c>
      <c r="E61" s="71" t="s">
        <v>459</v>
      </c>
      <c r="F61" s="72" t="s">
        <v>457</v>
      </c>
      <c r="G61" s="72">
        <v>1</v>
      </c>
      <c r="H61" s="72">
        <f>IF(I61&lt;&gt;0,G61-I61,"")</f>
        <v>0</v>
      </c>
      <c r="I61" s="72">
        <v>1</v>
      </c>
      <c r="J61" s="72"/>
      <c r="K61" s="71" t="s">
        <v>923</v>
      </c>
      <c r="L61" s="72" t="s">
        <v>925</v>
      </c>
      <c r="M61" s="72">
        <v>0.2</v>
      </c>
      <c r="N61" s="72">
        <v>90</v>
      </c>
      <c r="O61" s="72">
        <f>IF(I61*M61=0,"",I61*M61*(N61/100))</f>
        <v>0.18000000000000002</v>
      </c>
      <c r="P61" s="73"/>
      <c r="Q61" s="73">
        <f>TRUNC(P61*M61*N61/100)</f>
        <v>0</v>
      </c>
      <c r="R61" s="73"/>
      <c r="S61" s="74" t="s">
        <v>1180</v>
      </c>
      <c r="T61" s="74"/>
      <c r="AA61" s="66">
        <f>O61</f>
        <v>0.18000000000000002</v>
      </c>
    </row>
    <row r="62" spans="2:27" ht="21.75" customHeight="1">
      <c r="B62" s="67" t="s">
        <v>1148</v>
      </c>
      <c r="C62" s="67" t="s">
        <v>923</v>
      </c>
      <c r="D62" s="71" t="s">
        <v>924</v>
      </c>
      <c r="E62" s="71" t="s">
        <v>925</v>
      </c>
      <c r="F62" s="72" t="s">
        <v>926</v>
      </c>
      <c r="G62" s="72">
        <f>IF(H62*I62/100+0.000005&lt;1,TRUNC(H62*I62/100+0.000005,옵션!$E$13),TRUNC(H62*I62/100+0.000005,옵션!$E$13))</f>
        <v>0.18</v>
      </c>
      <c r="H62" s="72">
        <f>옵션!$B$13</f>
        <v>100</v>
      </c>
      <c r="I62" s="72">
        <f>SUM(AA61:AA61)</f>
        <v>0.18000000000000002</v>
      </c>
      <c r="J62" s="72"/>
      <c r="K62" s="71"/>
      <c r="L62" s="72"/>
      <c r="M62" s="72"/>
      <c r="N62" s="72"/>
      <c r="O62" s="72">
        <f>IF(I62*M62=0,"",I62*M62*(N62/100))</f>
      </c>
      <c r="P62" s="73"/>
      <c r="Q62" s="73">
        <f>TRUNC(P62*M62*N62/100)</f>
        <v>0</v>
      </c>
      <c r="R62" s="73"/>
      <c r="S62" s="74"/>
      <c r="T62" s="74"/>
      <c r="Z62" s="66" t="s">
        <v>1153</v>
      </c>
      <c r="AA62" s="66">
        <f>SUM(AA61:AA61)</f>
        <v>0.18000000000000002</v>
      </c>
    </row>
    <row r="63" spans="2:20" ht="21.75" customHeight="1">
      <c r="B63" s="67" t="s">
        <v>1214</v>
      </c>
      <c r="D63" s="237" t="s">
        <v>1227</v>
      </c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9"/>
    </row>
    <row r="64" spans="2:27" ht="21.75" customHeight="1">
      <c r="B64" s="67" t="s">
        <v>1148</v>
      </c>
      <c r="C64" s="67" t="s">
        <v>460</v>
      </c>
      <c r="D64" s="71" t="s">
        <v>455</v>
      </c>
      <c r="E64" s="71" t="s">
        <v>461</v>
      </c>
      <c r="F64" s="72" t="s">
        <v>457</v>
      </c>
      <c r="G64" s="72">
        <v>1</v>
      </c>
      <c r="H64" s="72">
        <f>IF(I64&lt;&gt;0,G64-I64,"")</f>
        <v>0</v>
      </c>
      <c r="I64" s="72">
        <v>1</v>
      </c>
      <c r="J64" s="72"/>
      <c r="K64" s="71" t="s">
        <v>923</v>
      </c>
      <c r="L64" s="72" t="s">
        <v>925</v>
      </c>
      <c r="M64" s="72">
        <v>0.25</v>
      </c>
      <c r="N64" s="72">
        <v>90</v>
      </c>
      <c r="O64" s="72">
        <f>IF(I64*M64=0,"",I64*M64*(N64/100))</f>
        <v>0.225</v>
      </c>
      <c r="P64" s="73"/>
      <c r="Q64" s="73">
        <f>TRUNC(P64*M64*N64/100)</f>
        <v>0</v>
      </c>
      <c r="R64" s="73"/>
      <c r="S64" s="74" t="s">
        <v>1180</v>
      </c>
      <c r="T64" s="74"/>
      <c r="AA64" s="66">
        <f>O64</f>
        <v>0.225</v>
      </c>
    </row>
    <row r="65" spans="2:27" ht="21.75" customHeight="1">
      <c r="B65" s="67" t="s">
        <v>1148</v>
      </c>
      <c r="C65" s="67" t="s">
        <v>923</v>
      </c>
      <c r="D65" s="71" t="s">
        <v>924</v>
      </c>
      <c r="E65" s="71" t="s">
        <v>925</v>
      </c>
      <c r="F65" s="72" t="s">
        <v>926</v>
      </c>
      <c r="G65" s="72">
        <f>IF(H65*I65/100+0.000005&lt;1,TRUNC(H65*I65/100+0.000005,옵션!$E$13),TRUNC(H65*I65/100+0.000005,옵션!$E$13))</f>
        <v>0.225</v>
      </c>
      <c r="H65" s="72">
        <f>옵션!$B$13</f>
        <v>100</v>
      </c>
      <c r="I65" s="72">
        <f>SUM(AA64:AA64)</f>
        <v>0.225</v>
      </c>
      <c r="J65" s="72"/>
      <c r="K65" s="71"/>
      <c r="L65" s="72"/>
      <c r="M65" s="72"/>
      <c r="N65" s="72"/>
      <c r="O65" s="72">
        <f>IF(I65*M65=0,"",I65*M65*(N65/100))</f>
      </c>
      <c r="P65" s="73"/>
      <c r="Q65" s="73">
        <f>TRUNC(P65*M65*N65/100)</f>
        <v>0</v>
      </c>
      <c r="R65" s="73"/>
      <c r="S65" s="74"/>
      <c r="T65" s="74"/>
      <c r="Z65" s="66" t="s">
        <v>1153</v>
      </c>
      <c r="AA65" s="66">
        <f>SUM(AA64:AA64)</f>
        <v>0.225</v>
      </c>
    </row>
    <row r="66" spans="2:20" ht="21.75" customHeight="1">
      <c r="B66" s="67" t="s">
        <v>1214</v>
      </c>
      <c r="D66" s="237" t="s">
        <v>1228</v>
      </c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9"/>
    </row>
    <row r="67" spans="2:27" ht="21.75" customHeight="1">
      <c r="B67" s="67" t="s">
        <v>1148</v>
      </c>
      <c r="C67" s="67" t="s">
        <v>462</v>
      </c>
      <c r="D67" s="71" t="s">
        <v>455</v>
      </c>
      <c r="E67" s="71" t="s">
        <v>463</v>
      </c>
      <c r="F67" s="72" t="s">
        <v>457</v>
      </c>
      <c r="G67" s="72">
        <v>1</v>
      </c>
      <c r="H67" s="72">
        <f>IF(I67&lt;&gt;0,G67-I67,"")</f>
        <v>0</v>
      </c>
      <c r="I67" s="72">
        <v>1</v>
      </c>
      <c r="J67" s="72"/>
      <c r="K67" s="71" t="s">
        <v>923</v>
      </c>
      <c r="L67" s="72" t="s">
        <v>925</v>
      </c>
      <c r="M67" s="72">
        <v>0.34</v>
      </c>
      <c r="N67" s="72">
        <v>90</v>
      </c>
      <c r="O67" s="72">
        <f>IF(I67*M67=0,"",I67*M67*(N67/100))</f>
        <v>0.30600000000000005</v>
      </c>
      <c r="P67" s="73"/>
      <c r="Q67" s="73">
        <f>TRUNC(P67*M67*N67/100)</f>
        <v>0</v>
      </c>
      <c r="R67" s="73"/>
      <c r="S67" s="74" t="s">
        <v>1180</v>
      </c>
      <c r="T67" s="74"/>
      <c r="AA67" s="66">
        <f>O67</f>
        <v>0.30600000000000005</v>
      </c>
    </row>
    <row r="68" spans="2:27" ht="21.75" customHeight="1">
      <c r="B68" s="67" t="s">
        <v>1148</v>
      </c>
      <c r="C68" s="67" t="s">
        <v>923</v>
      </c>
      <c r="D68" s="71" t="s">
        <v>924</v>
      </c>
      <c r="E68" s="71" t="s">
        <v>925</v>
      </c>
      <c r="F68" s="72" t="s">
        <v>926</v>
      </c>
      <c r="G68" s="72">
        <f>IF(H68*I68/100+0.000005&lt;1,TRUNC(H68*I68/100+0.000005,옵션!$E$13),TRUNC(H68*I68/100+0.000005,옵션!$E$13))</f>
        <v>0.306</v>
      </c>
      <c r="H68" s="72">
        <f>옵션!$B$13</f>
        <v>100</v>
      </c>
      <c r="I68" s="72">
        <f>SUM(AA67:AA67)</f>
        <v>0.30600000000000005</v>
      </c>
      <c r="J68" s="72"/>
      <c r="K68" s="71"/>
      <c r="L68" s="72"/>
      <c r="M68" s="72"/>
      <c r="N68" s="72"/>
      <c r="O68" s="72">
        <f>IF(I68*M68=0,"",I68*M68*(N68/100))</f>
      </c>
      <c r="P68" s="73"/>
      <c r="Q68" s="73">
        <f>TRUNC(P68*M68*N68/100)</f>
        <v>0</v>
      </c>
      <c r="R68" s="73"/>
      <c r="S68" s="74"/>
      <c r="T68" s="74"/>
      <c r="Z68" s="66" t="s">
        <v>1153</v>
      </c>
      <c r="AA68" s="66">
        <f>SUM(AA67:AA67)</f>
        <v>0.30600000000000005</v>
      </c>
    </row>
    <row r="69" spans="2:20" ht="21.75" customHeight="1">
      <c r="B69" s="67" t="s">
        <v>1214</v>
      </c>
      <c r="D69" s="237" t="s">
        <v>1229</v>
      </c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9"/>
    </row>
    <row r="70" spans="2:27" ht="21.75" customHeight="1">
      <c r="B70" s="67" t="s">
        <v>1148</v>
      </c>
      <c r="C70" s="67" t="s">
        <v>464</v>
      </c>
      <c r="D70" s="71" t="s">
        <v>455</v>
      </c>
      <c r="E70" s="71" t="s">
        <v>465</v>
      </c>
      <c r="F70" s="72" t="s">
        <v>457</v>
      </c>
      <c r="G70" s="72">
        <v>1</v>
      </c>
      <c r="H70" s="72">
        <f>IF(I70&lt;&gt;0,G70-I70,"")</f>
        <v>0</v>
      </c>
      <c r="I70" s="72">
        <v>1</v>
      </c>
      <c r="J70" s="72"/>
      <c r="K70" s="71" t="s">
        <v>923</v>
      </c>
      <c r="L70" s="72" t="s">
        <v>925</v>
      </c>
      <c r="M70" s="72">
        <v>0.44</v>
      </c>
      <c r="N70" s="72">
        <v>90</v>
      </c>
      <c r="O70" s="72">
        <f>IF(I70*M70=0,"",I70*M70*(N70/100))</f>
        <v>0.396</v>
      </c>
      <c r="P70" s="73"/>
      <c r="Q70" s="73">
        <f>TRUNC(P70*M70*N70/100)</f>
        <v>0</v>
      </c>
      <c r="R70" s="73"/>
      <c r="S70" s="74" t="s">
        <v>1180</v>
      </c>
      <c r="T70" s="74"/>
      <c r="AA70" s="66">
        <f>O70</f>
        <v>0.396</v>
      </c>
    </row>
    <row r="71" spans="2:27" ht="21.75" customHeight="1">
      <c r="B71" s="67" t="s">
        <v>1148</v>
      </c>
      <c r="C71" s="67" t="s">
        <v>923</v>
      </c>
      <c r="D71" s="71" t="s">
        <v>924</v>
      </c>
      <c r="E71" s="71" t="s">
        <v>925</v>
      </c>
      <c r="F71" s="72" t="s">
        <v>926</v>
      </c>
      <c r="G71" s="72">
        <f>IF(H71*I71/100+0.000005&lt;1,TRUNC(H71*I71/100+0.000005,옵션!$E$13),TRUNC(H71*I71/100+0.000005,옵션!$E$13))</f>
        <v>0.396</v>
      </c>
      <c r="H71" s="72">
        <f>옵션!$B$13</f>
        <v>100</v>
      </c>
      <c r="I71" s="72">
        <f>SUM(AA70:AA70)</f>
        <v>0.396</v>
      </c>
      <c r="J71" s="72"/>
      <c r="K71" s="71"/>
      <c r="L71" s="72"/>
      <c r="M71" s="72"/>
      <c r="N71" s="72"/>
      <c r="O71" s="72">
        <f>IF(I71*M71=0,"",I71*M71*(N71/100))</f>
      </c>
      <c r="P71" s="73"/>
      <c r="Q71" s="73">
        <f>TRUNC(P71*M71*N71/100)</f>
        <v>0</v>
      </c>
      <c r="R71" s="73"/>
      <c r="S71" s="74"/>
      <c r="T71" s="74"/>
      <c r="Z71" s="66" t="s">
        <v>1153</v>
      </c>
      <c r="AA71" s="66">
        <f>SUM(AA70:AA70)</f>
        <v>0.396</v>
      </c>
    </row>
    <row r="72" spans="2:20" ht="21.75" customHeight="1">
      <c r="B72" s="67" t="s">
        <v>1214</v>
      </c>
      <c r="D72" s="237" t="s">
        <v>1230</v>
      </c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9"/>
    </row>
    <row r="73" spans="2:27" ht="21.75" customHeight="1">
      <c r="B73" s="67" t="s">
        <v>1148</v>
      </c>
      <c r="C73" s="67" t="s">
        <v>466</v>
      </c>
      <c r="D73" s="71" t="s">
        <v>467</v>
      </c>
      <c r="E73" s="71" t="s">
        <v>468</v>
      </c>
      <c r="F73" s="72" t="s">
        <v>457</v>
      </c>
      <c r="G73" s="72">
        <v>1</v>
      </c>
      <c r="H73" s="72">
        <f>IF(I73&lt;&gt;0,G73-I73,"")</f>
        <v>0</v>
      </c>
      <c r="I73" s="72">
        <v>1</v>
      </c>
      <c r="J73" s="72"/>
      <c r="K73" s="71" t="s">
        <v>923</v>
      </c>
      <c r="L73" s="72" t="s">
        <v>925</v>
      </c>
      <c r="M73" s="72">
        <v>0.05</v>
      </c>
      <c r="N73" s="72">
        <v>100</v>
      </c>
      <c r="O73" s="72">
        <f>IF(I73*M73=0,"",I73*M73*(N73/100))</f>
        <v>0.05</v>
      </c>
      <c r="P73" s="73"/>
      <c r="Q73" s="73">
        <f>TRUNC(P73*M73*N73/100)</f>
        <v>0</v>
      </c>
      <c r="R73" s="73"/>
      <c r="S73" s="74" t="s">
        <v>1180</v>
      </c>
      <c r="T73" s="74"/>
      <c r="AA73" s="66">
        <f>O73</f>
        <v>0.05</v>
      </c>
    </row>
    <row r="74" spans="2:27" ht="21.75" customHeight="1">
      <c r="B74" s="67" t="s">
        <v>1148</v>
      </c>
      <c r="C74" s="67" t="s">
        <v>923</v>
      </c>
      <c r="D74" s="71" t="s">
        <v>924</v>
      </c>
      <c r="E74" s="71" t="s">
        <v>925</v>
      </c>
      <c r="F74" s="72" t="s">
        <v>926</v>
      </c>
      <c r="G74" s="72">
        <f>IF(H74*I74/100+0.000005&lt;1,TRUNC(H74*I74/100+0.000005,옵션!$E$13),TRUNC(H74*I74/100+0.000005,옵션!$E$13))</f>
        <v>0.05</v>
      </c>
      <c r="H74" s="72">
        <f>옵션!$B$13</f>
        <v>100</v>
      </c>
      <c r="I74" s="72">
        <f>SUM(AA73:AA73)</f>
        <v>0.05</v>
      </c>
      <c r="J74" s="72"/>
      <c r="K74" s="71"/>
      <c r="L74" s="72"/>
      <c r="M74" s="72"/>
      <c r="N74" s="72"/>
      <c r="O74" s="72">
        <f>IF(I74*M74=0,"",I74*M74*(N74/100))</f>
      </c>
      <c r="P74" s="73"/>
      <c r="Q74" s="73">
        <f>TRUNC(P74*M74*N74/100)</f>
        <v>0</v>
      </c>
      <c r="R74" s="73"/>
      <c r="S74" s="74"/>
      <c r="T74" s="74"/>
      <c r="Z74" s="66" t="s">
        <v>1153</v>
      </c>
      <c r="AA74" s="66">
        <f>SUM(AA73:AA73)</f>
        <v>0.05</v>
      </c>
    </row>
    <row r="75" spans="2:20" ht="21.75" customHeight="1">
      <c r="B75" s="67" t="s">
        <v>1214</v>
      </c>
      <c r="D75" s="237" t="s">
        <v>1231</v>
      </c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9"/>
    </row>
    <row r="76" spans="2:27" ht="21.75" customHeight="1">
      <c r="B76" s="67" t="s">
        <v>1148</v>
      </c>
      <c r="C76" s="67" t="s">
        <v>469</v>
      </c>
      <c r="D76" s="71" t="s">
        <v>467</v>
      </c>
      <c r="E76" s="71" t="s">
        <v>470</v>
      </c>
      <c r="F76" s="72" t="s">
        <v>457</v>
      </c>
      <c r="G76" s="72">
        <v>1</v>
      </c>
      <c r="H76" s="72">
        <f>IF(I76&lt;&gt;0,G76-I76,"")</f>
        <v>0</v>
      </c>
      <c r="I76" s="72">
        <v>1</v>
      </c>
      <c r="J76" s="72"/>
      <c r="K76" s="71" t="s">
        <v>923</v>
      </c>
      <c r="L76" s="72" t="s">
        <v>925</v>
      </c>
      <c r="M76" s="72">
        <v>0.06</v>
      </c>
      <c r="N76" s="72">
        <v>100</v>
      </c>
      <c r="O76" s="72">
        <f>IF(I76*M76=0,"",I76*M76*(N76/100))</f>
        <v>0.06</v>
      </c>
      <c r="P76" s="73"/>
      <c r="Q76" s="73">
        <f>TRUNC(P76*M76*N76/100)</f>
        <v>0</v>
      </c>
      <c r="R76" s="73"/>
      <c r="S76" s="74" t="s">
        <v>1180</v>
      </c>
      <c r="T76" s="74"/>
      <c r="AA76" s="66">
        <f>O76</f>
        <v>0.06</v>
      </c>
    </row>
    <row r="77" spans="2:27" ht="21.75" customHeight="1">
      <c r="B77" s="67" t="s">
        <v>1148</v>
      </c>
      <c r="C77" s="67" t="s">
        <v>923</v>
      </c>
      <c r="D77" s="71" t="s">
        <v>924</v>
      </c>
      <c r="E77" s="71" t="s">
        <v>925</v>
      </c>
      <c r="F77" s="72" t="s">
        <v>926</v>
      </c>
      <c r="G77" s="72">
        <f>IF(H77*I77/100+0.000005&lt;1,TRUNC(H77*I77/100+0.000005,옵션!$E$13),TRUNC(H77*I77/100+0.000005,옵션!$E$13))</f>
        <v>0.06</v>
      </c>
      <c r="H77" s="72">
        <f>옵션!$B$13</f>
        <v>100</v>
      </c>
      <c r="I77" s="72">
        <f>SUM(AA76:AA76)</f>
        <v>0.06</v>
      </c>
      <c r="J77" s="72"/>
      <c r="K77" s="71"/>
      <c r="L77" s="72"/>
      <c r="M77" s="72"/>
      <c r="N77" s="72"/>
      <c r="O77" s="72">
        <f>IF(I77*M77=0,"",I77*M77*(N77/100))</f>
      </c>
      <c r="P77" s="73"/>
      <c r="Q77" s="73">
        <f>TRUNC(P77*M77*N77/100)</f>
        <v>0</v>
      </c>
      <c r="R77" s="73"/>
      <c r="S77" s="74"/>
      <c r="T77" s="74"/>
      <c r="Z77" s="66" t="s">
        <v>1153</v>
      </c>
      <c r="AA77" s="66">
        <f>SUM(AA76:AA76)</f>
        <v>0.06</v>
      </c>
    </row>
    <row r="78" spans="2:20" ht="21.75" customHeight="1">
      <c r="B78" s="67" t="s">
        <v>1214</v>
      </c>
      <c r="D78" s="237" t="s">
        <v>1232</v>
      </c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9"/>
    </row>
    <row r="79" spans="2:27" ht="21.75" customHeight="1">
      <c r="B79" s="67" t="s">
        <v>1148</v>
      </c>
      <c r="C79" s="67" t="s">
        <v>471</v>
      </c>
      <c r="D79" s="71" t="s">
        <v>467</v>
      </c>
      <c r="E79" s="71" t="s">
        <v>472</v>
      </c>
      <c r="F79" s="72" t="s">
        <v>457</v>
      </c>
      <c r="G79" s="72">
        <v>1</v>
      </c>
      <c r="H79" s="72">
        <f>IF(I79&lt;&gt;0,G79-I79,"")</f>
        <v>0</v>
      </c>
      <c r="I79" s="72">
        <v>1</v>
      </c>
      <c r="J79" s="72"/>
      <c r="K79" s="71" t="s">
        <v>923</v>
      </c>
      <c r="L79" s="72" t="s">
        <v>925</v>
      </c>
      <c r="M79" s="72">
        <v>0.08</v>
      </c>
      <c r="N79" s="72">
        <v>100</v>
      </c>
      <c r="O79" s="72">
        <f>IF(I79*M79=0,"",I79*M79*(N79/100))</f>
        <v>0.08</v>
      </c>
      <c r="P79" s="73"/>
      <c r="Q79" s="73">
        <f>TRUNC(P79*M79*N79/100)</f>
        <v>0</v>
      </c>
      <c r="R79" s="73"/>
      <c r="S79" s="74" t="s">
        <v>1180</v>
      </c>
      <c r="T79" s="74"/>
      <c r="AA79" s="66">
        <f>O79</f>
        <v>0.08</v>
      </c>
    </row>
    <row r="80" spans="2:27" ht="21.75" customHeight="1">
      <c r="B80" s="67" t="s">
        <v>1148</v>
      </c>
      <c r="C80" s="67" t="s">
        <v>923</v>
      </c>
      <c r="D80" s="71" t="s">
        <v>924</v>
      </c>
      <c r="E80" s="71" t="s">
        <v>925</v>
      </c>
      <c r="F80" s="72" t="s">
        <v>926</v>
      </c>
      <c r="G80" s="72">
        <f>IF(H80*I80/100+0.000005&lt;1,TRUNC(H80*I80/100+0.000005,옵션!$E$13),TRUNC(H80*I80/100+0.000005,옵션!$E$13))</f>
        <v>0.08</v>
      </c>
      <c r="H80" s="72">
        <f>옵션!$B$13</f>
        <v>100</v>
      </c>
      <c r="I80" s="72">
        <f>SUM(AA79:AA79)</f>
        <v>0.08</v>
      </c>
      <c r="J80" s="72"/>
      <c r="K80" s="71"/>
      <c r="L80" s="72"/>
      <c r="M80" s="72"/>
      <c r="N80" s="72"/>
      <c r="O80" s="72">
        <f>IF(I80*M80=0,"",I80*M80*(N80/100))</f>
      </c>
      <c r="P80" s="73"/>
      <c r="Q80" s="73">
        <f>TRUNC(P80*M80*N80/100)</f>
        <v>0</v>
      </c>
      <c r="R80" s="73"/>
      <c r="S80" s="74"/>
      <c r="T80" s="74"/>
      <c r="Z80" s="66" t="s">
        <v>1153</v>
      </c>
      <c r="AA80" s="66">
        <f>SUM(AA79:AA79)</f>
        <v>0.08</v>
      </c>
    </row>
    <row r="81" spans="2:20" ht="21.75" customHeight="1">
      <c r="B81" s="67" t="s">
        <v>1214</v>
      </c>
      <c r="D81" s="237" t="s">
        <v>1233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9"/>
    </row>
    <row r="82" spans="2:27" ht="21.75" customHeight="1">
      <c r="B82" s="67" t="s">
        <v>1148</v>
      </c>
      <c r="C82" s="67" t="s">
        <v>473</v>
      </c>
      <c r="D82" s="71" t="s">
        <v>467</v>
      </c>
      <c r="E82" s="71" t="s">
        <v>474</v>
      </c>
      <c r="F82" s="72" t="s">
        <v>457</v>
      </c>
      <c r="G82" s="72">
        <v>1</v>
      </c>
      <c r="H82" s="72">
        <f>IF(I82&lt;&gt;0,G82-I82,"")</f>
        <v>0</v>
      </c>
      <c r="I82" s="72">
        <v>1</v>
      </c>
      <c r="J82" s="72"/>
      <c r="K82" s="71" t="s">
        <v>923</v>
      </c>
      <c r="L82" s="72" t="s">
        <v>925</v>
      </c>
      <c r="M82" s="72">
        <v>0.13</v>
      </c>
      <c r="N82" s="72">
        <v>100</v>
      </c>
      <c r="O82" s="72">
        <f>IF(I82*M82=0,"",I82*M82*(N82/100))</f>
        <v>0.13</v>
      </c>
      <c r="P82" s="73"/>
      <c r="Q82" s="73">
        <f>TRUNC(P82*M82*N82/100)</f>
        <v>0</v>
      </c>
      <c r="R82" s="73"/>
      <c r="S82" s="74" t="s">
        <v>1180</v>
      </c>
      <c r="T82" s="74"/>
      <c r="AA82" s="66">
        <f>O82</f>
        <v>0.13</v>
      </c>
    </row>
    <row r="83" spans="2:27" ht="21.75" customHeight="1">
      <c r="B83" s="67" t="s">
        <v>1148</v>
      </c>
      <c r="C83" s="67" t="s">
        <v>923</v>
      </c>
      <c r="D83" s="71" t="s">
        <v>924</v>
      </c>
      <c r="E83" s="71" t="s">
        <v>925</v>
      </c>
      <c r="F83" s="72" t="s">
        <v>926</v>
      </c>
      <c r="G83" s="72">
        <f>IF(H83*I83/100+0.000005&lt;1,TRUNC(H83*I83/100+0.000005,옵션!$E$13),TRUNC(H83*I83/100+0.000005,옵션!$E$13))</f>
        <v>0.13</v>
      </c>
      <c r="H83" s="72">
        <f>옵션!$B$13</f>
        <v>100</v>
      </c>
      <c r="I83" s="72">
        <f>SUM(AA82:AA82)</f>
        <v>0.13</v>
      </c>
      <c r="J83" s="72"/>
      <c r="K83" s="71"/>
      <c r="L83" s="72"/>
      <c r="M83" s="72"/>
      <c r="N83" s="72"/>
      <c r="O83" s="72">
        <f>IF(I83*M83=0,"",I83*M83*(N83/100))</f>
      </c>
      <c r="P83" s="73"/>
      <c r="Q83" s="73">
        <f>TRUNC(P83*M83*N83/100)</f>
        <v>0</v>
      </c>
      <c r="R83" s="73"/>
      <c r="S83" s="74"/>
      <c r="T83" s="74"/>
      <c r="Z83" s="66" t="s">
        <v>1153</v>
      </c>
      <c r="AA83" s="66">
        <f>SUM(AA82:AA82)</f>
        <v>0.13</v>
      </c>
    </row>
    <row r="84" spans="2:20" ht="21.75" customHeight="1">
      <c r="B84" s="67" t="s">
        <v>1235</v>
      </c>
      <c r="D84" s="237" t="s">
        <v>1234</v>
      </c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9"/>
    </row>
    <row r="85" spans="2:27" ht="21.75" customHeight="1">
      <c r="B85" s="67" t="s">
        <v>1148</v>
      </c>
      <c r="C85" s="67" t="s">
        <v>475</v>
      </c>
      <c r="D85" s="71" t="s">
        <v>467</v>
      </c>
      <c r="E85" s="71" t="s">
        <v>476</v>
      </c>
      <c r="F85" s="72" t="s">
        <v>457</v>
      </c>
      <c r="G85" s="72">
        <v>1</v>
      </c>
      <c r="H85" s="72">
        <f>IF(I85&lt;&gt;0,G85-I85,"")</f>
        <v>0</v>
      </c>
      <c r="I85" s="72">
        <v>1</v>
      </c>
      <c r="J85" s="72"/>
      <c r="K85" s="71" t="s">
        <v>923</v>
      </c>
      <c r="L85" s="72" t="s">
        <v>925</v>
      </c>
      <c r="M85" s="72">
        <v>0.19</v>
      </c>
      <c r="N85" s="72">
        <v>100</v>
      </c>
      <c r="O85" s="72">
        <f>IF(I85*M85=0,"",I85*M85*(N85/100))</f>
        <v>0.19</v>
      </c>
      <c r="P85" s="73"/>
      <c r="Q85" s="73">
        <f>TRUNC(P85*M85*N85/100)</f>
        <v>0</v>
      </c>
      <c r="R85" s="73"/>
      <c r="S85" s="74" t="s">
        <v>1180</v>
      </c>
      <c r="T85" s="74"/>
      <c r="AA85" s="66">
        <f>O85</f>
        <v>0.19</v>
      </c>
    </row>
    <row r="86" spans="2:27" ht="21.75" customHeight="1">
      <c r="B86" s="67" t="s">
        <v>1148</v>
      </c>
      <c r="C86" s="67" t="s">
        <v>923</v>
      </c>
      <c r="D86" s="71" t="s">
        <v>924</v>
      </c>
      <c r="E86" s="71" t="s">
        <v>925</v>
      </c>
      <c r="F86" s="72" t="s">
        <v>926</v>
      </c>
      <c r="G86" s="72">
        <f>IF(H86*I86/100+0.000005&lt;1,TRUNC(H86*I86/100+0.000005,옵션!$E$13),TRUNC(H86*I86/100+0.000005,옵션!$E$13))</f>
        <v>0.19</v>
      </c>
      <c r="H86" s="72">
        <f>옵션!$B$13</f>
        <v>100</v>
      </c>
      <c r="I86" s="72">
        <f>SUM(AA85:AA85)</f>
        <v>0.19</v>
      </c>
      <c r="J86" s="72"/>
      <c r="K86" s="71"/>
      <c r="L86" s="72"/>
      <c r="M86" s="72"/>
      <c r="N86" s="72"/>
      <c r="O86" s="72">
        <f>IF(I86*M86=0,"",I86*M86*(N86/100))</f>
      </c>
      <c r="P86" s="73"/>
      <c r="Q86" s="73">
        <f>TRUNC(P86*M86*N86/100)</f>
        <v>0</v>
      </c>
      <c r="R86" s="73"/>
      <c r="S86" s="74"/>
      <c r="T86" s="74"/>
      <c r="Z86" s="66" t="s">
        <v>1153</v>
      </c>
      <c r="AA86" s="66">
        <f>SUM(AA85:AA85)</f>
        <v>0.19</v>
      </c>
    </row>
    <row r="87" spans="2:20" ht="21.75" customHeight="1">
      <c r="B87" s="67" t="s">
        <v>1214</v>
      </c>
      <c r="D87" s="237" t="s">
        <v>1236</v>
      </c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9"/>
    </row>
    <row r="88" spans="2:27" ht="21.75" customHeight="1">
      <c r="B88" s="67" t="s">
        <v>1148</v>
      </c>
      <c r="C88" s="67" t="s">
        <v>477</v>
      </c>
      <c r="D88" s="71" t="s">
        <v>467</v>
      </c>
      <c r="E88" s="71" t="s">
        <v>472</v>
      </c>
      <c r="F88" s="72" t="s">
        <v>457</v>
      </c>
      <c r="G88" s="72">
        <v>1</v>
      </c>
      <c r="H88" s="72">
        <f>IF(I88&lt;&gt;0,G88-I88,"")</f>
        <v>0</v>
      </c>
      <c r="I88" s="72">
        <v>1</v>
      </c>
      <c r="J88" s="72"/>
      <c r="K88" s="71" t="s">
        <v>923</v>
      </c>
      <c r="L88" s="72" t="s">
        <v>925</v>
      </c>
      <c r="M88" s="72">
        <v>0.08</v>
      </c>
      <c r="N88" s="72">
        <v>70</v>
      </c>
      <c r="O88" s="72">
        <f>IF(I88*M88=0,"",I88*M88*(N88/100))</f>
        <v>0.055999999999999994</v>
      </c>
      <c r="P88" s="73"/>
      <c r="Q88" s="73">
        <f>TRUNC(P88*M88*N88/100)</f>
        <v>0</v>
      </c>
      <c r="R88" s="73"/>
      <c r="S88" s="74" t="s">
        <v>1180</v>
      </c>
      <c r="T88" s="74"/>
      <c r="AA88" s="66">
        <f>O88</f>
        <v>0.055999999999999994</v>
      </c>
    </row>
    <row r="89" spans="2:27" ht="21.75" customHeight="1">
      <c r="B89" s="67" t="s">
        <v>1148</v>
      </c>
      <c r="C89" s="67" t="s">
        <v>923</v>
      </c>
      <c r="D89" s="71" t="s">
        <v>924</v>
      </c>
      <c r="E89" s="71" t="s">
        <v>925</v>
      </c>
      <c r="F89" s="72" t="s">
        <v>926</v>
      </c>
      <c r="G89" s="72">
        <f>IF(H89*I89/100+0.000005&lt;1,TRUNC(H89*I89/100+0.000005,옵션!$E$13),TRUNC(H89*I89/100+0.000005,옵션!$E$13))</f>
        <v>0.056</v>
      </c>
      <c r="H89" s="72">
        <f>옵션!$B$13</f>
        <v>100</v>
      </c>
      <c r="I89" s="72">
        <f>SUM(AA88:AA88)</f>
        <v>0.055999999999999994</v>
      </c>
      <c r="J89" s="72"/>
      <c r="K89" s="71"/>
      <c r="L89" s="72"/>
      <c r="M89" s="72"/>
      <c r="N89" s="72"/>
      <c r="O89" s="72">
        <f>IF(I89*M89=0,"",I89*M89*(N89/100))</f>
      </c>
      <c r="P89" s="73"/>
      <c r="Q89" s="73">
        <f>TRUNC(P89*M89*N89/100)</f>
        <v>0</v>
      </c>
      <c r="R89" s="73"/>
      <c r="S89" s="74"/>
      <c r="T89" s="74"/>
      <c r="Z89" s="66" t="s">
        <v>1153</v>
      </c>
      <c r="AA89" s="66">
        <f>SUM(AA88:AA88)</f>
        <v>0.055999999999999994</v>
      </c>
    </row>
    <row r="90" spans="2:20" ht="21.75" customHeight="1">
      <c r="B90" s="67" t="s">
        <v>1214</v>
      </c>
      <c r="D90" s="237" t="s">
        <v>1237</v>
      </c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9"/>
    </row>
    <row r="91" spans="2:29" ht="21.75" customHeight="1">
      <c r="B91" s="67" t="s">
        <v>1148</v>
      </c>
      <c r="C91" s="67" t="s">
        <v>478</v>
      </c>
      <c r="D91" s="71" t="s">
        <v>479</v>
      </c>
      <c r="E91" s="71" t="s">
        <v>480</v>
      </c>
      <c r="F91" s="72" t="s">
        <v>457</v>
      </c>
      <c r="G91" s="72">
        <v>1</v>
      </c>
      <c r="H91" s="72">
        <f>IF(I91&lt;&gt;0,G91-I91,"")</f>
        <v>0</v>
      </c>
      <c r="I91" s="72">
        <v>1</v>
      </c>
      <c r="J91" s="72"/>
      <c r="K91" s="71" t="s">
        <v>929</v>
      </c>
      <c r="L91" s="72" t="s">
        <v>930</v>
      </c>
      <c r="M91" s="72">
        <v>0.006</v>
      </c>
      <c r="N91" s="72">
        <v>150</v>
      </c>
      <c r="O91" s="72">
        <f>IF(I91*M91=0,"",I91*M91*(N91/100))</f>
        <v>0.009000000000000001</v>
      </c>
      <c r="P91" s="73"/>
      <c r="Q91" s="73">
        <f>TRUNC(P91*M91*N91/100)</f>
        <v>0</v>
      </c>
      <c r="R91" s="73"/>
      <c r="S91" s="74" t="s">
        <v>1181</v>
      </c>
      <c r="T91" s="74"/>
      <c r="AC91" s="66">
        <f>O91</f>
        <v>0.009000000000000001</v>
      </c>
    </row>
    <row r="92" spans="2:30" ht="21.75" customHeight="1">
      <c r="B92" s="67" t="s">
        <v>1148</v>
      </c>
      <c r="C92" s="67" t="s">
        <v>478</v>
      </c>
      <c r="D92" s="71"/>
      <c r="E92" s="71"/>
      <c r="F92" s="72"/>
      <c r="G92" s="72">
        <v>1</v>
      </c>
      <c r="H92" s="72">
        <f>IF(I92&lt;&gt;0,G92-I92,"")</f>
        <v>0</v>
      </c>
      <c r="I92" s="72">
        <v>1</v>
      </c>
      <c r="J92" s="72"/>
      <c r="K92" s="71" t="s">
        <v>931</v>
      </c>
      <c r="L92" s="72" t="s">
        <v>932</v>
      </c>
      <c r="M92" s="72">
        <v>0.014</v>
      </c>
      <c r="N92" s="72">
        <v>150</v>
      </c>
      <c r="O92" s="72">
        <f>IF(I92*M92=0,"",I92*M92*(N92/100))</f>
        <v>0.021</v>
      </c>
      <c r="P92" s="73"/>
      <c r="Q92" s="73">
        <f>TRUNC(P92*M92*N92/100)</f>
        <v>0</v>
      </c>
      <c r="R92" s="73"/>
      <c r="S92" s="74" t="s">
        <v>1181</v>
      </c>
      <c r="T92" s="74"/>
      <c r="AD92" s="66">
        <f>O92</f>
        <v>0.021</v>
      </c>
    </row>
    <row r="93" spans="2:30" ht="21.75" customHeight="1">
      <c r="B93" s="67" t="s">
        <v>1148</v>
      </c>
      <c r="C93" s="67" t="s">
        <v>929</v>
      </c>
      <c r="D93" s="71" t="s">
        <v>924</v>
      </c>
      <c r="E93" s="71" t="s">
        <v>930</v>
      </c>
      <c r="F93" s="72" t="s">
        <v>926</v>
      </c>
      <c r="G93" s="72">
        <f>IF(H93*I93/100+0.000005&lt;1,TRUNC(H93*I93/100+0.000005,옵션!$E$13),TRUNC(H93*I93/100+0.000005,옵션!$E$13))</f>
        <v>0.009</v>
      </c>
      <c r="H93" s="72">
        <f>옵션!$B$13</f>
        <v>100</v>
      </c>
      <c r="I93" s="72">
        <f>SUM(AC91:AC92)</f>
        <v>0.009000000000000001</v>
      </c>
      <c r="J93" s="72"/>
      <c r="K93" s="71"/>
      <c r="L93" s="72"/>
      <c r="M93" s="72"/>
      <c r="N93" s="72"/>
      <c r="O93" s="72">
        <f>IF(I93*M93=0,"",I93*M93*(N93/100))</f>
      </c>
      <c r="P93" s="73"/>
      <c r="Q93" s="73">
        <f>TRUNC(P93*M93*N93/100)</f>
        <v>0</v>
      </c>
      <c r="R93" s="73"/>
      <c r="S93" s="74"/>
      <c r="T93" s="74"/>
      <c r="Z93" s="66" t="s">
        <v>1153</v>
      </c>
      <c r="AC93" s="66">
        <f>SUM(AC91:AC92)</f>
        <v>0.009000000000000001</v>
      </c>
      <c r="AD93" s="66">
        <f>SUM(AD91:AD92)</f>
        <v>0.021</v>
      </c>
    </row>
    <row r="94" spans="2:20" ht="21.75" customHeight="1">
      <c r="B94" s="67" t="s">
        <v>1148</v>
      </c>
      <c r="C94" s="67" t="s">
        <v>931</v>
      </c>
      <c r="D94" s="71" t="s">
        <v>924</v>
      </c>
      <c r="E94" s="71" t="s">
        <v>932</v>
      </c>
      <c r="F94" s="72" t="s">
        <v>926</v>
      </c>
      <c r="G94" s="72">
        <f>IF(H94*I94/100+0.000005&lt;1,TRUNC(H94*I94/100+0.000005,옵션!$E$13),TRUNC(H94*I94/100+0.000005,옵션!$E$13))</f>
        <v>0.021</v>
      </c>
      <c r="H94" s="72">
        <f>옵션!$B$13</f>
        <v>100</v>
      </c>
      <c r="I94" s="72">
        <f>SUM(AD91:AD92)</f>
        <v>0.021</v>
      </c>
      <c r="J94" s="72"/>
      <c r="K94" s="71"/>
      <c r="L94" s="72"/>
      <c r="M94" s="72"/>
      <c r="N94" s="72"/>
      <c r="O94" s="72">
        <f>IF(I94*M94=0,"",I94*M94*(N94/100))</f>
      </c>
      <c r="P94" s="73"/>
      <c r="Q94" s="73">
        <f>TRUNC(P94*M94*N94/100)</f>
        <v>0</v>
      </c>
      <c r="R94" s="73"/>
      <c r="S94" s="74"/>
      <c r="T94" s="74"/>
    </row>
    <row r="95" spans="2:20" ht="21.75" customHeight="1">
      <c r="B95" s="67" t="s">
        <v>1214</v>
      </c>
      <c r="D95" s="237" t="s">
        <v>1238</v>
      </c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9"/>
    </row>
    <row r="96" spans="2:29" ht="21.75" customHeight="1">
      <c r="B96" s="67" t="s">
        <v>1148</v>
      </c>
      <c r="C96" s="67" t="s">
        <v>481</v>
      </c>
      <c r="D96" s="71" t="s">
        <v>479</v>
      </c>
      <c r="E96" s="71" t="s">
        <v>482</v>
      </c>
      <c r="F96" s="72" t="s">
        <v>457</v>
      </c>
      <c r="G96" s="72">
        <v>1</v>
      </c>
      <c r="H96" s="72">
        <f>IF(I96&lt;&gt;0,G96-I96,"")</f>
        <v>0</v>
      </c>
      <c r="I96" s="72">
        <v>1</v>
      </c>
      <c r="J96" s="72"/>
      <c r="K96" s="71" t="s">
        <v>929</v>
      </c>
      <c r="L96" s="72" t="s">
        <v>930</v>
      </c>
      <c r="M96" s="72">
        <v>0.007</v>
      </c>
      <c r="N96" s="72">
        <v>150</v>
      </c>
      <c r="O96" s="72">
        <f>IF(I96*M96=0,"",I96*M96*(N96/100))</f>
        <v>0.0105</v>
      </c>
      <c r="P96" s="73"/>
      <c r="Q96" s="73">
        <f>TRUNC(P96*M96*N96/100)</f>
        <v>0</v>
      </c>
      <c r="R96" s="73"/>
      <c r="S96" s="74" t="s">
        <v>1181</v>
      </c>
      <c r="T96" s="74"/>
      <c r="AC96" s="66">
        <f>O96</f>
        <v>0.0105</v>
      </c>
    </row>
    <row r="97" spans="2:30" ht="21.75" customHeight="1">
      <c r="B97" s="67" t="s">
        <v>1148</v>
      </c>
      <c r="C97" s="67" t="s">
        <v>481</v>
      </c>
      <c r="D97" s="71"/>
      <c r="E97" s="71"/>
      <c r="F97" s="72"/>
      <c r="G97" s="72">
        <v>1</v>
      </c>
      <c r="H97" s="72">
        <f>IF(I97&lt;&gt;0,G97-I97,"")</f>
        <v>0</v>
      </c>
      <c r="I97" s="72">
        <v>1</v>
      </c>
      <c r="J97" s="72"/>
      <c r="K97" s="71" t="s">
        <v>931</v>
      </c>
      <c r="L97" s="72" t="s">
        <v>932</v>
      </c>
      <c r="M97" s="72">
        <v>0.018</v>
      </c>
      <c r="N97" s="72">
        <v>150</v>
      </c>
      <c r="O97" s="72">
        <f>IF(I97*M97=0,"",I97*M97*(N97/100))</f>
        <v>0.026999999999999996</v>
      </c>
      <c r="P97" s="73"/>
      <c r="Q97" s="73">
        <f>TRUNC(P97*M97*N97/100)</f>
        <v>0</v>
      </c>
      <c r="R97" s="73"/>
      <c r="S97" s="74" t="s">
        <v>1181</v>
      </c>
      <c r="T97" s="74"/>
      <c r="AD97" s="66">
        <f>O97</f>
        <v>0.026999999999999996</v>
      </c>
    </row>
    <row r="98" spans="2:30" ht="21.75" customHeight="1">
      <c r="B98" s="67" t="s">
        <v>1148</v>
      </c>
      <c r="C98" s="67" t="s">
        <v>929</v>
      </c>
      <c r="D98" s="71" t="s">
        <v>924</v>
      </c>
      <c r="E98" s="71" t="s">
        <v>930</v>
      </c>
      <c r="F98" s="72" t="s">
        <v>926</v>
      </c>
      <c r="G98" s="72">
        <f>IF(H98*I98/100+0.000005&lt;1,TRUNC(H98*I98/100+0.000005,옵션!$E$13),TRUNC(H98*I98/100+0.000005,옵션!$E$13))</f>
        <v>0.0105</v>
      </c>
      <c r="H98" s="72">
        <f>옵션!$B$13</f>
        <v>100</v>
      </c>
      <c r="I98" s="72">
        <f>SUM(AC96:AC97)</f>
        <v>0.0105</v>
      </c>
      <c r="J98" s="72"/>
      <c r="K98" s="71"/>
      <c r="L98" s="72"/>
      <c r="M98" s="72"/>
      <c r="N98" s="72"/>
      <c r="O98" s="72">
        <f>IF(I98*M98=0,"",I98*M98*(N98/100))</f>
      </c>
      <c r="P98" s="73"/>
      <c r="Q98" s="73">
        <f>TRUNC(P98*M98*N98/100)</f>
        <v>0</v>
      </c>
      <c r="R98" s="73"/>
      <c r="S98" s="74"/>
      <c r="T98" s="74"/>
      <c r="Z98" s="66" t="s">
        <v>1153</v>
      </c>
      <c r="AC98" s="66">
        <f>SUM(AC96:AC97)</f>
        <v>0.0105</v>
      </c>
      <c r="AD98" s="66">
        <f>SUM(AD96:AD97)</f>
        <v>0.026999999999999996</v>
      </c>
    </row>
    <row r="99" spans="2:20" ht="21.75" customHeight="1">
      <c r="B99" s="67" t="s">
        <v>1148</v>
      </c>
      <c r="C99" s="67" t="s">
        <v>931</v>
      </c>
      <c r="D99" s="71" t="s">
        <v>924</v>
      </c>
      <c r="E99" s="71" t="s">
        <v>932</v>
      </c>
      <c r="F99" s="72" t="s">
        <v>926</v>
      </c>
      <c r="G99" s="72">
        <f>IF(H99*I99/100+0.000005&lt;1,TRUNC(H99*I99/100+0.000005,옵션!$E$13),TRUNC(H99*I99/100+0.000005,옵션!$E$13))</f>
        <v>0.027</v>
      </c>
      <c r="H99" s="72">
        <f>옵션!$B$13</f>
        <v>100</v>
      </c>
      <c r="I99" s="72">
        <f>SUM(AD96:AD97)</f>
        <v>0.026999999999999996</v>
      </c>
      <c r="J99" s="72"/>
      <c r="K99" s="71"/>
      <c r="L99" s="72"/>
      <c r="M99" s="72"/>
      <c r="N99" s="72"/>
      <c r="O99" s="72">
        <f>IF(I99*M99=0,"",I99*M99*(N99/100))</f>
      </c>
      <c r="P99" s="73"/>
      <c r="Q99" s="73">
        <f>TRUNC(P99*M99*N99/100)</f>
        <v>0</v>
      </c>
      <c r="R99" s="73"/>
      <c r="S99" s="74"/>
      <c r="T99" s="74"/>
    </row>
    <row r="100" spans="2:20" ht="21.75" customHeight="1">
      <c r="B100" s="67" t="s">
        <v>1214</v>
      </c>
      <c r="D100" s="237" t="s">
        <v>1239</v>
      </c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9"/>
    </row>
    <row r="101" spans="2:29" ht="21.75" customHeight="1">
      <c r="B101" s="67" t="s">
        <v>1148</v>
      </c>
      <c r="C101" s="67" t="s">
        <v>483</v>
      </c>
      <c r="D101" s="71" t="s">
        <v>479</v>
      </c>
      <c r="E101" s="71" t="s">
        <v>482</v>
      </c>
      <c r="F101" s="72" t="s">
        <v>457</v>
      </c>
      <c r="G101" s="72">
        <v>1</v>
      </c>
      <c r="H101" s="72">
        <f>IF(I101&lt;&gt;0,G101-I101,"")</f>
        <v>0</v>
      </c>
      <c r="I101" s="72">
        <v>1</v>
      </c>
      <c r="J101" s="72"/>
      <c r="K101" s="71" t="s">
        <v>929</v>
      </c>
      <c r="L101" s="72" t="s">
        <v>930</v>
      </c>
      <c r="M101" s="72">
        <v>0.007</v>
      </c>
      <c r="N101" s="72">
        <v>100</v>
      </c>
      <c r="O101" s="72">
        <f>IF(I101*M101=0,"",I101*M101*(N101/100))</f>
        <v>0.007</v>
      </c>
      <c r="P101" s="73"/>
      <c r="Q101" s="73">
        <f>TRUNC(P101*M101*N101/100)</f>
        <v>0</v>
      </c>
      <c r="R101" s="73"/>
      <c r="S101" s="74" t="s">
        <v>1181</v>
      </c>
      <c r="T101" s="74"/>
      <c r="AC101" s="66">
        <f>O101</f>
        <v>0.007</v>
      </c>
    </row>
    <row r="102" spans="2:30" ht="21.75" customHeight="1">
      <c r="B102" s="67" t="s">
        <v>1148</v>
      </c>
      <c r="C102" s="67" t="s">
        <v>483</v>
      </c>
      <c r="D102" s="71"/>
      <c r="E102" s="71"/>
      <c r="F102" s="72"/>
      <c r="G102" s="72">
        <v>1</v>
      </c>
      <c r="H102" s="72">
        <f>IF(I102&lt;&gt;0,G102-I102,"")</f>
        <v>0</v>
      </c>
      <c r="I102" s="72">
        <v>1</v>
      </c>
      <c r="J102" s="72"/>
      <c r="K102" s="71" t="s">
        <v>931</v>
      </c>
      <c r="L102" s="72" t="s">
        <v>932</v>
      </c>
      <c r="M102" s="72">
        <v>0.018</v>
      </c>
      <c r="N102" s="72">
        <v>100</v>
      </c>
      <c r="O102" s="72">
        <f>IF(I102*M102=0,"",I102*M102*(N102/100))</f>
        <v>0.018</v>
      </c>
      <c r="P102" s="73"/>
      <c r="Q102" s="73">
        <f>TRUNC(P102*M102*N102/100)</f>
        <v>0</v>
      </c>
      <c r="R102" s="73"/>
      <c r="S102" s="74" t="s">
        <v>1181</v>
      </c>
      <c r="T102" s="74"/>
      <c r="AD102" s="66">
        <f>O102</f>
        <v>0.018</v>
      </c>
    </row>
    <row r="103" spans="2:30" ht="21.75" customHeight="1">
      <c r="B103" s="67" t="s">
        <v>1148</v>
      </c>
      <c r="C103" s="67" t="s">
        <v>929</v>
      </c>
      <c r="D103" s="71" t="s">
        <v>924</v>
      </c>
      <c r="E103" s="71" t="s">
        <v>930</v>
      </c>
      <c r="F103" s="72" t="s">
        <v>926</v>
      </c>
      <c r="G103" s="72">
        <f>IF(H103*I103/100+0.000005&lt;1,TRUNC(H103*I103/100+0.000005,옵션!$E$13),TRUNC(H103*I103/100+0.000005,옵션!$E$13))</f>
        <v>0.007</v>
      </c>
      <c r="H103" s="72">
        <f>옵션!$B$13</f>
        <v>100</v>
      </c>
      <c r="I103" s="72">
        <f>SUM(AC101:AC102)</f>
        <v>0.007</v>
      </c>
      <c r="J103" s="72"/>
      <c r="K103" s="71"/>
      <c r="L103" s="72"/>
      <c r="M103" s="72"/>
      <c r="N103" s="72"/>
      <c r="O103" s="72">
        <f>IF(I103*M103=0,"",I103*M103*(N103/100))</f>
      </c>
      <c r="P103" s="73"/>
      <c r="Q103" s="73">
        <f>TRUNC(P103*M103*N103/100)</f>
        <v>0</v>
      </c>
      <c r="R103" s="73"/>
      <c r="S103" s="74"/>
      <c r="T103" s="74"/>
      <c r="Z103" s="66" t="s">
        <v>1153</v>
      </c>
      <c r="AC103" s="66">
        <f>SUM(AC101:AC102)</f>
        <v>0.007</v>
      </c>
      <c r="AD103" s="66">
        <f>SUM(AD101:AD102)</f>
        <v>0.018</v>
      </c>
    </row>
    <row r="104" spans="2:20" ht="21.75" customHeight="1">
      <c r="B104" s="67" t="s">
        <v>1148</v>
      </c>
      <c r="C104" s="67" t="s">
        <v>931</v>
      </c>
      <c r="D104" s="71" t="s">
        <v>924</v>
      </c>
      <c r="E104" s="71" t="s">
        <v>932</v>
      </c>
      <c r="F104" s="72" t="s">
        <v>926</v>
      </c>
      <c r="G104" s="72">
        <f>IF(H104*I104/100+0.000005&lt;1,TRUNC(H104*I104/100+0.000005,옵션!$E$13),TRUNC(H104*I104/100+0.000005,옵션!$E$13))</f>
        <v>0.018</v>
      </c>
      <c r="H104" s="72">
        <f>옵션!$B$13</f>
        <v>100</v>
      </c>
      <c r="I104" s="72">
        <f>SUM(AD101:AD102)</f>
        <v>0.018</v>
      </c>
      <c r="J104" s="72"/>
      <c r="K104" s="71"/>
      <c r="L104" s="72"/>
      <c r="M104" s="72"/>
      <c r="N104" s="72"/>
      <c r="O104" s="72">
        <f>IF(I104*M104=0,"",I104*M104*(N104/100))</f>
      </c>
      <c r="P104" s="73"/>
      <c r="Q104" s="73">
        <f>TRUNC(P104*M104*N104/100)</f>
        <v>0</v>
      </c>
      <c r="R104" s="73"/>
      <c r="S104" s="74"/>
      <c r="T104" s="74"/>
    </row>
    <row r="105" spans="2:20" ht="21.75" customHeight="1">
      <c r="B105" s="67" t="s">
        <v>1214</v>
      </c>
      <c r="D105" s="237" t="s">
        <v>1240</v>
      </c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9"/>
    </row>
    <row r="106" spans="2:29" ht="21.75" customHeight="1">
      <c r="B106" s="67" t="s">
        <v>1148</v>
      </c>
      <c r="C106" s="67" t="s">
        <v>484</v>
      </c>
      <c r="D106" s="71" t="s">
        <v>479</v>
      </c>
      <c r="E106" s="71" t="s">
        <v>485</v>
      </c>
      <c r="F106" s="72" t="s">
        <v>457</v>
      </c>
      <c r="G106" s="72">
        <v>1</v>
      </c>
      <c r="H106" s="72">
        <f>IF(I106&lt;&gt;0,G106-I106,"")</f>
        <v>0</v>
      </c>
      <c r="I106" s="72">
        <v>1</v>
      </c>
      <c r="J106" s="72"/>
      <c r="K106" s="71" t="s">
        <v>929</v>
      </c>
      <c r="L106" s="72" t="s">
        <v>930</v>
      </c>
      <c r="M106" s="72">
        <v>0.009</v>
      </c>
      <c r="N106" s="72">
        <v>100</v>
      </c>
      <c r="O106" s="72">
        <f>IF(I106*M106=0,"",I106*M106*(N106/100))</f>
        <v>0.009</v>
      </c>
      <c r="P106" s="73"/>
      <c r="Q106" s="73">
        <f>TRUNC(P106*M106*N106/100)</f>
        <v>0</v>
      </c>
      <c r="R106" s="73"/>
      <c r="S106" s="74" t="s">
        <v>1181</v>
      </c>
      <c r="T106" s="74"/>
      <c r="AC106" s="66">
        <f>O106</f>
        <v>0.009</v>
      </c>
    </row>
    <row r="107" spans="2:30" ht="21.75" customHeight="1">
      <c r="B107" s="67" t="s">
        <v>1148</v>
      </c>
      <c r="C107" s="67" t="s">
        <v>484</v>
      </c>
      <c r="D107" s="71"/>
      <c r="E107" s="71"/>
      <c r="F107" s="72"/>
      <c r="G107" s="72">
        <v>1</v>
      </c>
      <c r="H107" s="72">
        <f>IF(I107&lt;&gt;0,G107-I107,"")</f>
        <v>0</v>
      </c>
      <c r="I107" s="72">
        <v>1</v>
      </c>
      <c r="J107" s="72"/>
      <c r="K107" s="71" t="s">
        <v>931</v>
      </c>
      <c r="L107" s="72" t="s">
        <v>932</v>
      </c>
      <c r="M107" s="72">
        <v>0.022</v>
      </c>
      <c r="N107" s="72">
        <v>100</v>
      </c>
      <c r="O107" s="72">
        <f>IF(I107*M107=0,"",I107*M107*(N107/100))</f>
        <v>0.022</v>
      </c>
      <c r="P107" s="73"/>
      <c r="Q107" s="73">
        <f>TRUNC(P107*M107*N107/100)</f>
        <v>0</v>
      </c>
      <c r="R107" s="73"/>
      <c r="S107" s="74" t="s">
        <v>1181</v>
      </c>
      <c r="T107" s="74"/>
      <c r="AD107" s="66">
        <f>O107</f>
        <v>0.022</v>
      </c>
    </row>
    <row r="108" spans="2:30" ht="21.75" customHeight="1">
      <c r="B108" s="67" t="s">
        <v>1148</v>
      </c>
      <c r="C108" s="67" t="s">
        <v>929</v>
      </c>
      <c r="D108" s="71" t="s">
        <v>924</v>
      </c>
      <c r="E108" s="71" t="s">
        <v>930</v>
      </c>
      <c r="F108" s="72" t="s">
        <v>926</v>
      </c>
      <c r="G108" s="72">
        <f>IF(H108*I108/100+0.000005&lt;1,TRUNC(H108*I108/100+0.000005,옵션!$E$13),TRUNC(H108*I108/100+0.000005,옵션!$E$13))</f>
        <v>0.009</v>
      </c>
      <c r="H108" s="72">
        <f>옵션!$B$13</f>
        <v>100</v>
      </c>
      <c r="I108" s="72">
        <f>SUM(AC106:AC107)</f>
        <v>0.009</v>
      </c>
      <c r="J108" s="72"/>
      <c r="K108" s="71"/>
      <c r="L108" s="72"/>
      <c r="M108" s="72"/>
      <c r="N108" s="72"/>
      <c r="O108" s="72">
        <f>IF(I108*M108=0,"",I108*M108*(N108/100))</f>
      </c>
      <c r="P108" s="73"/>
      <c r="Q108" s="73">
        <f>TRUNC(P108*M108*N108/100)</f>
        <v>0</v>
      </c>
      <c r="R108" s="73"/>
      <c r="S108" s="74"/>
      <c r="T108" s="74"/>
      <c r="Z108" s="66" t="s">
        <v>1153</v>
      </c>
      <c r="AC108" s="66">
        <f>SUM(AC106:AC107)</f>
        <v>0.009</v>
      </c>
      <c r="AD108" s="66">
        <f>SUM(AD106:AD107)</f>
        <v>0.022</v>
      </c>
    </row>
    <row r="109" spans="2:20" ht="21.75" customHeight="1">
      <c r="B109" s="67" t="s">
        <v>1148</v>
      </c>
      <c r="C109" s="67" t="s">
        <v>931</v>
      </c>
      <c r="D109" s="71" t="s">
        <v>924</v>
      </c>
      <c r="E109" s="71" t="s">
        <v>932</v>
      </c>
      <c r="F109" s="72" t="s">
        <v>926</v>
      </c>
      <c r="G109" s="72">
        <f>IF(H109*I109/100+0.000005&lt;1,TRUNC(H109*I109/100+0.000005,옵션!$E$13),TRUNC(H109*I109/100+0.000005,옵션!$E$13))</f>
        <v>0.022</v>
      </c>
      <c r="H109" s="72">
        <f>옵션!$B$13</f>
        <v>100</v>
      </c>
      <c r="I109" s="72">
        <f>SUM(AD106:AD107)</f>
        <v>0.022</v>
      </c>
      <c r="J109" s="72"/>
      <c r="K109" s="71"/>
      <c r="L109" s="72"/>
      <c r="M109" s="72"/>
      <c r="N109" s="72"/>
      <c r="O109" s="72">
        <f>IF(I109*M109=0,"",I109*M109*(N109/100))</f>
      </c>
      <c r="P109" s="73"/>
      <c r="Q109" s="73">
        <f>TRUNC(P109*M109*N109/100)</f>
        <v>0</v>
      </c>
      <c r="R109" s="73"/>
      <c r="S109" s="74"/>
      <c r="T109" s="74"/>
    </row>
    <row r="110" spans="2:20" ht="21.75" customHeight="1">
      <c r="B110" s="67" t="s">
        <v>1214</v>
      </c>
      <c r="D110" s="237" t="s">
        <v>1241</v>
      </c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9"/>
    </row>
    <row r="111" spans="2:29" ht="21.75" customHeight="1">
      <c r="B111" s="67" t="s">
        <v>1148</v>
      </c>
      <c r="C111" s="67" t="s">
        <v>486</v>
      </c>
      <c r="D111" s="71" t="s">
        <v>479</v>
      </c>
      <c r="E111" s="71" t="s">
        <v>487</v>
      </c>
      <c r="F111" s="72" t="s">
        <v>457</v>
      </c>
      <c r="G111" s="72">
        <v>1</v>
      </c>
      <c r="H111" s="72">
        <f>IF(I111&lt;&gt;0,G111-I111,"")</f>
        <v>0</v>
      </c>
      <c r="I111" s="72">
        <v>1</v>
      </c>
      <c r="J111" s="72"/>
      <c r="K111" s="71" t="s">
        <v>929</v>
      </c>
      <c r="L111" s="72" t="s">
        <v>930</v>
      </c>
      <c r="M111" s="72">
        <v>0.012</v>
      </c>
      <c r="N111" s="72">
        <v>100</v>
      </c>
      <c r="O111" s="72">
        <f>IF(I111*M111=0,"",I111*M111*(N111/100))</f>
        <v>0.012</v>
      </c>
      <c r="P111" s="73"/>
      <c r="Q111" s="73">
        <f>TRUNC(P111*M111*N111/100)</f>
        <v>0</v>
      </c>
      <c r="R111" s="73"/>
      <c r="S111" s="74" t="s">
        <v>1181</v>
      </c>
      <c r="T111" s="74"/>
      <c r="AC111" s="66">
        <f>O111</f>
        <v>0.012</v>
      </c>
    </row>
    <row r="112" spans="2:30" ht="21.75" customHeight="1">
      <c r="B112" s="67" t="s">
        <v>1148</v>
      </c>
      <c r="C112" s="67" t="s">
        <v>486</v>
      </c>
      <c r="D112" s="71"/>
      <c r="E112" s="71"/>
      <c r="F112" s="72"/>
      <c r="G112" s="72">
        <v>1</v>
      </c>
      <c r="H112" s="72">
        <f>IF(I112&lt;&gt;0,G112-I112,"")</f>
        <v>0</v>
      </c>
      <c r="I112" s="72">
        <v>1</v>
      </c>
      <c r="J112" s="72"/>
      <c r="K112" s="71" t="s">
        <v>931</v>
      </c>
      <c r="L112" s="72" t="s">
        <v>932</v>
      </c>
      <c r="M112" s="72">
        <v>0.036</v>
      </c>
      <c r="N112" s="72">
        <v>100</v>
      </c>
      <c r="O112" s="72">
        <f>IF(I112*M112=0,"",I112*M112*(N112/100))</f>
        <v>0.036</v>
      </c>
      <c r="P112" s="73"/>
      <c r="Q112" s="73">
        <f>TRUNC(P112*M112*N112/100)</f>
        <v>0</v>
      </c>
      <c r="R112" s="73"/>
      <c r="S112" s="74" t="s">
        <v>1181</v>
      </c>
      <c r="T112" s="74"/>
      <c r="AD112" s="66">
        <f>O112</f>
        <v>0.036</v>
      </c>
    </row>
    <row r="113" spans="2:30" ht="21.75" customHeight="1">
      <c r="B113" s="67" t="s">
        <v>1148</v>
      </c>
      <c r="C113" s="67" t="s">
        <v>929</v>
      </c>
      <c r="D113" s="71" t="s">
        <v>924</v>
      </c>
      <c r="E113" s="71" t="s">
        <v>930</v>
      </c>
      <c r="F113" s="72" t="s">
        <v>926</v>
      </c>
      <c r="G113" s="72">
        <f>IF(H113*I113/100+0.000005&lt;1,TRUNC(H113*I113/100+0.000005,옵션!$E$13),TRUNC(H113*I113/100+0.000005,옵션!$E$13))</f>
        <v>0.012</v>
      </c>
      <c r="H113" s="72">
        <f>옵션!$B$13</f>
        <v>100</v>
      </c>
      <c r="I113" s="72">
        <f>SUM(AC111:AC112)</f>
        <v>0.012</v>
      </c>
      <c r="J113" s="72"/>
      <c r="K113" s="71"/>
      <c r="L113" s="72"/>
      <c r="M113" s="72"/>
      <c r="N113" s="72"/>
      <c r="O113" s="72">
        <f>IF(I113*M113=0,"",I113*M113*(N113/100))</f>
      </c>
      <c r="P113" s="73"/>
      <c r="Q113" s="73">
        <f>TRUNC(P113*M113*N113/100)</f>
        <v>0</v>
      </c>
      <c r="R113" s="73"/>
      <c r="S113" s="74"/>
      <c r="T113" s="74"/>
      <c r="Z113" s="66" t="s">
        <v>1153</v>
      </c>
      <c r="AC113" s="66">
        <f>SUM(AC111:AC112)</f>
        <v>0.012</v>
      </c>
      <c r="AD113" s="66">
        <f>SUM(AD111:AD112)</f>
        <v>0.036</v>
      </c>
    </row>
    <row r="114" spans="2:20" ht="21.75" customHeight="1">
      <c r="B114" s="67" t="s">
        <v>1148</v>
      </c>
      <c r="C114" s="67" t="s">
        <v>931</v>
      </c>
      <c r="D114" s="71" t="s">
        <v>924</v>
      </c>
      <c r="E114" s="71" t="s">
        <v>932</v>
      </c>
      <c r="F114" s="72" t="s">
        <v>926</v>
      </c>
      <c r="G114" s="72">
        <f>IF(H114*I114/100+0.000005&lt;1,TRUNC(H114*I114/100+0.000005,옵션!$E$13),TRUNC(H114*I114/100+0.000005,옵션!$E$13))</f>
        <v>0.036</v>
      </c>
      <c r="H114" s="72">
        <f>옵션!$B$13</f>
        <v>100</v>
      </c>
      <c r="I114" s="72">
        <f>SUM(AD111:AD112)</f>
        <v>0.036</v>
      </c>
      <c r="J114" s="72"/>
      <c r="K114" s="71"/>
      <c r="L114" s="72"/>
      <c r="M114" s="72"/>
      <c r="N114" s="72"/>
      <c r="O114" s="72">
        <f>IF(I114*M114=0,"",I114*M114*(N114/100))</f>
      </c>
      <c r="P114" s="73"/>
      <c r="Q114" s="73">
        <f>TRUNC(P114*M114*N114/100)</f>
        <v>0</v>
      </c>
      <c r="R114" s="73"/>
      <c r="S114" s="74"/>
      <c r="T114" s="74"/>
    </row>
    <row r="115" spans="2:20" ht="21.75" customHeight="1">
      <c r="B115" s="67" t="s">
        <v>1214</v>
      </c>
      <c r="D115" s="237" t="s">
        <v>1242</v>
      </c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9"/>
    </row>
    <row r="116" spans="2:27" ht="21.75" customHeight="1">
      <c r="B116" s="67" t="s">
        <v>1148</v>
      </c>
      <c r="C116" s="67" t="s">
        <v>488</v>
      </c>
      <c r="D116" s="71" t="s">
        <v>489</v>
      </c>
      <c r="E116" s="71" t="s">
        <v>490</v>
      </c>
      <c r="F116" s="72" t="s">
        <v>457</v>
      </c>
      <c r="G116" s="72">
        <v>1</v>
      </c>
      <c r="H116" s="72">
        <f>IF(I116&lt;&gt;0,G116-I116,"")</f>
        <v>0</v>
      </c>
      <c r="I116" s="72">
        <v>1</v>
      </c>
      <c r="J116" s="72"/>
      <c r="K116" s="71" t="s">
        <v>923</v>
      </c>
      <c r="L116" s="72" t="s">
        <v>925</v>
      </c>
      <c r="M116" s="72">
        <v>0.044</v>
      </c>
      <c r="N116" s="72">
        <v>100</v>
      </c>
      <c r="O116" s="72">
        <f>IF(I116*M116=0,"",I116*M116*(N116/100))</f>
        <v>0.044</v>
      </c>
      <c r="P116" s="73"/>
      <c r="Q116" s="73">
        <f>TRUNC(P116*M116*N116/100)</f>
        <v>0</v>
      </c>
      <c r="R116" s="73"/>
      <c r="S116" s="74" t="s">
        <v>1180</v>
      </c>
      <c r="T116" s="74"/>
      <c r="AA116" s="66">
        <f>O116</f>
        <v>0.044</v>
      </c>
    </row>
    <row r="117" spans="2:27" ht="21.75" customHeight="1">
      <c r="B117" s="67" t="s">
        <v>1148</v>
      </c>
      <c r="C117" s="67" t="s">
        <v>923</v>
      </c>
      <c r="D117" s="71" t="s">
        <v>924</v>
      </c>
      <c r="E117" s="71" t="s">
        <v>925</v>
      </c>
      <c r="F117" s="72" t="s">
        <v>926</v>
      </c>
      <c r="G117" s="72">
        <f>IF(H117*I117/100+0.000005&lt;1,TRUNC(H117*I117/100+0.000005,옵션!$E$13),TRUNC(H117*I117/100+0.000005,옵션!$E$13))</f>
        <v>0.044</v>
      </c>
      <c r="H117" s="72">
        <f>옵션!$B$13</f>
        <v>100</v>
      </c>
      <c r="I117" s="72">
        <f>SUM(AA116:AA116)</f>
        <v>0.044</v>
      </c>
      <c r="J117" s="72"/>
      <c r="K117" s="71"/>
      <c r="L117" s="72"/>
      <c r="M117" s="72"/>
      <c r="N117" s="72"/>
      <c r="O117" s="72">
        <f>IF(I117*M117=0,"",I117*M117*(N117/100))</f>
      </c>
      <c r="P117" s="73"/>
      <c r="Q117" s="73">
        <f>TRUNC(P117*M117*N117/100)</f>
        <v>0</v>
      </c>
      <c r="R117" s="73"/>
      <c r="S117" s="74"/>
      <c r="T117" s="74"/>
      <c r="Z117" s="66" t="s">
        <v>1153</v>
      </c>
      <c r="AA117" s="66">
        <f>SUM(AA116:AA116)</f>
        <v>0.044</v>
      </c>
    </row>
    <row r="118" spans="2:20" ht="21.75" customHeight="1">
      <c r="B118" s="67" t="s">
        <v>1214</v>
      </c>
      <c r="D118" s="237" t="s">
        <v>1243</v>
      </c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9"/>
    </row>
    <row r="119" spans="2:27" ht="21.75" customHeight="1">
      <c r="B119" s="67" t="s">
        <v>1148</v>
      </c>
      <c r="C119" s="67" t="s">
        <v>491</v>
      </c>
      <c r="D119" s="71" t="s">
        <v>489</v>
      </c>
      <c r="E119" s="71" t="s">
        <v>492</v>
      </c>
      <c r="F119" s="72" t="s">
        <v>457</v>
      </c>
      <c r="G119" s="72">
        <v>1</v>
      </c>
      <c r="H119" s="72">
        <f>IF(I119&lt;&gt;0,G119-I119,"")</f>
        <v>0</v>
      </c>
      <c r="I119" s="72">
        <v>1</v>
      </c>
      <c r="J119" s="72"/>
      <c r="K119" s="71" t="s">
        <v>923</v>
      </c>
      <c r="L119" s="72" t="s">
        <v>925</v>
      </c>
      <c r="M119" s="72">
        <v>0.072</v>
      </c>
      <c r="N119" s="72">
        <v>100</v>
      </c>
      <c r="O119" s="72">
        <f>IF(I119*M119=0,"",I119*M119*(N119/100))</f>
        <v>0.072</v>
      </c>
      <c r="P119" s="73"/>
      <c r="Q119" s="73">
        <f>TRUNC(P119*M119*N119/100)</f>
        <v>0</v>
      </c>
      <c r="R119" s="73"/>
      <c r="S119" s="74" t="s">
        <v>1180</v>
      </c>
      <c r="T119" s="74"/>
      <c r="AA119" s="66">
        <f>O119</f>
        <v>0.072</v>
      </c>
    </row>
    <row r="120" spans="2:27" ht="21.75" customHeight="1">
      <c r="B120" s="67" t="s">
        <v>1148</v>
      </c>
      <c r="C120" s="67" t="s">
        <v>923</v>
      </c>
      <c r="D120" s="71" t="s">
        <v>924</v>
      </c>
      <c r="E120" s="71" t="s">
        <v>925</v>
      </c>
      <c r="F120" s="72" t="s">
        <v>926</v>
      </c>
      <c r="G120" s="72">
        <f>IF(H120*I120/100+0.000005&lt;1,TRUNC(H120*I120/100+0.000005,옵션!$E$13),TRUNC(H120*I120/100+0.000005,옵션!$E$13))</f>
        <v>0.072</v>
      </c>
      <c r="H120" s="72">
        <f>옵션!$B$13</f>
        <v>100</v>
      </c>
      <c r="I120" s="72">
        <f>SUM(AA119:AA119)</f>
        <v>0.072</v>
      </c>
      <c r="J120" s="72"/>
      <c r="K120" s="71"/>
      <c r="L120" s="72"/>
      <c r="M120" s="72"/>
      <c r="N120" s="72"/>
      <c r="O120" s="72">
        <f>IF(I120*M120=0,"",I120*M120*(N120/100))</f>
      </c>
      <c r="P120" s="73"/>
      <c r="Q120" s="73">
        <f>TRUNC(P120*M120*N120/100)</f>
        <v>0</v>
      </c>
      <c r="R120" s="73"/>
      <c r="S120" s="74"/>
      <c r="T120" s="74"/>
      <c r="Z120" s="66" t="s">
        <v>1153</v>
      </c>
      <c r="AA120" s="66">
        <f>SUM(AA119:AA119)</f>
        <v>0.072</v>
      </c>
    </row>
    <row r="121" spans="2:20" ht="21.75" customHeight="1">
      <c r="B121" s="67" t="s">
        <v>1214</v>
      </c>
      <c r="D121" s="237" t="s">
        <v>1244</v>
      </c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9"/>
    </row>
    <row r="122" spans="2:27" ht="21.75" customHeight="1">
      <c r="B122" s="67" t="s">
        <v>1148</v>
      </c>
      <c r="C122" s="67" t="s">
        <v>493</v>
      </c>
      <c r="D122" s="71" t="s">
        <v>489</v>
      </c>
      <c r="E122" s="71" t="s">
        <v>494</v>
      </c>
      <c r="F122" s="72" t="s">
        <v>457</v>
      </c>
      <c r="G122" s="72">
        <v>1</v>
      </c>
      <c r="H122" s="72">
        <f>IF(I122&lt;&gt;0,G122-I122,"")</f>
        <v>0</v>
      </c>
      <c r="I122" s="72">
        <v>1</v>
      </c>
      <c r="J122" s="72"/>
      <c r="K122" s="71" t="s">
        <v>923</v>
      </c>
      <c r="L122" s="72" t="s">
        <v>925</v>
      </c>
      <c r="M122" s="72">
        <v>0.087</v>
      </c>
      <c r="N122" s="72">
        <v>100</v>
      </c>
      <c r="O122" s="72">
        <f>IF(I122*M122=0,"",I122*M122*(N122/100))</f>
        <v>0.087</v>
      </c>
      <c r="P122" s="73"/>
      <c r="Q122" s="73">
        <f>TRUNC(P122*M122*N122/100)</f>
        <v>0</v>
      </c>
      <c r="R122" s="73"/>
      <c r="S122" s="74" t="s">
        <v>1180</v>
      </c>
      <c r="T122" s="74"/>
      <c r="AA122" s="66">
        <f>O122</f>
        <v>0.087</v>
      </c>
    </row>
    <row r="123" spans="2:27" ht="21.75" customHeight="1">
      <c r="B123" s="67" t="s">
        <v>1148</v>
      </c>
      <c r="C123" s="67" t="s">
        <v>923</v>
      </c>
      <c r="D123" s="71" t="s">
        <v>924</v>
      </c>
      <c r="E123" s="71" t="s">
        <v>925</v>
      </c>
      <c r="F123" s="72" t="s">
        <v>926</v>
      </c>
      <c r="G123" s="72">
        <f>IF(H123*I123/100+0.000005&lt;1,TRUNC(H123*I123/100+0.000005,옵션!$E$13),TRUNC(H123*I123/100+0.000005,옵션!$E$13))</f>
        <v>0.087</v>
      </c>
      <c r="H123" s="72">
        <f>옵션!$B$13</f>
        <v>100</v>
      </c>
      <c r="I123" s="72">
        <f>SUM(AA122:AA122)</f>
        <v>0.087</v>
      </c>
      <c r="J123" s="72"/>
      <c r="K123" s="71"/>
      <c r="L123" s="72"/>
      <c r="M123" s="72"/>
      <c r="N123" s="72"/>
      <c r="O123" s="72">
        <f>IF(I123*M123=0,"",I123*M123*(N123/100))</f>
      </c>
      <c r="P123" s="73"/>
      <c r="Q123" s="73">
        <f>TRUNC(P123*M123*N123/100)</f>
        <v>0</v>
      </c>
      <c r="R123" s="73"/>
      <c r="S123" s="74"/>
      <c r="T123" s="74"/>
      <c r="Z123" s="66" t="s">
        <v>1153</v>
      </c>
      <c r="AA123" s="66">
        <f>SUM(AA122:AA122)</f>
        <v>0.087</v>
      </c>
    </row>
    <row r="124" spans="2:20" ht="21.75" customHeight="1">
      <c r="B124" s="67" t="s">
        <v>1214</v>
      </c>
      <c r="D124" s="237" t="s">
        <v>1245</v>
      </c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9"/>
    </row>
    <row r="125" spans="2:27" ht="21.75" customHeight="1">
      <c r="B125" s="67" t="s">
        <v>1148</v>
      </c>
      <c r="C125" s="67" t="s">
        <v>495</v>
      </c>
      <c r="D125" s="71" t="s">
        <v>489</v>
      </c>
      <c r="E125" s="71" t="s">
        <v>496</v>
      </c>
      <c r="F125" s="72" t="s">
        <v>457</v>
      </c>
      <c r="G125" s="72">
        <v>1</v>
      </c>
      <c r="H125" s="72">
        <f>IF(I125&lt;&gt;0,G125-I125,"")</f>
        <v>0</v>
      </c>
      <c r="I125" s="72">
        <v>1</v>
      </c>
      <c r="J125" s="72"/>
      <c r="K125" s="71" t="s">
        <v>923</v>
      </c>
      <c r="L125" s="72" t="s">
        <v>925</v>
      </c>
      <c r="M125" s="72">
        <v>0.104</v>
      </c>
      <c r="N125" s="72">
        <v>100</v>
      </c>
      <c r="O125" s="72">
        <f>IF(I125*M125=0,"",I125*M125*(N125/100))</f>
        <v>0.104</v>
      </c>
      <c r="P125" s="73"/>
      <c r="Q125" s="73">
        <f>TRUNC(P125*M125*N125/100)</f>
        <v>0</v>
      </c>
      <c r="R125" s="73"/>
      <c r="S125" s="74" t="s">
        <v>1180</v>
      </c>
      <c r="T125" s="74"/>
      <c r="AA125" s="66">
        <f>O125</f>
        <v>0.104</v>
      </c>
    </row>
    <row r="126" spans="2:27" ht="21.75" customHeight="1">
      <c r="B126" s="67" t="s">
        <v>1148</v>
      </c>
      <c r="C126" s="67" t="s">
        <v>923</v>
      </c>
      <c r="D126" s="71" t="s">
        <v>924</v>
      </c>
      <c r="E126" s="71" t="s">
        <v>925</v>
      </c>
      <c r="F126" s="72" t="s">
        <v>926</v>
      </c>
      <c r="G126" s="72">
        <f>IF(H126*I126/100+0.000005&lt;1,TRUNC(H126*I126/100+0.000005,옵션!$E$13),TRUNC(H126*I126/100+0.000005,옵션!$E$13))</f>
        <v>0.104</v>
      </c>
      <c r="H126" s="72">
        <f>옵션!$B$13</f>
        <v>100</v>
      </c>
      <c r="I126" s="72">
        <f>SUM(AA125:AA125)</f>
        <v>0.104</v>
      </c>
      <c r="J126" s="72"/>
      <c r="K126" s="71"/>
      <c r="L126" s="72"/>
      <c r="M126" s="72"/>
      <c r="N126" s="72"/>
      <c r="O126" s="72">
        <f>IF(I126*M126=0,"",I126*M126*(N126/100))</f>
      </c>
      <c r="P126" s="73"/>
      <c r="Q126" s="73">
        <f>TRUNC(P126*M126*N126/100)</f>
        <v>0</v>
      </c>
      <c r="R126" s="73"/>
      <c r="S126" s="74"/>
      <c r="T126" s="74"/>
      <c r="Z126" s="66" t="s">
        <v>1153</v>
      </c>
      <c r="AA126" s="66">
        <f>SUM(AA125:AA125)</f>
        <v>0.104</v>
      </c>
    </row>
    <row r="127" spans="2:20" ht="21.75" customHeight="1">
      <c r="B127" s="67" t="s">
        <v>1214</v>
      </c>
      <c r="D127" s="237" t="s">
        <v>1246</v>
      </c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9"/>
    </row>
    <row r="128" spans="2:27" ht="21.75" customHeight="1">
      <c r="B128" s="67" t="s">
        <v>1148</v>
      </c>
      <c r="C128" s="67" t="s">
        <v>497</v>
      </c>
      <c r="D128" s="71" t="s">
        <v>489</v>
      </c>
      <c r="E128" s="71" t="s">
        <v>498</v>
      </c>
      <c r="F128" s="72" t="s">
        <v>457</v>
      </c>
      <c r="G128" s="72">
        <v>1</v>
      </c>
      <c r="H128" s="72">
        <f>IF(I128&lt;&gt;0,G128-I128,"")</f>
        <v>0</v>
      </c>
      <c r="I128" s="72">
        <v>1</v>
      </c>
      <c r="J128" s="72"/>
      <c r="K128" s="71" t="s">
        <v>923</v>
      </c>
      <c r="L128" s="72" t="s">
        <v>925</v>
      </c>
      <c r="M128" s="72">
        <v>0.136</v>
      </c>
      <c r="N128" s="72">
        <v>100</v>
      </c>
      <c r="O128" s="72">
        <f>IF(I128*M128=0,"",I128*M128*(N128/100))</f>
        <v>0.136</v>
      </c>
      <c r="P128" s="73"/>
      <c r="Q128" s="73">
        <f>TRUNC(P128*M128*N128/100)</f>
        <v>0</v>
      </c>
      <c r="R128" s="73"/>
      <c r="S128" s="74" t="s">
        <v>1180</v>
      </c>
      <c r="T128" s="74"/>
      <c r="AA128" s="66">
        <f>O128</f>
        <v>0.136</v>
      </c>
    </row>
    <row r="129" spans="2:27" ht="21.75" customHeight="1">
      <c r="B129" s="67" t="s">
        <v>1148</v>
      </c>
      <c r="C129" s="67" t="s">
        <v>923</v>
      </c>
      <c r="D129" s="71" t="s">
        <v>924</v>
      </c>
      <c r="E129" s="71" t="s">
        <v>925</v>
      </c>
      <c r="F129" s="72" t="s">
        <v>926</v>
      </c>
      <c r="G129" s="72">
        <f>IF(H129*I129/100+0.000005&lt;1,TRUNC(H129*I129/100+0.000005,옵션!$E$13),TRUNC(H129*I129/100+0.000005,옵션!$E$13))</f>
        <v>0.136</v>
      </c>
      <c r="H129" s="72">
        <f>옵션!$B$13</f>
        <v>100</v>
      </c>
      <c r="I129" s="72">
        <f>SUM(AA128:AA128)</f>
        <v>0.136</v>
      </c>
      <c r="J129" s="72"/>
      <c r="K129" s="71"/>
      <c r="L129" s="72"/>
      <c r="M129" s="72"/>
      <c r="N129" s="72"/>
      <c r="O129" s="72">
        <f>IF(I129*M129=0,"",I129*M129*(N129/100))</f>
      </c>
      <c r="P129" s="73"/>
      <c r="Q129" s="73">
        <f>TRUNC(P129*M129*N129/100)</f>
        <v>0</v>
      </c>
      <c r="R129" s="73"/>
      <c r="S129" s="74"/>
      <c r="T129" s="74"/>
      <c r="Z129" s="66" t="s">
        <v>1153</v>
      </c>
      <c r="AA129" s="66">
        <f>SUM(AA128:AA128)</f>
        <v>0.136</v>
      </c>
    </row>
    <row r="130" spans="2:20" ht="21.75" customHeight="1">
      <c r="B130" s="67" t="s">
        <v>1214</v>
      </c>
      <c r="D130" s="237" t="s">
        <v>1247</v>
      </c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9"/>
    </row>
    <row r="131" spans="2:28" ht="21.75" customHeight="1">
      <c r="B131" s="67" t="s">
        <v>1148</v>
      </c>
      <c r="C131" s="67" t="s">
        <v>510</v>
      </c>
      <c r="D131" s="71" t="s">
        <v>511</v>
      </c>
      <c r="E131" s="71" t="s">
        <v>512</v>
      </c>
      <c r="F131" s="72" t="s">
        <v>513</v>
      </c>
      <c r="G131" s="72">
        <v>1</v>
      </c>
      <c r="H131" s="72">
        <f>IF(I131&lt;&gt;0,G131-I131,"")</f>
        <v>0</v>
      </c>
      <c r="I131" s="72">
        <v>1</v>
      </c>
      <c r="J131" s="72"/>
      <c r="K131" s="71" t="s">
        <v>927</v>
      </c>
      <c r="L131" s="72" t="s">
        <v>928</v>
      </c>
      <c r="M131" s="72">
        <v>0.024</v>
      </c>
      <c r="N131" s="72">
        <v>100</v>
      </c>
      <c r="O131" s="72">
        <f>IF(I131*M131=0,"",I131*M131*(N131/100))</f>
        <v>0.024</v>
      </c>
      <c r="P131" s="73"/>
      <c r="Q131" s="73">
        <f>TRUNC(P131*M131*N131/100)</f>
        <v>0</v>
      </c>
      <c r="R131" s="73"/>
      <c r="S131" s="74" t="s">
        <v>1182</v>
      </c>
      <c r="T131" s="74"/>
      <c r="AB131" s="66">
        <f>O131</f>
        <v>0.024</v>
      </c>
    </row>
    <row r="132" spans="2:30" ht="21.75" customHeight="1">
      <c r="B132" s="67" t="s">
        <v>1148</v>
      </c>
      <c r="C132" s="67" t="s">
        <v>510</v>
      </c>
      <c r="D132" s="71"/>
      <c r="E132" s="71"/>
      <c r="F132" s="72"/>
      <c r="G132" s="72">
        <v>1</v>
      </c>
      <c r="H132" s="72">
        <f>IF(I132&lt;&gt;0,G132-I132,"")</f>
        <v>0</v>
      </c>
      <c r="I132" s="72">
        <v>1</v>
      </c>
      <c r="J132" s="72"/>
      <c r="K132" s="71" t="s">
        <v>931</v>
      </c>
      <c r="L132" s="72" t="s">
        <v>932</v>
      </c>
      <c r="M132" s="72">
        <v>0.12</v>
      </c>
      <c r="N132" s="72">
        <v>100</v>
      </c>
      <c r="O132" s="72">
        <f>IF(I132*M132=0,"",I132*M132*(N132/100))</f>
        <v>0.12</v>
      </c>
      <c r="P132" s="73"/>
      <c r="Q132" s="73">
        <f>TRUNC(P132*M132*N132/100)</f>
        <v>0</v>
      </c>
      <c r="R132" s="73"/>
      <c r="S132" s="74" t="s">
        <v>1182</v>
      </c>
      <c r="T132" s="74"/>
      <c r="AD132" s="66">
        <f>O132</f>
        <v>0.12</v>
      </c>
    </row>
    <row r="133" spans="2:30" ht="21.75" customHeight="1">
      <c r="B133" s="67" t="s">
        <v>1148</v>
      </c>
      <c r="C133" s="67" t="s">
        <v>927</v>
      </c>
      <c r="D133" s="71" t="s">
        <v>924</v>
      </c>
      <c r="E133" s="71" t="s">
        <v>928</v>
      </c>
      <c r="F133" s="72" t="s">
        <v>926</v>
      </c>
      <c r="G133" s="72">
        <f>IF(H133*I133/100+0.000005&lt;1,TRUNC(H133*I133/100+0.000005,옵션!$E$13),TRUNC(H133*I133/100+0.000005,옵션!$E$13))</f>
        <v>0.024</v>
      </c>
      <c r="H133" s="72">
        <f>옵션!$B$13</f>
        <v>100</v>
      </c>
      <c r="I133" s="72">
        <f>SUM(AB131:AB132)</f>
        <v>0.024</v>
      </c>
      <c r="J133" s="72"/>
      <c r="K133" s="71"/>
      <c r="L133" s="72"/>
      <c r="M133" s="72"/>
      <c r="N133" s="72"/>
      <c r="O133" s="72">
        <f>IF(I133*M133=0,"",I133*M133*(N133/100))</f>
      </c>
      <c r="P133" s="73"/>
      <c r="Q133" s="73">
        <f>TRUNC(P133*M133*N133/100)</f>
        <v>0</v>
      </c>
      <c r="R133" s="73"/>
      <c r="S133" s="74"/>
      <c r="T133" s="74"/>
      <c r="Z133" s="66" t="s">
        <v>1153</v>
      </c>
      <c r="AB133" s="66">
        <f>SUM(AB131:AB132)</f>
        <v>0.024</v>
      </c>
      <c r="AD133" s="66">
        <f>SUM(AD131:AD132)</f>
        <v>0.12</v>
      </c>
    </row>
    <row r="134" spans="2:20" ht="21.75" customHeight="1">
      <c r="B134" s="67" t="s">
        <v>1148</v>
      </c>
      <c r="C134" s="67" t="s">
        <v>931</v>
      </c>
      <c r="D134" s="71" t="s">
        <v>924</v>
      </c>
      <c r="E134" s="71" t="s">
        <v>932</v>
      </c>
      <c r="F134" s="72" t="s">
        <v>926</v>
      </c>
      <c r="G134" s="72">
        <f>IF(H134*I134/100+0.000005&lt;1,TRUNC(H134*I134/100+0.000005,옵션!$E$13),TRUNC(H134*I134/100+0.000005,옵션!$E$13))</f>
        <v>0.12</v>
      </c>
      <c r="H134" s="72">
        <f>옵션!$B$13</f>
        <v>100</v>
      </c>
      <c r="I134" s="72">
        <f>SUM(AD131:AD132)</f>
        <v>0.12</v>
      </c>
      <c r="J134" s="72"/>
      <c r="K134" s="71"/>
      <c r="L134" s="72"/>
      <c r="M134" s="72"/>
      <c r="N134" s="72"/>
      <c r="O134" s="72">
        <f>IF(I134*M134=0,"",I134*M134*(N134/100))</f>
      </c>
      <c r="P134" s="73"/>
      <c r="Q134" s="73">
        <f>TRUNC(P134*M134*N134/100)</f>
        <v>0</v>
      </c>
      <c r="R134" s="73"/>
      <c r="S134" s="74"/>
      <c r="T134" s="74"/>
    </row>
    <row r="135" spans="2:20" ht="21.75" customHeight="1">
      <c r="B135" s="67" t="s">
        <v>1214</v>
      </c>
      <c r="D135" s="237" t="s">
        <v>1248</v>
      </c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9"/>
    </row>
    <row r="136" spans="2:28" ht="21.75" customHeight="1">
      <c r="B136" s="67" t="s">
        <v>1148</v>
      </c>
      <c r="C136" s="67" t="s">
        <v>514</v>
      </c>
      <c r="D136" s="71" t="s">
        <v>511</v>
      </c>
      <c r="E136" s="71" t="s">
        <v>515</v>
      </c>
      <c r="F136" s="72" t="s">
        <v>513</v>
      </c>
      <c r="G136" s="72">
        <v>1</v>
      </c>
      <c r="H136" s="72">
        <f>IF(I136&lt;&gt;0,G136-I136,"")</f>
        <v>0</v>
      </c>
      <c r="I136" s="72">
        <v>1</v>
      </c>
      <c r="J136" s="72"/>
      <c r="K136" s="71" t="s">
        <v>927</v>
      </c>
      <c r="L136" s="72" t="s">
        <v>928</v>
      </c>
      <c r="M136" s="72">
        <v>0.024</v>
      </c>
      <c r="N136" s="72">
        <v>100</v>
      </c>
      <c r="O136" s="72">
        <f>IF(I136*M136=0,"",I136*M136*(N136/100))</f>
        <v>0.024</v>
      </c>
      <c r="P136" s="73"/>
      <c r="Q136" s="73">
        <f>TRUNC(P136*M136*N136/100)</f>
        <v>0</v>
      </c>
      <c r="R136" s="73"/>
      <c r="S136" s="74" t="s">
        <v>1182</v>
      </c>
      <c r="T136" s="74"/>
      <c r="AB136" s="66">
        <f>O136</f>
        <v>0.024</v>
      </c>
    </row>
    <row r="137" spans="2:30" ht="21.75" customHeight="1">
      <c r="B137" s="67" t="s">
        <v>1148</v>
      </c>
      <c r="C137" s="67" t="s">
        <v>514</v>
      </c>
      <c r="D137" s="71"/>
      <c r="E137" s="71"/>
      <c r="F137" s="72"/>
      <c r="G137" s="72">
        <v>1</v>
      </c>
      <c r="H137" s="72">
        <f>IF(I137&lt;&gt;0,G137-I137,"")</f>
        <v>0</v>
      </c>
      <c r="I137" s="72">
        <v>1</v>
      </c>
      <c r="J137" s="72"/>
      <c r="K137" s="71" t="s">
        <v>931</v>
      </c>
      <c r="L137" s="72" t="s">
        <v>932</v>
      </c>
      <c r="M137" s="72">
        <v>0.12</v>
      </c>
      <c r="N137" s="72">
        <v>100</v>
      </c>
      <c r="O137" s="72">
        <f>IF(I137*M137=0,"",I137*M137*(N137/100))</f>
        <v>0.12</v>
      </c>
      <c r="P137" s="73"/>
      <c r="Q137" s="73">
        <f>TRUNC(P137*M137*N137/100)</f>
        <v>0</v>
      </c>
      <c r="R137" s="73"/>
      <c r="S137" s="74" t="s">
        <v>1182</v>
      </c>
      <c r="T137" s="74"/>
      <c r="AD137" s="66">
        <f>O137</f>
        <v>0.12</v>
      </c>
    </row>
    <row r="138" spans="2:30" ht="21.75" customHeight="1">
      <c r="B138" s="67" t="s">
        <v>1148</v>
      </c>
      <c r="C138" s="67" t="s">
        <v>927</v>
      </c>
      <c r="D138" s="71" t="s">
        <v>924</v>
      </c>
      <c r="E138" s="71" t="s">
        <v>928</v>
      </c>
      <c r="F138" s="72" t="s">
        <v>926</v>
      </c>
      <c r="G138" s="72">
        <f>IF(H138*I138/100+0.000005&lt;1,TRUNC(H138*I138/100+0.000005,옵션!$E$13),TRUNC(H138*I138/100+0.000005,옵션!$E$13))</f>
        <v>0.024</v>
      </c>
      <c r="H138" s="72">
        <f>옵션!$B$13</f>
        <v>100</v>
      </c>
      <c r="I138" s="72">
        <f>SUM(AB136:AB137)</f>
        <v>0.024</v>
      </c>
      <c r="J138" s="72"/>
      <c r="K138" s="71"/>
      <c r="L138" s="72"/>
      <c r="M138" s="72"/>
      <c r="N138" s="72"/>
      <c r="O138" s="72">
        <f>IF(I138*M138=0,"",I138*M138*(N138/100))</f>
      </c>
      <c r="P138" s="73"/>
      <c r="Q138" s="73">
        <f>TRUNC(P138*M138*N138/100)</f>
        <v>0</v>
      </c>
      <c r="R138" s="73"/>
      <c r="S138" s="74"/>
      <c r="T138" s="74"/>
      <c r="Z138" s="66" t="s">
        <v>1153</v>
      </c>
      <c r="AB138" s="66">
        <f>SUM(AB136:AB137)</f>
        <v>0.024</v>
      </c>
      <c r="AD138" s="66">
        <f>SUM(AD136:AD137)</f>
        <v>0.12</v>
      </c>
    </row>
    <row r="139" spans="2:20" ht="21.75" customHeight="1">
      <c r="B139" s="67" t="s">
        <v>1148</v>
      </c>
      <c r="C139" s="67" t="s">
        <v>931</v>
      </c>
      <c r="D139" s="71" t="s">
        <v>924</v>
      </c>
      <c r="E139" s="71" t="s">
        <v>932</v>
      </c>
      <c r="F139" s="72" t="s">
        <v>926</v>
      </c>
      <c r="G139" s="72">
        <f>IF(H139*I139/100+0.000005&lt;1,TRUNC(H139*I139/100+0.000005,옵션!$E$13),TRUNC(H139*I139/100+0.000005,옵션!$E$13))</f>
        <v>0.12</v>
      </c>
      <c r="H139" s="72">
        <f>옵션!$B$13</f>
        <v>100</v>
      </c>
      <c r="I139" s="72">
        <f>SUM(AD136:AD137)</f>
        <v>0.12</v>
      </c>
      <c r="J139" s="72"/>
      <c r="K139" s="71"/>
      <c r="L139" s="72"/>
      <c r="M139" s="72"/>
      <c r="N139" s="72"/>
      <c r="O139" s="72">
        <f>IF(I139*M139=0,"",I139*M139*(N139/100))</f>
      </c>
      <c r="P139" s="73"/>
      <c r="Q139" s="73">
        <f>TRUNC(P139*M139*N139/100)</f>
        <v>0</v>
      </c>
      <c r="R139" s="73"/>
      <c r="S139" s="74"/>
      <c r="T139" s="74"/>
    </row>
    <row r="140" spans="2:20" ht="21.75" customHeight="1">
      <c r="B140" s="67" t="s">
        <v>1214</v>
      </c>
      <c r="D140" s="237" t="s">
        <v>1249</v>
      </c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9"/>
    </row>
    <row r="141" spans="2:28" ht="21.75" customHeight="1">
      <c r="B141" s="67" t="s">
        <v>1148</v>
      </c>
      <c r="C141" s="67" t="s">
        <v>516</v>
      </c>
      <c r="D141" s="71" t="s">
        <v>511</v>
      </c>
      <c r="E141" s="71" t="s">
        <v>517</v>
      </c>
      <c r="F141" s="72" t="s">
        <v>513</v>
      </c>
      <c r="G141" s="72">
        <v>1</v>
      </c>
      <c r="H141" s="72">
        <f>IF(I141&lt;&gt;0,G141-I141,"")</f>
        <v>0</v>
      </c>
      <c r="I141" s="72">
        <v>1</v>
      </c>
      <c r="J141" s="72"/>
      <c r="K141" s="71" t="s">
        <v>927</v>
      </c>
      <c r="L141" s="72" t="s">
        <v>928</v>
      </c>
      <c r="M141" s="72">
        <v>0.024</v>
      </c>
      <c r="N141" s="72">
        <v>100</v>
      </c>
      <c r="O141" s="72">
        <f>IF(I141*M141=0,"",I141*M141*(N141/100))</f>
        <v>0.024</v>
      </c>
      <c r="P141" s="73"/>
      <c r="Q141" s="73">
        <f>TRUNC(P141*M141*N141/100)</f>
        <v>0</v>
      </c>
      <c r="R141" s="73"/>
      <c r="S141" s="74" t="s">
        <v>1182</v>
      </c>
      <c r="T141" s="74"/>
      <c r="AB141" s="66">
        <f>O141</f>
        <v>0.024</v>
      </c>
    </row>
    <row r="142" spans="2:30" ht="21.75" customHeight="1">
      <c r="B142" s="67" t="s">
        <v>1148</v>
      </c>
      <c r="C142" s="67" t="s">
        <v>516</v>
      </c>
      <c r="D142" s="71"/>
      <c r="E142" s="71"/>
      <c r="F142" s="72"/>
      <c r="G142" s="72">
        <v>1</v>
      </c>
      <c r="H142" s="72">
        <f>IF(I142&lt;&gt;0,G142-I142,"")</f>
        <v>0</v>
      </c>
      <c r="I142" s="72">
        <v>1</v>
      </c>
      <c r="J142" s="72"/>
      <c r="K142" s="71" t="s">
        <v>931</v>
      </c>
      <c r="L142" s="72" t="s">
        <v>932</v>
      </c>
      <c r="M142" s="72">
        <v>0.12</v>
      </c>
      <c r="N142" s="72">
        <v>100</v>
      </c>
      <c r="O142" s="72">
        <f>IF(I142*M142=0,"",I142*M142*(N142/100))</f>
        <v>0.12</v>
      </c>
      <c r="P142" s="73"/>
      <c r="Q142" s="73">
        <f>TRUNC(P142*M142*N142/100)</f>
        <v>0</v>
      </c>
      <c r="R142" s="73"/>
      <c r="S142" s="74" t="s">
        <v>1182</v>
      </c>
      <c r="T142" s="74"/>
      <c r="AD142" s="66">
        <f>O142</f>
        <v>0.12</v>
      </c>
    </row>
    <row r="143" spans="2:30" ht="21.75" customHeight="1">
      <c r="B143" s="67" t="s">
        <v>1148</v>
      </c>
      <c r="C143" s="67" t="s">
        <v>927</v>
      </c>
      <c r="D143" s="71" t="s">
        <v>924</v>
      </c>
      <c r="E143" s="71" t="s">
        <v>928</v>
      </c>
      <c r="F143" s="72" t="s">
        <v>926</v>
      </c>
      <c r="G143" s="72">
        <f>IF(H143*I143/100+0.000005&lt;1,TRUNC(H143*I143/100+0.000005,옵션!$E$13),TRUNC(H143*I143/100+0.000005,옵션!$E$13))</f>
        <v>0.024</v>
      </c>
      <c r="H143" s="72">
        <f>옵션!$B$13</f>
        <v>100</v>
      </c>
      <c r="I143" s="72">
        <f>SUM(AB141:AB142)</f>
        <v>0.024</v>
      </c>
      <c r="J143" s="72"/>
      <c r="K143" s="71"/>
      <c r="L143" s="72"/>
      <c r="M143" s="72"/>
      <c r="N143" s="72"/>
      <c r="O143" s="72">
        <f>IF(I143*M143=0,"",I143*M143*(N143/100))</f>
      </c>
      <c r="P143" s="73"/>
      <c r="Q143" s="73">
        <f>TRUNC(P143*M143*N143/100)</f>
        <v>0</v>
      </c>
      <c r="R143" s="73"/>
      <c r="S143" s="74"/>
      <c r="T143" s="74"/>
      <c r="Z143" s="66" t="s">
        <v>1153</v>
      </c>
      <c r="AB143" s="66">
        <f>SUM(AB141:AB142)</f>
        <v>0.024</v>
      </c>
      <c r="AD143" s="66">
        <f>SUM(AD141:AD142)</f>
        <v>0.12</v>
      </c>
    </row>
    <row r="144" spans="2:20" ht="21.75" customHeight="1">
      <c r="B144" s="67" t="s">
        <v>1148</v>
      </c>
      <c r="C144" s="67" t="s">
        <v>931</v>
      </c>
      <c r="D144" s="71" t="s">
        <v>924</v>
      </c>
      <c r="E144" s="71" t="s">
        <v>932</v>
      </c>
      <c r="F144" s="72" t="s">
        <v>926</v>
      </c>
      <c r="G144" s="72">
        <f>IF(H144*I144/100+0.000005&lt;1,TRUNC(H144*I144/100+0.000005,옵션!$E$13),TRUNC(H144*I144/100+0.000005,옵션!$E$13))</f>
        <v>0.12</v>
      </c>
      <c r="H144" s="72">
        <f>옵션!$B$13</f>
        <v>100</v>
      </c>
      <c r="I144" s="72">
        <f>SUM(AD141:AD142)</f>
        <v>0.12</v>
      </c>
      <c r="J144" s="72"/>
      <c r="K144" s="71"/>
      <c r="L144" s="72"/>
      <c r="M144" s="72"/>
      <c r="N144" s="72"/>
      <c r="O144" s="72">
        <f>IF(I144*M144=0,"",I144*M144*(N144/100))</f>
      </c>
      <c r="P144" s="73"/>
      <c r="Q144" s="73">
        <f>TRUNC(P144*M144*N144/100)</f>
        <v>0</v>
      </c>
      <c r="R144" s="73"/>
      <c r="S144" s="74"/>
      <c r="T144" s="74"/>
    </row>
    <row r="145" spans="2:20" ht="21.75" customHeight="1">
      <c r="B145" s="67" t="s">
        <v>1214</v>
      </c>
      <c r="D145" s="237" t="s">
        <v>1250</v>
      </c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9"/>
    </row>
    <row r="146" spans="2:28" ht="21.75" customHeight="1">
      <c r="B146" s="67" t="s">
        <v>1148</v>
      </c>
      <c r="C146" s="67" t="s">
        <v>518</v>
      </c>
      <c r="D146" s="71" t="s">
        <v>511</v>
      </c>
      <c r="E146" s="71" t="s">
        <v>519</v>
      </c>
      <c r="F146" s="72" t="s">
        <v>513</v>
      </c>
      <c r="G146" s="72">
        <v>1</v>
      </c>
      <c r="H146" s="72">
        <f>IF(I146&lt;&gt;0,G146-I146,"")</f>
        <v>0</v>
      </c>
      <c r="I146" s="72">
        <v>1</v>
      </c>
      <c r="J146" s="72"/>
      <c r="K146" s="71" t="s">
        <v>927</v>
      </c>
      <c r="L146" s="72" t="s">
        <v>928</v>
      </c>
      <c r="M146" s="72">
        <v>0.024</v>
      </c>
      <c r="N146" s="72">
        <v>100</v>
      </c>
      <c r="O146" s="72">
        <f>IF(I146*M146=0,"",I146*M146*(N146/100))</f>
        <v>0.024</v>
      </c>
      <c r="P146" s="73"/>
      <c r="Q146" s="73">
        <f>TRUNC(P146*M146*N146/100)</f>
        <v>0</v>
      </c>
      <c r="R146" s="73"/>
      <c r="S146" s="74" t="s">
        <v>1182</v>
      </c>
      <c r="T146" s="74"/>
      <c r="AB146" s="66">
        <f>O146</f>
        <v>0.024</v>
      </c>
    </row>
    <row r="147" spans="2:30" ht="21.75" customHeight="1">
      <c r="B147" s="67" t="s">
        <v>1148</v>
      </c>
      <c r="C147" s="67" t="s">
        <v>518</v>
      </c>
      <c r="D147" s="71"/>
      <c r="E147" s="71"/>
      <c r="F147" s="72"/>
      <c r="G147" s="72">
        <v>1</v>
      </c>
      <c r="H147" s="72">
        <f>IF(I147&lt;&gt;0,G147-I147,"")</f>
        <v>0</v>
      </c>
      <c r="I147" s="72">
        <v>1</v>
      </c>
      <c r="J147" s="72"/>
      <c r="K147" s="71" t="s">
        <v>931</v>
      </c>
      <c r="L147" s="72" t="s">
        <v>932</v>
      </c>
      <c r="M147" s="72">
        <v>0.12</v>
      </c>
      <c r="N147" s="72">
        <v>100</v>
      </c>
      <c r="O147" s="72">
        <f>IF(I147*M147=0,"",I147*M147*(N147/100))</f>
        <v>0.12</v>
      </c>
      <c r="P147" s="73"/>
      <c r="Q147" s="73">
        <f>TRUNC(P147*M147*N147/100)</f>
        <v>0</v>
      </c>
      <c r="R147" s="73"/>
      <c r="S147" s="74" t="s">
        <v>1182</v>
      </c>
      <c r="T147" s="74"/>
      <c r="AD147" s="66">
        <f>O147</f>
        <v>0.12</v>
      </c>
    </row>
    <row r="148" spans="2:30" ht="21.75" customHeight="1">
      <c r="B148" s="67" t="s">
        <v>1148</v>
      </c>
      <c r="C148" s="67" t="s">
        <v>927</v>
      </c>
      <c r="D148" s="71" t="s">
        <v>924</v>
      </c>
      <c r="E148" s="71" t="s">
        <v>928</v>
      </c>
      <c r="F148" s="72" t="s">
        <v>926</v>
      </c>
      <c r="G148" s="72">
        <f>IF(H148*I148/100+0.000005&lt;1,TRUNC(H148*I148/100+0.000005,옵션!$E$13),TRUNC(H148*I148/100+0.000005,옵션!$E$13))</f>
        <v>0.024</v>
      </c>
      <c r="H148" s="72">
        <f>옵션!$B$13</f>
        <v>100</v>
      </c>
      <c r="I148" s="72">
        <f>SUM(AB146:AB147)</f>
        <v>0.024</v>
      </c>
      <c r="J148" s="72"/>
      <c r="K148" s="71"/>
      <c r="L148" s="72"/>
      <c r="M148" s="72"/>
      <c r="N148" s="72"/>
      <c r="O148" s="72">
        <f>IF(I148*M148=0,"",I148*M148*(N148/100))</f>
      </c>
      <c r="P148" s="73"/>
      <c r="Q148" s="73">
        <f>TRUNC(P148*M148*N148/100)</f>
        <v>0</v>
      </c>
      <c r="R148" s="73"/>
      <c r="S148" s="74"/>
      <c r="T148" s="74"/>
      <c r="Z148" s="66" t="s">
        <v>1153</v>
      </c>
      <c r="AB148" s="66">
        <f>SUM(AB146:AB147)</f>
        <v>0.024</v>
      </c>
      <c r="AD148" s="66">
        <f>SUM(AD146:AD147)</f>
        <v>0.12</v>
      </c>
    </row>
    <row r="149" spans="2:20" ht="21.75" customHeight="1">
      <c r="B149" s="67" t="s">
        <v>1148</v>
      </c>
      <c r="C149" s="67" t="s">
        <v>931</v>
      </c>
      <c r="D149" s="71" t="s">
        <v>924</v>
      </c>
      <c r="E149" s="71" t="s">
        <v>932</v>
      </c>
      <c r="F149" s="72" t="s">
        <v>926</v>
      </c>
      <c r="G149" s="72">
        <f>IF(H149*I149/100+0.000005&lt;1,TRUNC(H149*I149/100+0.000005,옵션!$E$13),TRUNC(H149*I149/100+0.000005,옵션!$E$13))</f>
        <v>0.12</v>
      </c>
      <c r="H149" s="72">
        <f>옵션!$B$13</f>
        <v>100</v>
      </c>
      <c r="I149" s="72">
        <f>SUM(AD146:AD147)</f>
        <v>0.12</v>
      </c>
      <c r="J149" s="72"/>
      <c r="K149" s="71"/>
      <c r="L149" s="72"/>
      <c r="M149" s="72"/>
      <c r="N149" s="72"/>
      <c r="O149" s="72">
        <f>IF(I149*M149=0,"",I149*M149*(N149/100))</f>
      </c>
      <c r="P149" s="73"/>
      <c r="Q149" s="73">
        <f>TRUNC(P149*M149*N149/100)</f>
        <v>0</v>
      </c>
      <c r="R149" s="73"/>
      <c r="S149" s="74"/>
      <c r="T149" s="74"/>
    </row>
    <row r="150" spans="2:20" ht="21.75" customHeight="1">
      <c r="B150" s="67" t="s">
        <v>1214</v>
      </c>
      <c r="D150" s="237" t="s">
        <v>1251</v>
      </c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9"/>
    </row>
    <row r="151" spans="2:27" ht="21.75" customHeight="1">
      <c r="B151" s="67" t="s">
        <v>1148</v>
      </c>
      <c r="C151" s="67" t="s">
        <v>636</v>
      </c>
      <c r="D151" s="71" t="s">
        <v>521</v>
      </c>
      <c r="E151" s="71" t="s">
        <v>637</v>
      </c>
      <c r="F151" s="72" t="s">
        <v>638</v>
      </c>
      <c r="G151" s="72">
        <v>1</v>
      </c>
      <c r="H151" s="72">
        <f>IF(I151&lt;&gt;0,G151-I151,"")</f>
        <v>0</v>
      </c>
      <c r="I151" s="72">
        <v>1</v>
      </c>
      <c r="J151" s="72"/>
      <c r="K151" s="71" t="s">
        <v>923</v>
      </c>
      <c r="L151" s="72" t="s">
        <v>925</v>
      </c>
      <c r="M151" s="72">
        <v>0.018</v>
      </c>
      <c r="N151" s="72">
        <v>100</v>
      </c>
      <c r="O151" s="72">
        <f>IF(I151*M151=0,"",I151*M151*(N151/100))</f>
        <v>0.018</v>
      </c>
      <c r="P151" s="73"/>
      <c r="Q151" s="73">
        <f>TRUNC(P151*M151*N151/100)</f>
        <v>0</v>
      </c>
      <c r="R151" s="73"/>
      <c r="S151" s="74" t="s">
        <v>1183</v>
      </c>
      <c r="T151" s="74"/>
      <c r="AA151" s="66">
        <f>O151</f>
        <v>0.018</v>
      </c>
    </row>
    <row r="152" spans="2:27" ht="21.75" customHeight="1">
      <c r="B152" s="67" t="s">
        <v>1148</v>
      </c>
      <c r="C152" s="67" t="s">
        <v>923</v>
      </c>
      <c r="D152" s="71" t="s">
        <v>924</v>
      </c>
      <c r="E152" s="71" t="s">
        <v>925</v>
      </c>
      <c r="F152" s="72" t="s">
        <v>926</v>
      </c>
      <c r="G152" s="72">
        <f>IF(H152*I152/100+0.000005&lt;1,TRUNC(H152*I152/100+0.000005,옵션!$E$13),TRUNC(H152*I152/100+0.000005,옵션!$E$13))</f>
        <v>0.018</v>
      </c>
      <c r="H152" s="72">
        <f>옵션!$B$13</f>
        <v>100</v>
      </c>
      <c r="I152" s="72">
        <f>SUM(AA151:AA151)</f>
        <v>0.018</v>
      </c>
      <c r="J152" s="72"/>
      <c r="K152" s="71"/>
      <c r="L152" s="72"/>
      <c r="M152" s="72"/>
      <c r="N152" s="72"/>
      <c r="O152" s="72">
        <f>IF(I152*M152=0,"",I152*M152*(N152/100))</f>
      </c>
      <c r="P152" s="73"/>
      <c r="Q152" s="73">
        <f>TRUNC(P152*M152*N152/100)</f>
        <v>0</v>
      </c>
      <c r="R152" s="73"/>
      <c r="S152" s="74"/>
      <c r="T152" s="74"/>
      <c r="Z152" s="66" t="s">
        <v>1153</v>
      </c>
      <c r="AA152" s="66">
        <f>SUM(AA151:AA151)</f>
        <v>0.018</v>
      </c>
    </row>
    <row r="153" spans="2:20" ht="21.75" customHeight="1">
      <c r="B153" s="67" t="s">
        <v>1214</v>
      </c>
      <c r="D153" s="237" t="s">
        <v>1252</v>
      </c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9"/>
    </row>
    <row r="154" spans="2:27" ht="21.75" customHeight="1">
      <c r="B154" s="67" t="s">
        <v>1148</v>
      </c>
      <c r="C154" s="67" t="s">
        <v>639</v>
      </c>
      <c r="D154" s="71" t="s">
        <v>521</v>
      </c>
      <c r="E154" s="71" t="s">
        <v>640</v>
      </c>
      <c r="F154" s="72" t="s">
        <v>638</v>
      </c>
      <c r="G154" s="72">
        <v>1</v>
      </c>
      <c r="H154" s="72">
        <f>IF(I154&lt;&gt;0,G154-I154,"")</f>
        <v>0</v>
      </c>
      <c r="I154" s="72">
        <v>1</v>
      </c>
      <c r="J154" s="72"/>
      <c r="K154" s="71" t="s">
        <v>923</v>
      </c>
      <c r="L154" s="72" t="s">
        <v>925</v>
      </c>
      <c r="M154" s="72">
        <v>0.018</v>
      </c>
      <c r="N154" s="72">
        <v>100</v>
      </c>
      <c r="O154" s="72">
        <f>IF(I154*M154=0,"",I154*M154*(N154/100))</f>
        <v>0.018</v>
      </c>
      <c r="P154" s="73"/>
      <c r="Q154" s="73">
        <f>TRUNC(P154*M154*N154/100)</f>
        <v>0</v>
      </c>
      <c r="R154" s="73"/>
      <c r="S154" s="74" t="s">
        <v>1183</v>
      </c>
      <c r="T154" s="74"/>
      <c r="AA154" s="66">
        <f>O154</f>
        <v>0.018</v>
      </c>
    </row>
    <row r="155" spans="2:27" ht="21.75" customHeight="1">
      <c r="B155" s="67" t="s">
        <v>1148</v>
      </c>
      <c r="C155" s="67" t="s">
        <v>923</v>
      </c>
      <c r="D155" s="71" t="s">
        <v>924</v>
      </c>
      <c r="E155" s="71" t="s">
        <v>925</v>
      </c>
      <c r="F155" s="72" t="s">
        <v>926</v>
      </c>
      <c r="G155" s="72">
        <f>IF(H155*I155/100+0.000005&lt;1,TRUNC(H155*I155/100+0.000005,옵션!$E$13),TRUNC(H155*I155/100+0.000005,옵션!$E$13))</f>
        <v>0.018</v>
      </c>
      <c r="H155" s="72">
        <f>옵션!$B$13</f>
        <v>100</v>
      </c>
      <c r="I155" s="72">
        <f>SUM(AA154:AA154)</f>
        <v>0.018</v>
      </c>
      <c r="J155" s="72"/>
      <c r="K155" s="71"/>
      <c r="L155" s="72"/>
      <c r="M155" s="72"/>
      <c r="N155" s="72"/>
      <c r="O155" s="72">
        <f>IF(I155*M155=0,"",I155*M155*(N155/100))</f>
      </c>
      <c r="P155" s="73"/>
      <c r="Q155" s="73">
        <f>TRUNC(P155*M155*N155/100)</f>
        <v>0</v>
      </c>
      <c r="R155" s="73"/>
      <c r="S155" s="74"/>
      <c r="T155" s="74"/>
      <c r="Z155" s="66" t="s">
        <v>1153</v>
      </c>
      <c r="AA155" s="66">
        <f>SUM(AA154:AA154)</f>
        <v>0.018</v>
      </c>
    </row>
    <row r="156" spans="2:20" ht="21.75" customHeight="1">
      <c r="B156" s="67" t="s">
        <v>1214</v>
      </c>
      <c r="D156" s="237" t="s">
        <v>1253</v>
      </c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9"/>
    </row>
    <row r="157" spans="2:27" ht="21.75" customHeight="1">
      <c r="B157" s="67" t="s">
        <v>1148</v>
      </c>
      <c r="C157" s="67" t="s">
        <v>641</v>
      </c>
      <c r="D157" s="71" t="s">
        <v>521</v>
      </c>
      <c r="E157" s="71" t="s">
        <v>642</v>
      </c>
      <c r="F157" s="72" t="s">
        <v>638</v>
      </c>
      <c r="G157" s="72">
        <v>1</v>
      </c>
      <c r="H157" s="72">
        <f>IF(I157&lt;&gt;0,G157-I157,"")</f>
        <v>0</v>
      </c>
      <c r="I157" s="72">
        <v>1</v>
      </c>
      <c r="J157" s="72"/>
      <c r="K157" s="71" t="s">
        <v>923</v>
      </c>
      <c r="L157" s="72" t="s">
        <v>925</v>
      </c>
      <c r="M157" s="72">
        <v>0.018</v>
      </c>
      <c r="N157" s="72">
        <v>100</v>
      </c>
      <c r="O157" s="72">
        <f>IF(I157*M157=0,"",I157*M157*(N157/100))</f>
        <v>0.018</v>
      </c>
      <c r="P157" s="73"/>
      <c r="Q157" s="73">
        <f>TRUNC(P157*M157*N157/100)</f>
        <v>0</v>
      </c>
      <c r="R157" s="73"/>
      <c r="S157" s="74" t="s">
        <v>1183</v>
      </c>
      <c r="T157" s="74"/>
      <c r="AA157" s="66">
        <f>O157</f>
        <v>0.018</v>
      </c>
    </row>
    <row r="158" spans="2:27" ht="21.75" customHeight="1">
      <c r="B158" s="67" t="s">
        <v>1148</v>
      </c>
      <c r="C158" s="67" t="s">
        <v>923</v>
      </c>
      <c r="D158" s="71" t="s">
        <v>924</v>
      </c>
      <c r="E158" s="71" t="s">
        <v>925</v>
      </c>
      <c r="F158" s="72" t="s">
        <v>926</v>
      </c>
      <c r="G158" s="72">
        <f>IF(H158*I158/100+0.000005&lt;1,TRUNC(H158*I158/100+0.000005,옵션!$E$13),TRUNC(H158*I158/100+0.000005,옵션!$E$13))</f>
        <v>0.018</v>
      </c>
      <c r="H158" s="72">
        <f>옵션!$B$13</f>
        <v>100</v>
      </c>
      <c r="I158" s="72">
        <f>SUM(AA157:AA157)</f>
        <v>0.018</v>
      </c>
      <c r="J158" s="72"/>
      <c r="K158" s="71"/>
      <c r="L158" s="72"/>
      <c r="M158" s="72"/>
      <c r="N158" s="72"/>
      <c r="O158" s="72">
        <f>IF(I158*M158=0,"",I158*M158*(N158/100))</f>
      </c>
      <c r="P158" s="73"/>
      <c r="Q158" s="73">
        <f>TRUNC(P158*M158*N158/100)</f>
        <v>0</v>
      </c>
      <c r="R158" s="73"/>
      <c r="S158" s="74"/>
      <c r="T158" s="74"/>
      <c r="Z158" s="66" t="s">
        <v>1153</v>
      </c>
      <c r="AA158" s="66">
        <f>SUM(AA157:AA157)</f>
        <v>0.018</v>
      </c>
    </row>
    <row r="159" spans="2:20" ht="21.75" customHeight="1">
      <c r="B159" s="67" t="s">
        <v>1214</v>
      </c>
      <c r="D159" s="237" t="s">
        <v>1254</v>
      </c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9"/>
    </row>
    <row r="160" spans="2:27" ht="21.75" customHeight="1">
      <c r="B160" s="67" t="s">
        <v>1148</v>
      </c>
      <c r="C160" s="67" t="s">
        <v>643</v>
      </c>
      <c r="D160" s="71" t="s">
        <v>521</v>
      </c>
      <c r="E160" s="71" t="s">
        <v>644</v>
      </c>
      <c r="F160" s="72" t="s">
        <v>638</v>
      </c>
      <c r="G160" s="72">
        <v>1</v>
      </c>
      <c r="H160" s="72">
        <f>IF(I160&lt;&gt;0,G160-I160,"")</f>
        <v>0</v>
      </c>
      <c r="I160" s="72">
        <v>1</v>
      </c>
      <c r="J160" s="72"/>
      <c r="K160" s="71" t="s">
        <v>923</v>
      </c>
      <c r="L160" s="72" t="s">
        <v>925</v>
      </c>
      <c r="M160" s="72">
        <v>0.018</v>
      </c>
      <c r="N160" s="72">
        <v>100</v>
      </c>
      <c r="O160" s="72">
        <f>IF(I160*M160=0,"",I160*M160*(N160/100))</f>
        <v>0.018</v>
      </c>
      <c r="P160" s="73"/>
      <c r="Q160" s="73">
        <f>TRUNC(P160*M160*N160/100)</f>
        <v>0</v>
      </c>
      <c r="R160" s="73"/>
      <c r="S160" s="74" t="s">
        <v>1183</v>
      </c>
      <c r="T160" s="74"/>
      <c r="AA160" s="66">
        <f>O160</f>
        <v>0.018</v>
      </c>
    </row>
    <row r="161" spans="2:27" ht="21.75" customHeight="1">
      <c r="B161" s="67" t="s">
        <v>1148</v>
      </c>
      <c r="C161" s="67" t="s">
        <v>923</v>
      </c>
      <c r="D161" s="71" t="s">
        <v>924</v>
      </c>
      <c r="E161" s="71" t="s">
        <v>925</v>
      </c>
      <c r="F161" s="72" t="s">
        <v>926</v>
      </c>
      <c r="G161" s="72">
        <f>IF(H161*I161/100+0.000005&lt;1,TRUNC(H161*I161/100+0.000005,옵션!$E$13),TRUNC(H161*I161/100+0.000005,옵션!$E$13))</f>
        <v>0.018</v>
      </c>
      <c r="H161" s="72">
        <f>옵션!$B$13</f>
        <v>100</v>
      </c>
      <c r="I161" s="72">
        <f>SUM(AA160:AA160)</f>
        <v>0.018</v>
      </c>
      <c r="J161" s="72"/>
      <c r="K161" s="71"/>
      <c r="L161" s="72"/>
      <c r="M161" s="72"/>
      <c r="N161" s="72"/>
      <c r="O161" s="72">
        <f>IF(I161*M161=0,"",I161*M161*(N161/100))</f>
      </c>
      <c r="P161" s="73"/>
      <c r="Q161" s="73">
        <f>TRUNC(P161*M161*N161/100)</f>
        <v>0</v>
      </c>
      <c r="R161" s="73"/>
      <c r="S161" s="74"/>
      <c r="T161" s="74"/>
      <c r="Z161" s="66" t="s">
        <v>1153</v>
      </c>
      <c r="AA161" s="66">
        <f>SUM(AA160:AA160)</f>
        <v>0.018</v>
      </c>
    </row>
    <row r="162" spans="2:20" ht="21.75" customHeight="1">
      <c r="B162" s="67" t="s">
        <v>1214</v>
      </c>
      <c r="D162" s="237" t="s">
        <v>1255</v>
      </c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9"/>
    </row>
    <row r="163" spans="2:27" ht="21.75" customHeight="1">
      <c r="B163" s="67" t="s">
        <v>1148</v>
      </c>
      <c r="C163" s="67" t="s">
        <v>645</v>
      </c>
      <c r="D163" s="71" t="s">
        <v>521</v>
      </c>
      <c r="E163" s="71" t="s">
        <v>646</v>
      </c>
      <c r="F163" s="72" t="s">
        <v>638</v>
      </c>
      <c r="G163" s="72">
        <v>1</v>
      </c>
      <c r="H163" s="72">
        <f>IF(I163&lt;&gt;0,G163-I163,"")</f>
        <v>0</v>
      </c>
      <c r="I163" s="72">
        <v>1</v>
      </c>
      <c r="J163" s="72"/>
      <c r="K163" s="71" t="s">
        <v>923</v>
      </c>
      <c r="L163" s="72" t="s">
        <v>925</v>
      </c>
      <c r="M163" s="72">
        <v>0.018</v>
      </c>
      <c r="N163" s="72">
        <v>100</v>
      </c>
      <c r="O163" s="72">
        <f>IF(I163*M163=0,"",I163*M163*(N163/100))</f>
        <v>0.018</v>
      </c>
      <c r="P163" s="73"/>
      <c r="Q163" s="73">
        <f>TRUNC(P163*M163*N163/100)</f>
        <v>0</v>
      </c>
      <c r="R163" s="73"/>
      <c r="S163" s="74" t="s">
        <v>1183</v>
      </c>
      <c r="T163" s="74"/>
      <c r="AA163" s="66">
        <f>O163</f>
        <v>0.018</v>
      </c>
    </row>
    <row r="164" spans="2:27" ht="21.75" customHeight="1">
      <c r="B164" s="67" t="s">
        <v>1148</v>
      </c>
      <c r="C164" s="67" t="s">
        <v>923</v>
      </c>
      <c r="D164" s="71" t="s">
        <v>924</v>
      </c>
      <c r="E164" s="71" t="s">
        <v>925</v>
      </c>
      <c r="F164" s="72" t="s">
        <v>926</v>
      </c>
      <c r="G164" s="72">
        <f>IF(H164*I164/100+0.000005&lt;1,TRUNC(H164*I164/100+0.000005,옵션!$E$13),TRUNC(H164*I164/100+0.000005,옵션!$E$13))</f>
        <v>0.018</v>
      </c>
      <c r="H164" s="72">
        <f>옵션!$B$13</f>
        <v>100</v>
      </c>
      <c r="I164" s="72">
        <f>SUM(AA163:AA163)</f>
        <v>0.018</v>
      </c>
      <c r="J164" s="72"/>
      <c r="K164" s="71"/>
      <c r="L164" s="72"/>
      <c r="M164" s="72"/>
      <c r="N164" s="72"/>
      <c r="O164" s="72">
        <f>IF(I164*M164=0,"",I164*M164*(N164/100))</f>
      </c>
      <c r="P164" s="73"/>
      <c r="Q164" s="73">
        <f>TRUNC(P164*M164*N164/100)</f>
        <v>0</v>
      </c>
      <c r="R164" s="73"/>
      <c r="S164" s="74"/>
      <c r="T164" s="74"/>
      <c r="Z164" s="66" t="s">
        <v>1153</v>
      </c>
      <c r="AA164" s="66">
        <f>SUM(AA163:AA163)</f>
        <v>0.018</v>
      </c>
    </row>
    <row r="165" spans="2:20" ht="21.75" customHeight="1">
      <c r="B165" s="67" t="s">
        <v>1214</v>
      </c>
      <c r="D165" s="237" t="s">
        <v>1256</v>
      </c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9"/>
    </row>
    <row r="166" spans="2:27" ht="21.75" customHeight="1">
      <c r="B166" s="67" t="s">
        <v>1148</v>
      </c>
      <c r="C166" s="67" t="s">
        <v>647</v>
      </c>
      <c r="D166" s="71" t="s">
        <v>521</v>
      </c>
      <c r="E166" s="71" t="s">
        <v>648</v>
      </c>
      <c r="F166" s="72" t="s">
        <v>638</v>
      </c>
      <c r="G166" s="72">
        <v>1</v>
      </c>
      <c r="H166" s="72">
        <f>IF(I166&lt;&gt;0,G166-I166,"")</f>
        <v>0</v>
      </c>
      <c r="I166" s="72">
        <v>1</v>
      </c>
      <c r="J166" s="72"/>
      <c r="K166" s="71" t="s">
        <v>923</v>
      </c>
      <c r="L166" s="72" t="s">
        <v>925</v>
      </c>
      <c r="M166" s="72">
        <v>0.018</v>
      </c>
      <c r="N166" s="72">
        <v>100</v>
      </c>
      <c r="O166" s="72">
        <f>IF(I166*M166=0,"",I166*M166*(N166/100))</f>
        <v>0.018</v>
      </c>
      <c r="P166" s="73"/>
      <c r="Q166" s="73">
        <f>TRUNC(P166*M166*N166/100)</f>
        <v>0</v>
      </c>
      <c r="R166" s="73"/>
      <c r="S166" s="74" t="s">
        <v>1183</v>
      </c>
      <c r="T166" s="74"/>
      <c r="AA166" s="66">
        <f>O166</f>
        <v>0.018</v>
      </c>
    </row>
    <row r="167" spans="2:27" ht="21.75" customHeight="1">
      <c r="B167" s="67" t="s">
        <v>1148</v>
      </c>
      <c r="C167" s="67" t="s">
        <v>923</v>
      </c>
      <c r="D167" s="71" t="s">
        <v>924</v>
      </c>
      <c r="E167" s="71" t="s">
        <v>925</v>
      </c>
      <c r="F167" s="72" t="s">
        <v>926</v>
      </c>
      <c r="G167" s="72">
        <f>IF(H167*I167/100+0.000005&lt;1,TRUNC(H167*I167/100+0.000005,옵션!$E$13),TRUNC(H167*I167/100+0.000005,옵션!$E$13))</f>
        <v>0.018</v>
      </c>
      <c r="H167" s="72">
        <f>옵션!$B$13</f>
        <v>100</v>
      </c>
      <c r="I167" s="72">
        <f>SUM(AA166:AA166)</f>
        <v>0.018</v>
      </c>
      <c r="J167" s="72"/>
      <c r="K167" s="71"/>
      <c r="L167" s="72"/>
      <c r="M167" s="72"/>
      <c r="N167" s="72"/>
      <c r="O167" s="72">
        <f>IF(I167*M167=0,"",I167*M167*(N167/100))</f>
      </c>
      <c r="P167" s="73"/>
      <c r="Q167" s="73">
        <f>TRUNC(P167*M167*N167/100)</f>
        <v>0</v>
      </c>
      <c r="R167" s="73"/>
      <c r="S167" s="74"/>
      <c r="T167" s="74"/>
      <c r="Z167" s="66" t="s">
        <v>1153</v>
      </c>
      <c r="AA167" s="66">
        <f>SUM(AA166:AA166)</f>
        <v>0.018</v>
      </c>
    </row>
    <row r="168" spans="2:20" ht="21.75" customHeight="1">
      <c r="B168" s="67" t="s">
        <v>1214</v>
      </c>
      <c r="D168" s="237" t="s">
        <v>1257</v>
      </c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9"/>
    </row>
    <row r="169" spans="2:27" ht="21.75" customHeight="1">
      <c r="B169" s="67" t="s">
        <v>1148</v>
      </c>
      <c r="C169" s="67" t="s">
        <v>649</v>
      </c>
      <c r="D169" s="71" t="s">
        <v>521</v>
      </c>
      <c r="E169" s="71" t="s">
        <v>650</v>
      </c>
      <c r="F169" s="72" t="s">
        <v>638</v>
      </c>
      <c r="G169" s="72">
        <v>1</v>
      </c>
      <c r="H169" s="72">
        <f>IF(I169&lt;&gt;0,G169-I169,"")</f>
        <v>0</v>
      </c>
      <c r="I169" s="72">
        <v>1</v>
      </c>
      <c r="J169" s="72"/>
      <c r="K169" s="71" t="s">
        <v>923</v>
      </c>
      <c r="L169" s="72" t="s">
        <v>925</v>
      </c>
      <c r="M169" s="72">
        <v>0.018</v>
      </c>
      <c r="N169" s="72">
        <v>100</v>
      </c>
      <c r="O169" s="72">
        <f>IF(I169*M169=0,"",I169*M169*(N169/100))</f>
        <v>0.018</v>
      </c>
      <c r="P169" s="73"/>
      <c r="Q169" s="73">
        <f>TRUNC(P169*M169*N169/100)</f>
        <v>0</v>
      </c>
      <c r="R169" s="73"/>
      <c r="S169" s="74" t="s">
        <v>1183</v>
      </c>
      <c r="T169" s="74"/>
      <c r="AA169" s="66">
        <f>O169</f>
        <v>0.018</v>
      </c>
    </row>
    <row r="170" spans="2:27" ht="21.75" customHeight="1">
      <c r="B170" s="67" t="s">
        <v>1148</v>
      </c>
      <c r="C170" s="67" t="s">
        <v>923</v>
      </c>
      <c r="D170" s="71" t="s">
        <v>924</v>
      </c>
      <c r="E170" s="71" t="s">
        <v>925</v>
      </c>
      <c r="F170" s="72" t="s">
        <v>926</v>
      </c>
      <c r="G170" s="72">
        <f>IF(H170*I170/100+0.000005&lt;1,TRUNC(H170*I170/100+0.000005,옵션!$E$13),TRUNC(H170*I170/100+0.000005,옵션!$E$13))</f>
        <v>0.018</v>
      </c>
      <c r="H170" s="72">
        <f>옵션!$B$13</f>
        <v>100</v>
      </c>
      <c r="I170" s="72">
        <f>SUM(AA169:AA169)</f>
        <v>0.018</v>
      </c>
      <c r="J170" s="72"/>
      <c r="K170" s="71"/>
      <c r="L170" s="72"/>
      <c r="M170" s="72"/>
      <c r="N170" s="72"/>
      <c r="O170" s="72">
        <f>IF(I170*M170=0,"",I170*M170*(N170/100))</f>
      </c>
      <c r="P170" s="73"/>
      <c r="Q170" s="73">
        <f>TRUNC(P170*M170*N170/100)</f>
        <v>0</v>
      </c>
      <c r="R170" s="73"/>
      <c r="S170" s="74"/>
      <c r="T170" s="74"/>
      <c r="Z170" s="66" t="s">
        <v>1153</v>
      </c>
      <c r="AA170" s="66">
        <f>SUM(AA169:AA169)</f>
        <v>0.018</v>
      </c>
    </row>
    <row r="171" spans="2:20" ht="21.75" customHeight="1">
      <c r="B171" s="67" t="s">
        <v>1214</v>
      </c>
      <c r="D171" s="237" t="s">
        <v>1258</v>
      </c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9"/>
    </row>
    <row r="172" spans="2:27" ht="21.75" customHeight="1">
      <c r="B172" s="67" t="s">
        <v>1148</v>
      </c>
      <c r="C172" s="67" t="s">
        <v>654</v>
      </c>
      <c r="D172" s="71" t="s">
        <v>655</v>
      </c>
      <c r="E172" s="71" t="s">
        <v>656</v>
      </c>
      <c r="F172" s="72" t="s">
        <v>501</v>
      </c>
      <c r="G172" s="72">
        <v>1</v>
      </c>
      <c r="H172" s="72">
        <f>IF(I172&lt;&gt;0,G172-I172,"")</f>
        <v>0</v>
      </c>
      <c r="I172" s="72">
        <v>1</v>
      </c>
      <c r="J172" s="72"/>
      <c r="K172" s="71" t="s">
        <v>923</v>
      </c>
      <c r="L172" s="72" t="s">
        <v>925</v>
      </c>
      <c r="M172" s="72">
        <v>0.036</v>
      </c>
      <c r="N172" s="72">
        <v>150</v>
      </c>
      <c r="O172" s="72">
        <f>IF(I172*M172=0,"",I172*M172*(N172/100))</f>
        <v>0.05399999999999999</v>
      </c>
      <c r="P172" s="73"/>
      <c r="Q172" s="73">
        <f>TRUNC(P172*M172*N172/100)</f>
        <v>0</v>
      </c>
      <c r="R172" s="73"/>
      <c r="S172" s="74" t="s">
        <v>1183</v>
      </c>
      <c r="T172" s="74"/>
      <c r="AA172" s="66">
        <f>O172</f>
        <v>0.05399999999999999</v>
      </c>
    </row>
    <row r="173" spans="2:27" ht="21.75" customHeight="1">
      <c r="B173" s="67" t="s">
        <v>1148</v>
      </c>
      <c r="C173" s="67" t="s">
        <v>923</v>
      </c>
      <c r="D173" s="71" t="s">
        <v>924</v>
      </c>
      <c r="E173" s="71" t="s">
        <v>925</v>
      </c>
      <c r="F173" s="72" t="s">
        <v>926</v>
      </c>
      <c r="G173" s="72">
        <f>IF(H173*I173/100+0.000005&lt;1,TRUNC(H173*I173/100+0.000005,옵션!$E$13),TRUNC(H173*I173/100+0.000005,옵션!$E$13))</f>
        <v>0.054</v>
      </c>
      <c r="H173" s="72">
        <f>옵션!$B$13</f>
        <v>100</v>
      </c>
      <c r="I173" s="72">
        <f>SUM(AA172:AA172)</f>
        <v>0.05399999999999999</v>
      </c>
      <c r="J173" s="72"/>
      <c r="K173" s="71"/>
      <c r="L173" s="72"/>
      <c r="M173" s="72"/>
      <c r="N173" s="72"/>
      <c r="O173" s="72">
        <f>IF(I173*M173=0,"",I173*M173*(N173/100))</f>
      </c>
      <c r="P173" s="73"/>
      <c r="Q173" s="73">
        <f>TRUNC(P173*M173*N173/100)</f>
        <v>0</v>
      </c>
      <c r="R173" s="73"/>
      <c r="S173" s="74"/>
      <c r="T173" s="74"/>
      <c r="Z173" s="66" t="s">
        <v>1153</v>
      </c>
      <c r="AA173" s="66">
        <f>SUM(AA172:AA172)</f>
        <v>0.05399999999999999</v>
      </c>
    </row>
    <row r="174" spans="2:20" ht="21.75" customHeight="1">
      <c r="B174" s="67" t="s">
        <v>1214</v>
      </c>
      <c r="D174" s="237" t="s">
        <v>1259</v>
      </c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9"/>
    </row>
    <row r="175" spans="2:27" ht="21.75" customHeight="1">
      <c r="B175" s="67" t="s">
        <v>1148</v>
      </c>
      <c r="C175" s="67" t="s">
        <v>654</v>
      </c>
      <c r="D175" s="71" t="s">
        <v>655</v>
      </c>
      <c r="E175" s="71" t="s">
        <v>656</v>
      </c>
      <c r="F175" s="72" t="s">
        <v>501</v>
      </c>
      <c r="G175" s="72">
        <v>1</v>
      </c>
      <c r="H175" s="72">
        <f>IF(I175&lt;&gt;0,G175-I175,"")</f>
        <v>0</v>
      </c>
      <c r="I175" s="72">
        <v>1</v>
      </c>
      <c r="J175" s="72"/>
      <c r="K175" s="71" t="s">
        <v>923</v>
      </c>
      <c r="L175" s="72" t="s">
        <v>925</v>
      </c>
      <c r="M175" s="72">
        <v>0.036</v>
      </c>
      <c r="N175" s="72">
        <v>150</v>
      </c>
      <c r="O175" s="72">
        <f>IF(I175*M175=0,"",I175*M175*(N175/100))</f>
        <v>0.05399999999999999</v>
      </c>
      <c r="P175" s="73"/>
      <c r="Q175" s="73">
        <f>TRUNC(P175*M175*N175/100)</f>
        <v>0</v>
      </c>
      <c r="R175" s="73"/>
      <c r="S175" s="74" t="s">
        <v>1183</v>
      </c>
      <c r="T175" s="74"/>
      <c r="AA175" s="66">
        <f>O175</f>
        <v>0.05399999999999999</v>
      </c>
    </row>
    <row r="176" spans="2:27" ht="21.75" customHeight="1">
      <c r="B176" s="67" t="s">
        <v>1148</v>
      </c>
      <c r="C176" s="67" t="s">
        <v>923</v>
      </c>
      <c r="D176" s="71" t="s">
        <v>924</v>
      </c>
      <c r="E176" s="71" t="s">
        <v>925</v>
      </c>
      <c r="F176" s="72" t="s">
        <v>926</v>
      </c>
      <c r="G176" s="72">
        <f>IF(H176*I176/100+0.000005&lt;1,TRUNC(H176*I176/100+0.000005,옵션!$E$13),TRUNC(H176*I176/100+0.000005,옵션!$E$13))</f>
        <v>0.054</v>
      </c>
      <c r="H176" s="72">
        <f>옵션!$B$13</f>
        <v>100</v>
      </c>
      <c r="I176" s="72">
        <f>SUM(AA175:AA175)</f>
        <v>0.05399999999999999</v>
      </c>
      <c r="J176" s="72"/>
      <c r="K176" s="71"/>
      <c r="L176" s="72"/>
      <c r="M176" s="72"/>
      <c r="N176" s="72"/>
      <c r="O176" s="72">
        <f>IF(I176*M176=0,"",I176*M176*(N176/100))</f>
      </c>
      <c r="P176" s="73"/>
      <c r="Q176" s="73">
        <f>TRUNC(P176*M176*N176/100)</f>
        <v>0</v>
      </c>
      <c r="R176" s="73"/>
      <c r="S176" s="74"/>
      <c r="T176" s="74"/>
      <c r="Z176" s="66" t="s">
        <v>1153</v>
      </c>
      <c r="AA176" s="66">
        <f>SUM(AA175:AA175)</f>
        <v>0.05399999999999999</v>
      </c>
    </row>
    <row r="177" spans="2:20" ht="21.75" customHeight="1">
      <c r="B177" s="67" t="s">
        <v>1214</v>
      </c>
      <c r="D177" s="237" t="s">
        <v>1260</v>
      </c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9"/>
    </row>
    <row r="178" spans="2:27" ht="21.75" customHeight="1">
      <c r="B178" s="67" t="s">
        <v>1148</v>
      </c>
      <c r="C178" s="67" t="s">
        <v>654</v>
      </c>
      <c r="D178" s="71" t="s">
        <v>655</v>
      </c>
      <c r="E178" s="71" t="s">
        <v>656</v>
      </c>
      <c r="F178" s="72" t="s">
        <v>501</v>
      </c>
      <c r="G178" s="72">
        <v>1</v>
      </c>
      <c r="H178" s="72">
        <f>IF(I178&lt;&gt;0,G178-I178,"")</f>
        <v>0</v>
      </c>
      <c r="I178" s="72">
        <v>1</v>
      </c>
      <c r="J178" s="72"/>
      <c r="K178" s="71" t="s">
        <v>923</v>
      </c>
      <c r="L178" s="72" t="s">
        <v>925</v>
      </c>
      <c r="M178" s="72">
        <v>0.036</v>
      </c>
      <c r="N178" s="72">
        <v>150</v>
      </c>
      <c r="O178" s="72">
        <f>IF(I178*M178=0,"",I178*M178*(N178/100))</f>
        <v>0.05399999999999999</v>
      </c>
      <c r="P178" s="73"/>
      <c r="Q178" s="73">
        <f>TRUNC(P178*M178*N178/100)</f>
        <v>0</v>
      </c>
      <c r="R178" s="73"/>
      <c r="S178" s="74" t="s">
        <v>1183</v>
      </c>
      <c r="T178" s="74"/>
      <c r="AA178" s="66">
        <f>O178</f>
        <v>0.05399999999999999</v>
      </c>
    </row>
    <row r="179" spans="2:27" ht="21.75" customHeight="1">
      <c r="B179" s="67" t="s">
        <v>1148</v>
      </c>
      <c r="C179" s="67" t="s">
        <v>923</v>
      </c>
      <c r="D179" s="71" t="s">
        <v>924</v>
      </c>
      <c r="E179" s="71" t="s">
        <v>925</v>
      </c>
      <c r="F179" s="72" t="s">
        <v>926</v>
      </c>
      <c r="G179" s="72">
        <f>IF(H179*I179/100+0.000005&lt;1,TRUNC(H179*I179/100+0.000005,옵션!$E$13),TRUNC(H179*I179/100+0.000005,옵션!$E$13))</f>
        <v>0.054</v>
      </c>
      <c r="H179" s="72">
        <f>옵션!$B$13</f>
        <v>100</v>
      </c>
      <c r="I179" s="72">
        <f>SUM(AA178:AA178)</f>
        <v>0.05399999999999999</v>
      </c>
      <c r="J179" s="72"/>
      <c r="K179" s="71"/>
      <c r="L179" s="72"/>
      <c r="M179" s="72"/>
      <c r="N179" s="72"/>
      <c r="O179" s="72">
        <f>IF(I179*M179=0,"",I179*M179*(N179/100))</f>
      </c>
      <c r="P179" s="73"/>
      <c r="Q179" s="73">
        <f>TRUNC(P179*M179*N179/100)</f>
        <v>0</v>
      </c>
      <c r="R179" s="73"/>
      <c r="S179" s="74"/>
      <c r="T179" s="74"/>
      <c r="Z179" s="66" t="s">
        <v>1153</v>
      </c>
      <c r="AA179" s="66">
        <f>SUM(AA178:AA178)</f>
        <v>0.05399999999999999</v>
      </c>
    </row>
    <row r="180" spans="2:20" ht="21.75" customHeight="1">
      <c r="B180" s="67" t="s">
        <v>1214</v>
      </c>
      <c r="D180" s="237" t="s">
        <v>1261</v>
      </c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9"/>
    </row>
    <row r="181" spans="2:27" ht="21.75" customHeight="1">
      <c r="B181" s="67" t="s">
        <v>1148</v>
      </c>
      <c r="C181" s="67" t="s">
        <v>654</v>
      </c>
      <c r="D181" s="71" t="s">
        <v>655</v>
      </c>
      <c r="E181" s="71" t="s">
        <v>656</v>
      </c>
      <c r="F181" s="72" t="s">
        <v>501</v>
      </c>
      <c r="G181" s="72">
        <v>1</v>
      </c>
      <c r="H181" s="72">
        <f>IF(I181&lt;&gt;0,G181-I181,"")</f>
        <v>0</v>
      </c>
      <c r="I181" s="72">
        <v>1</v>
      </c>
      <c r="J181" s="72"/>
      <c r="K181" s="71" t="s">
        <v>923</v>
      </c>
      <c r="L181" s="72" t="s">
        <v>925</v>
      </c>
      <c r="M181" s="72">
        <v>0.036</v>
      </c>
      <c r="N181" s="72">
        <v>150</v>
      </c>
      <c r="O181" s="72">
        <f>IF(I181*M181=0,"",I181*M181*(N181/100))</f>
        <v>0.05399999999999999</v>
      </c>
      <c r="P181" s="73"/>
      <c r="Q181" s="73">
        <f>TRUNC(P181*M181*N181/100)</f>
        <v>0</v>
      </c>
      <c r="R181" s="73"/>
      <c r="S181" s="74" t="s">
        <v>1183</v>
      </c>
      <c r="T181" s="74"/>
      <c r="AA181" s="66">
        <f>O181</f>
        <v>0.05399999999999999</v>
      </c>
    </row>
    <row r="182" spans="2:27" ht="21.75" customHeight="1">
      <c r="B182" s="67" t="s">
        <v>1148</v>
      </c>
      <c r="C182" s="67" t="s">
        <v>923</v>
      </c>
      <c r="D182" s="71" t="s">
        <v>924</v>
      </c>
      <c r="E182" s="71" t="s">
        <v>925</v>
      </c>
      <c r="F182" s="72" t="s">
        <v>926</v>
      </c>
      <c r="G182" s="72">
        <f>IF(H182*I182/100+0.000005&lt;1,TRUNC(H182*I182/100+0.000005,옵션!$E$13),TRUNC(H182*I182/100+0.000005,옵션!$E$13))</f>
        <v>0.054</v>
      </c>
      <c r="H182" s="72">
        <f>옵션!$B$13</f>
        <v>100</v>
      </c>
      <c r="I182" s="72">
        <f>SUM(AA181:AA181)</f>
        <v>0.05399999999999999</v>
      </c>
      <c r="J182" s="72"/>
      <c r="K182" s="71"/>
      <c r="L182" s="72"/>
      <c r="M182" s="72"/>
      <c r="N182" s="72"/>
      <c r="O182" s="72">
        <f>IF(I182*M182=0,"",I182*M182*(N182/100))</f>
      </c>
      <c r="P182" s="73"/>
      <c r="Q182" s="73">
        <f>TRUNC(P182*M182*N182/100)</f>
        <v>0</v>
      </c>
      <c r="R182" s="73"/>
      <c r="S182" s="74"/>
      <c r="T182" s="74"/>
      <c r="Z182" s="66" t="s">
        <v>1153</v>
      </c>
      <c r="AA182" s="66">
        <f>SUM(AA181:AA181)</f>
        <v>0.05399999999999999</v>
      </c>
    </row>
    <row r="183" spans="2:20" ht="21.75" customHeight="1">
      <c r="B183" s="67" t="s">
        <v>1214</v>
      </c>
      <c r="D183" s="237" t="s">
        <v>1262</v>
      </c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9"/>
    </row>
    <row r="184" spans="2:27" ht="21.75" customHeight="1">
      <c r="B184" s="67" t="s">
        <v>1148</v>
      </c>
      <c r="C184" s="67" t="s">
        <v>654</v>
      </c>
      <c r="D184" s="71" t="s">
        <v>655</v>
      </c>
      <c r="E184" s="71" t="s">
        <v>656</v>
      </c>
      <c r="F184" s="72" t="s">
        <v>501</v>
      </c>
      <c r="G184" s="72">
        <v>1</v>
      </c>
      <c r="H184" s="72">
        <f>IF(I184&lt;&gt;0,G184-I184,"")</f>
        <v>0</v>
      </c>
      <c r="I184" s="72">
        <v>1</v>
      </c>
      <c r="J184" s="72"/>
      <c r="K184" s="71" t="s">
        <v>923</v>
      </c>
      <c r="L184" s="72" t="s">
        <v>925</v>
      </c>
      <c r="M184" s="72">
        <v>0.036</v>
      </c>
      <c r="N184" s="72">
        <v>150</v>
      </c>
      <c r="O184" s="72">
        <f>IF(I184*M184=0,"",I184*M184*(N184/100))</f>
        <v>0.05399999999999999</v>
      </c>
      <c r="P184" s="73"/>
      <c r="Q184" s="73">
        <f>TRUNC(P184*M184*N184/100)</f>
        <v>0</v>
      </c>
      <c r="R184" s="73"/>
      <c r="S184" s="74" t="s">
        <v>1183</v>
      </c>
      <c r="T184" s="74"/>
      <c r="AA184" s="66">
        <f>O184</f>
        <v>0.05399999999999999</v>
      </c>
    </row>
    <row r="185" spans="2:27" ht="21.75" customHeight="1">
      <c r="B185" s="67" t="s">
        <v>1148</v>
      </c>
      <c r="C185" s="67" t="s">
        <v>923</v>
      </c>
      <c r="D185" s="71" t="s">
        <v>924</v>
      </c>
      <c r="E185" s="71" t="s">
        <v>925</v>
      </c>
      <c r="F185" s="72" t="s">
        <v>926</v>
      </c>
      <c r="G185" s="72">
        <f>IF(H185*I185/100+0.000005&lt;1,TRUNC(H185*I185/100+0.000005,옵션!$E$13),TRUNC(H185*I185/100+0.000005,옵션!$E$13))</f>
        <v>0.054</v>
      </c>
      <c r="H185" s="72">
        <f>옵션!$B$13</f>
        <v>100</v>
      </c>
      <c r="I185" s="72">
        <f>SUM(AA184:AA184)</f>
        <v>0.05399999999999999</v>
      </c>
      <c r="J185" s="72"/>
      <c r="K185" s="71"/>
      <c r="L185" s="72"/>
      <c r="M185" s="72"/>
      <c r="N185" s="72"/>
      <c r="O185" s="72">
        <f>IF(I185*M185=0,"",I185*M185*(N185/100))</f>
      </c>
      <c r="P185" s="73"/>
      <c r="Q185" s="73">
        <f>TRUNC(P185*M185*N185/100)</f>
        <v>0</v>
      </c>
      <c r="R185" s="73"/>
      <c r="S185" s="74"/>
      <c r="T185" s="74"/>
      <c r="Z185" s="66" t="s">
        <v>1153</v>
      </c>
      <c r="AA185" s="66">
        <f>SUM(AA184:AA184)</f>
        <v>0.05399999999999999</v>
      </c>
    </row>
    <row r="186" spans="2:20" ht="21.75" customHeight="1">
      <c r="B186" s="67" t="s">
        <v>1214</v>
      </c>
      <c r="D186" s="237" t="s">
        <v>1263</v>
      </c>
      <c r="E186" s="238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9"/>
    </row>
    <row r="187" spans="2:27" ht="21.75" customHeight="1">
      <c r="B187" s="67" t="s">
        <v>1148</v>
      </c>
      <c r="C187" s="67" t="s">
        <v>654</v>
      </c>
      <c r="D187" s="71" t="s">
        <v>655</v>
      </c>
      <c r="E187" s="71" t="s">
        <v>656</v>
      </c>
      <c r="F187" s="72" t="s">
        <v>501</v>
      </c>
      <c r="G187" s="72">
        <v>1</v>
      </c>
      <c r="H187" s="72">
        <f>IF(I187&lt;&gt;0,G187-I187,"")</f>
        <v>0</v>
      </c>
      <c r="I187" s="72">
        <v>1</v>
      </c>
      <c r="J187" s="72"/>
      <c r="K187" s="71" t="s">
        <v>923</v>
      </c>
      <c r="L187" s="72" t="s">
        <v>925</v>
      </c>
      <c r="M187" s="72">
        <v>0.036</v>
      </c>
      <c r="N187" s="72">
        <v>150</v>
      </c>
      <c r="O187" s="72">
        <f>IF(I187*M187=0,"",I187*M187*(N187/100))</f>
        <v>0.05399999999999999</v>
      </c>
      <c r="P187" s="73"/>
      <c r="Q187" s="73">
        <f>TRUNC(P187*M187*N187/100)</f>
        <v>0</v>
      </c>
      <c r="R187" s="73"/>
      <c r="S187" s="74" t="s">
        <v>1183</v>
      </c>
      <c r="T187" s="74"/>
      <c r="AA187" s="66">
        <f>O187</f>
        <v>0.05399999999999999</v>
      </c>
    </row>
    <row r="188" spans="2:27" ht="21.75" customHeight="1">
      <c r="B188" s="67" t="s">
        <v>1148</v>
      </c>
      <c r="C188" s="67" t="s">
        <v>923</v>
      </c>
      <c r="D188" s="71" t="s">
        <v>924</v>
      </c>
      <c r="E188" s="71" t="s">
        <v>925</v>
      </c>
      <c r="F188" s="72" t="s">
        <v>926</v>
      </c>
      <c r="G188" s="72">
        <f>IF(H188*I188/100+0.000005&lt;1,TRUNC(H188*I188/100+0.000005,옵션!$E$13),TRUNC(H188*I188/100+0.000005,옵션!$E$13))</f>
        <v>0.054</v>
      </c>
      <c r="H188" s="72">
        <f>옵션!$B$13</f>
        <v>100</v>
      </c>
      <c r="I188" s="72">
        <f>SUM(AA187:AA187)</f>
        <v>0.05399999999999999</v>
      </c>
      <c r="J188" s="72"/>
      <c r="K188" s="71"/>
      <c r="L188" s="72"/>
      <c r="M188" s="72"/>
      <c r="N188" s="72"/>
      <c r="O188" s="72">
        <f>IF(I188*M188=0,"",I188*M188*(N188/100))</f>
      </c>
      <c r="P188" s="73"/>
      <c r="Q188" s="73">
        <f>TRUNC(P188*M188*N188/100)</f>
        <v>0</v>
      </c>
      <c r="R188" s="73"/>
      <c r="S188" s="74"/>
      <c r="T188" s="74"/>
      <c r="Z188" s="66" t="s">
        <v>1153</v>
      </c>
      <c r="AA188" s="66">
        <f>SUM(AA187:AA187)</f>
        <v>0.05399999999999999</v>
      </c>
    </row>
    <row r="189" spans="2:20" ht="21.75" customHeight="1">
      <c r="B189" s="67" t="s">
        <v>1214</v>
      </c>
      <c r="D189" s="237" t="s">
        <v>1264</v>
      </c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9"/>
    </row>
    <row r="190" spans="2:27" ht="21.75" customHeight="1">
      <c r="B190" s="67" t="s">
        <v>1148</v>
      </c>
      <c r="C190" s="67" t="s">
        <v>654</v>
      </c>
      <c r="D190" s="71" t="s">
        <v>655</v>
      </c>
      <c r="E190" s="71" t="s">
        <v>656</v>
      </c>
      <c r="F190" s="72" t="s">
        <v>501</v>
      </c>
      <c r="G190" s="72">
        <v>1</v>
      </c>
      <c r="H190" s="72">
        <f>IF(I190&lt;&gt;0,G190-I190,"")</f>
        <v>0</v>
      </c>
      <c r="I190" s="72">
        <v>1</v>
      </c>
      <c r="J190" s="72"/>
      <c r="K190" s="71" t="s">
        <v>923</v>
      </c>
      <c r="L190" s="72" t="s">
        <v>925</v>
      </c>
      <c r="M190" s="72">
        <v>0.036</v>
      </c>
      <c r="N190" s="72">
        <v>150</v>
      </c>
      <c r="O190" s="72">
        <f>IF(I190*M190=0,"",I190*M190*(N190/100))</f>
        <v>0.05399999999999999</v>
      </c>
      <c r="P190" s="73"/>
      <c r="Q190" s="73">
        <f>TRUNC(P190*M190*N190/100)</f>
        <v>0</v>
      </c>
      <c r="R190" s="73"/>
      <c r="S190" s="74" t="s">
        <v>1183</v>
      </c>
      <c r="T190" s="74"/>
      <c r="AA190" s="66">
        <f>O190</f>
        <v>0.05399999999999999</v>
      </c>
    </row>
    <row r="191" spans="2:27" ht="21.75" customHeight="1">
      <c r="B191" s="67" t="s">
        <v>1148</v>
      </c>
      <c r="C191" s="67" t="s">
        <v>923</v>
      </c>
      <c r="D191" s="71" t="s">
        <v>924</v>
      </c>
      <c r="E191" s="71" t="s">
        <v>925</v>
      </c>
      <c r="F191" s="72" t="s">
        <v>926</v>
      </c>
      <c r="G191" s="72">
        <f>IF(H191*I191/100+0.000005&lt;1,TRUNC(H191*I191/100+0.000005,옵션!$E$13),TRUNC(H191*I191/100+0.000005,옵션!$E$13))</f>
        <v>0.054</v>
      </c>
      <c r="H191" s="72">
        <f>옵션!$B$13</f>
        <v>100</v>
      </c>
      <c r="I191" s="72">
        <f>SUM(AA190:AA190)</f>
        <v>0.05399999999999999</v>
      </c>
      <c r="J191" s="72"/>
      <c r="K191" s="71"/>
      <c r="L191" s="72"/>
      <c r="M191" s="72"/>
      <c r="N191" s="72"/>
      <c r="O191" s="72">
        <f>IF(I191*M191=0,"",I191*M191*(N191/100))</f>
      </c>
      <c r="P191" s="73"/>
      <c r="Q191" s="73">
        <f>TRUNC(P191*M191*N191/100)</f>
        <v>0</v>
      </c>
      <c r="R191" s="73"/>
      <c r="S191" s="74"/>
      <c r="T191" s="74"/>
      <c r="Z191" s="66" t="s">
        <v>1153</v>
      </c>
      <c r="AA191" s="66">
        <f>SUM(AA190:AA190)</f>
        <v>0.05399999999999999</v>
      </c>
    </row>
    <row r="192" spans="2:20" ht="21.75" customHeight="1">
      <c r="B192" s="67" t="s">
        <v>1214</v>
      </c>
      <c r="D192" s="237" t="s">
        <v>1265</v>
      </c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9"/>
    </row>
    <row r="193" spans="2:27" ht="21.75" customHeight="1">
      <c r="B193" s="67" t="s">
        <v>1148</v>
      </c>
      <c r="C193" s="67" t="s">
        <v>651</v>
      </c>
      <c r="D193" s="71" t="s">
        <v>652</v>
      </c>
      <c r="E193" s="71" t="s">
        <v>653</v>
      </c>
      <c r="F193" s="72" t="s">
        <v>501</v>
      </c>
      <c r="G193" s="72">
        <v>4</v>
      </c>
      <c r="H193" s="72">
        <f>IF(I193&lt;&gt;0,G193-I193,"")</f>
        <v>0</v>
      </c>
      <c r="I193" s="72">
        <v>4</v>
      </c>
      <c r="J193" s="72"/>
      <c r="K193" s="71" t="s">
        <v>923</v>
      </c>
      <c r="L193" s="72" t="s">
        <v>925</v>
      </c>
      <c r="M193" s="72">
        <v>0.036</v>
      </c>
      <c r="N193" s="72">
        <v>100</v>
      </c>
      <c r="O193" s="72">
        <f>IF(I193*M193=0,"",I193*M193*(N193/100))</f>
        <v>0.144</v>
      </c>
      <c r="P193" s="73"/>
      <c r="Q193" s="73">
        <f>TRUNC(P193*M193*N193/100)</f>
        <v>0</v>
      </c>
      <c r="R193" s="73"/>
      <c r="S193" s="74" t="s">
        <v>1183</v>
      </c>
      <c r="T193" s="74"/>
      <c r="AA193" s="66">
        <f>O193</f>
        <v>0.144</v>
      </c>
    </row>
    <row r="194" spans="2:27" ht="21.75" customHeight="1">
      <c r="B194" s="67" t="s">
        <v>1148</v>
      </c>
      <c r="C194" s="67" t="s">
        <v>923</v>
      </c>
      <c r="D194" s="71" t="s">
        <v>924</v>
      </c>
      <c r="E194" s="71" t="s">
        <v>925</v>
      </c>
      <c r="F194" s="72" t="s">
        <v>926</v>
      </c>
      <c r="G194" s="72">
        <f>IF(H194*I194/100+0.000005&lt;1,TRUNC(H194*I194/100+0.000005,옵션!$E$13),TRUNC(H194*I194/100+0.000005,옵션!$E$13))</f>
        <v>0.144</v>
      </c>
      <c r="H194" s="72">
        <f>옵션!$B$13</f>
        <v>100</v>
      </c>
      <c r="I194" s="72">
        <f>SUM(AA193:AA193)</f>
        <v>0.144</v>
      </c>
      <c r="J194" s="72"/>
      <c r="K194" s="71"/>
      <c r="L194" s="72"/>
      <c r="M194" s="72"/>
      <c r="N194" s="72"/>
      <c r="O194" s="72">
        <f>IF(I194*M194=0,"",I194*M194*(N194/100))</f>
      </c>
      <c r="P194" s="73"/>
      <c r="Q194" s="73">
        <f>TRUNC(P194*M194*N194/100)</f>
        <v>0</v>
      </c>
      <c r="R194" s="73"/>
      <c r="S194" s="74"/>
      <c r="T194" s="74"/>
      <c r="Z194" s="66" t="s">
        <v>1153</v>
      </c>
      <c r="AA194" s="66">
        <f>SUM(AA193:AA193)</f>
        <v>0.144</v>
      </c>
    </row>
    <row r="195" spans="2:20" ht="21.75" customHeight="1">
      <c r="B195" s="67" t="s">
        <v>1214</v>
      </c>
      <c r="D195" s="237" t="s">
        <v>1266</v>
      </c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9"/>
    </row>
    <row r="196" spans="2:30" ht="21.75" customHeight="1">
      <c r="B196" s="67" t="s">
        <v>1148</v>
      </c>
      <c r="C196" s="67" t="s">
        <v>1184</v>
      </c>
      <c r="D196" s="71" t="s">
        <v>1150</v>
      </c>
      <c r="E196" s="71" t="s">
        <v>1185</v>
      </c>
      <c r="F196" s="72" t="s">
        <v>901</v>
      </c>
      <c r="G196" s="72">
        <v>1</v>
      </c>
      <c r="H196" s="72">
        <f>IF(I196&lt;&gt;0,G196-I196,"")</f>
        <v>0</v>
      </c>
      <c r="I196" s="72">
        <v>1</v>
      </c>
      <c r="J196" s="72"/>
      <c r="K196" s="71" t="s">
        <v>931</v>
      </c>
      <c r="L196" s="72" t="s">
        <v>932</v>
      </c>
      <c r="M196" s="72">
        <v>0.42</v>
      </c>
      <c r="N196" s="72">
        <v>100</v>
      </c>
      <c r="O196" s="72">
        <f>IF(I196*M196=0,"",I196*M196*(N196/100))</f>
        <v>0.42</v>
      </c>
      <c r="P196" s="73"/>
      <c r="Q196" s="73">
        <f>TRUNC(P196*M196*N196/100)</f>
        <v>0</v>
      </c>
      <c r="R196" s="73"/>
      <c r="S196" s="74" t="s">
        <v>1186</v>
      </c>
      <c r="T196" s="74"/>
      <c r="AD196" s="66">
        <f>O196</f>
        <v>0.42</v>
      </c>
    </row>
    <row r="197" spans="2:30" ht="21.75" customHeight="1">
      <c r="B197" s="67" t="s">
        <v>1148</v>
      </c>
      <c r="C197" s="67" t="s">
        <v>931</v>
      </c>
      <c r="D197" s="71" t="s">
        <v>924</v>
      </c>
      <c r="E197" s="71" t="s">
        <v>932</v>
      </c>
      <c r="F197" s="72" t="s">
        <v>926</v>
      </c>
      <c r="G197" s="72">
        <f>IF(H197*I197/100+0.000005&lt;1,TRUNC(H197*I197/100+0.000005,옵션!$E$13),TRUNC(H197*I197/100+0.000005,옵션!$E$13))</f>
        <v>0.42</v>
      </c>
      <c r="H197" s="72">
        <f>옵션!$B$13</f>
        <v>100</v>
      </c>
      <c r="I197" s="72">
        <f>SUM(AD196:AD196)</f>
        <v>0.42</v>
      </c>
      <c r="J197" s="72"/>
      <c r="K197" s="71"/>
      <c r="L197" s="72"/>
      <c r="M197" s="72"/>
      <c r="N197" s="72"/>
      <c r="O197" s="72">
        <f>IF(I197*M197=0,"",I197*M197*(N197/100))</f>
      </c>
      <c r="P197" s="73"/>
      <c r="Q197" s="73">
        <f>TRUNC(P197*M197*N197/100)</f>
        <v>0</v>
      </c>
      <c r="R197" s="73"/>
      <c r="S197" s="74"/>
      <c r="T197" s="74"/>
      <c r="Z197" s="66" t="s">
        <v>1153</v>
      </c>
      <c r="AD197" s="66">
        <f>SUM(AD196:AD196)</f>
        <v>0.42</v>
      </c>
    </row>
    <row r="198" spans="2:20" ht="21.75" customHeight="1">
      <c r="B198" s="67" t="s">
        <v>1214</v>
      </c>
      <c r="D198" s="237" t="s">
        <v>1267</v>
      </c>
      <c r="E198" s="238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9"/>
    </row>
    <row r="199" spans="2:37" ht="21.75" customHeight="1">
      <c r="B199" s="67" t="s">
        <v>1148</v>
      </c>
      <c r="C199" s="67" t="s">
        <v>1187</v>
      </c>
      <c r="D199" s="71" t="s">
        <v>1150</v>
      </c>
      <c r="E199" s="71" t="s">
        <v>1188</v>
      </c>
      <c r="F199" s="72" t="s">
        <v>901</v>
      </c>
      <c r="G199" s="72">
        <v>1</v>
      </c>
      <c r="H199" s="72">
        <f>IF(I199&lt;&gt;0,G199-I199,"")</f>
        <v>0</v>
      </c>
      <c r="I199" s="72">
        <v>1</v>
      </c>
      <c r="J199" s="72"/>
      <c r="K199" s="71" t="s">
        <v>945</v>
      </c>
      <c r="L199" s="72" t="s">
        <v>946</v>
      </c>
      <c r="M199" s="72">
        <v>0.096</v>
      </c>
      <c r="N199" s="72">
        <v>100</v>
      </c>
      <c r="O199" s="72">
        <f>IF(I199*M199=0,"",I199*M199*(N199/100))</f>
        <v>0.096</v>
      </c>
      <c r="P199" s="73"/>
      <c r="Q199" s="73">
        <f>TRUNC(P199*M199*N199/100)</f>
        <v>0</v>
      </c>
      <c r="R199" s="73"/>
      <c r="S199" s="74" t="s">
        <v>1189</v>
      </c>
      <c r="T199" s="74"/>
      <c r="AK199" s="66">
        <f>O199</f>
        <v>0.096</v>
      </c>
    </row>
    <row r="200" spans="2:30" ht="21.75" customHeight="1">
      <c r="B200" s="67" t="s">
        <v>1148</v>
      </c>
      <c r="C200" s="67" t="s">
        <v>1187</v>
      </c>
      <c r="D200" s="71"/>
      <c r="E200" s="71"/>
      <c r="F200" s="72"/>
      <c r="G200" s="72">
        <v>1</v>
      </c>
      <c r="H200" s="72">
        <f>IF(I200&lt;&gt;0,G200-I200,"")</f>
        <v>0</v>
      </c>
      <c r="I200" s="72">
        <v>1</v>
      </c>
      <c r="J200" s="72"/>
      <c r="K200" s="71" t="s">
        <v>931</v>
      </c>
      <c r="L200" s="72" t="s">
        <v>932</v>
      </c>
      <c r="M200" s="72">
        <v>0.096</v>
      </c>
      <c r="N200" s="72">
        <v>100</v>
      </c>
      <c r="O200" s="72">
        <f>IF(I200*M200=0,"",I200*M200*(N200/100))</f>
        <v>0.096</v>
      </c>
      <c r="P200" s="73"/>
      <c r="Q200" s="73">
        <f>TRUNC(P200*M200*N200/100)</f>
        <v>0</v>
      </c>
      <c r="R200" s="73"/>
      <c r="S200" s="74" t="s">
        <v>1189</v>
      </c>
      <c r="T200" s="74"/>
      <c r="AD200" s="66">
        <f>O200</f>
        <v>0.096</v>
      </c>
    </row>
    <row r="201" spans="2:37" ht="21.75" customHeight="1">
      <c r="B201" s="67" t="s">
        <v>1148</v>
      </c>
      <c r="C201" s="67" t="s">
        <v>931</v>
      </c>
      <c r="D201" s="71" t="s">
        <v>924</v>
      </c>
      <c r="E201" s="71" t="s">
        <v>932</v>
      </c>
      <c r="F201" s="72" t="s">
        <v>926</v>
      </c>
      <c r="G201" s="72">
        <f>IF(H201*I201/100+0.000005&lt;1,TRUNC(H201*I201/100+0.000005,옵션!$E$13),TRUNC(H201*I201/100+0.000005,옵션!$E$13))</f>
        <v>0.096</v>
      </c>
      <c r="H201" s="72">
        <f>옵션!$B$13</f>
        <v>100</v>
      </c>
      <c r="I201" s="72">
        <f>SUM(AD199:AD200)</f>
        <v>0.096</v>
      </c>
      <c r="J201" s="72"/>
      <c r="K201" s="71"/>
      <c r="L201" s="72"/>
      <c r="M201" s="72"/>
      <c r="N201" s="72"/>
      <c r="O201" s="72">
        <f>IF(I201*M201=0,"",I201*M201*(N201/100))</f>
      </c>
      <c r="P201" s="73"/>
      <c r="Q201" s="73">
        <f>TRUNC(P201*M201*N201/100)</f>
        <v>0</v>
      </c>
      <c r="R201" s="73"/>
      <c r="S201" s="74"/>
      <c r="T201" s="74"/>
      <c r="Z201" s="66" t="s">
        <v>1153</v>
      </c>
      <c r="AD201" s="66">
        <f>SUM(AD199:AD200)</f>
        <v>0.096</v>
      </c>
      <c r="AK201" s="66">
        <f>SUM(AK199:AK200)</f>
        <v>0.096</v>
      </c>
    </row>
    <row r="202" spans="2:20" ht="21.75" customHeight="1">
      <c r="B202" s="67" t="s">
        <v>1148</v>
      </c>
      <c r="C202" s="67" t="s">
        <v>945</v>
      </c>
      <c r="D202" s="71" t="s">
        <v>924</v>
      </c>
      <c r="E202" s="71" t="s">
        <v>946</v>
      </c>
      <c r="F202" s="72" t="s">
        <v>926</v>
      </c>
      <c r="G202" s="72">
        <f>IF(H202*I202/100+0.000005&lt;1,TRUNC(H202*I202/100+0.000005,옵션!$E$13),TRUNC(H202*I202/100+0.000005,옵션!$E$13))</f>
        <v>0.096</v>
      </c>
      <c r="H202" s="72">
        <f>옵션!$B$13</f>
        <v>100</v>
      </c>
      <c r="I202" s="72">
        <f>SUM(AK199:AK200)</f>
        <v>0.096</v>
      </c>
      <c r="J202" s="72"/>
      <c r="K202" s="71"/>
      <c r="L202" s="72"/>
      <c r="M202" s="72"/>
      <c r="N202" s="72"/>
      <c r="O202" s="72">
        <f>IF(I202*M202=0,"",I202*M202*(N202/100))</f>
      </c>
      <c r="P202" s="73"/>
      <c r="Q202" s="73">
        <f>TRUNC(P202*M202*N202/100)</f>
        <v>0</v>
      </c>
      <c r="R202" s="73"/>
      <c r="S202" s="74"/>
      <c r="T202" s="74"/>
    </row>
    <row r="203" spans="2:20" ht="21.75" customHeight="1">
      <c r="B203" s="67" t="s">
        <v>1214</v>
      </c>
      <c r="D203" s="237" t="s">
        <v>1268</v>
      </c>
      <c r="E203" s="238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9"/>
    </row>
    <row r="204" spans="2:27" ht="21.75" customHeight="1">
      <c r="B204" s="67" t="s">
        <v>1148</v>
      </c>
      <c r="C204" s="67" t="s">
        <v>534</v>
      </c>
      <c r="D204" s="71" t="s">
        <v>535</v>
      </c>
      <c r="E204" s="71" t="s">
        <v>536</v>
      </c>
      <c r="F204" s="72" t="s">
        <v>501</v>
      </c>
      <c r="G204" s="72">
        <v>1</v>
      </c>
      <c r="H204" s="72">
        <f>IF(I204&lt;&gt;0,G204-I204,"")</f>
        <v>0</v>
      </c>
      <c r="I204" s="72">
        <v>1</v>
      </c>
      <c r="J204" s="72"/>
      <c r="K204" s="71" t="s">
        <v>923</v>
      </c>
      <c r="L204" s="72" t="s">
        <v>925</v>
      </c>
      <c r="M204" s="72">
        <v>0.12</v>
      </c>
      <c r="N204" s="72">
        <v>90</v>
      </c>
      <c r="O204" s="72">
        <f>IF(I204*M204=0,"",I204*M204*(N204/100))</f>
        <v>0.108</v>
      </c>
      <c r="P204" s="73"/>
      <c r="Q204" s="73">
        <f>TRUNC(P204*M204*N204/100)</f>
        <v>0</v>
      </c>
      <c r="R204" s="73"/>
      <c r="S204" s="74" t="s">
        <v>1190</v>
      </c>
      <c r="T204" s="74"/>
      <c r="AA204" s="66">
        <f>O204</f>
        <v>0.108</v>
      </c>
    </row>
    <row r="205" spans="2:27" ht="21.75" customHeight="1">
      <c r="B205" s="67" t="s">
        <v>1148</v>
      </c>
      <c r="C205" s="67" t="s">
        <v>923</v>
      </c>
      <c r="D205" s="71" t="s">
        <v>924</v>
      </c>
      <c r="E205" s="71" t="s">
        <v>925</v>
      </c>
      <c r="F205" s="72" t="s">
        <v>926</v>
      </c>
      <c r="G205" s="72">
        <f>IF(H205*I205/100+0.000005&lt;1,TRUNC(H205*I205/100+0.000005,옵션!$E$13),TRUNC(H205*I205/100+0.000005,옵션!$E$13))</f>
        <v>0.108</v>
      </c>
      <c r="H205" s="72">
        <f>옵션!$B$13</f>
        <v>100</v>
      </c>
      <c r="I205" s="72">
        <f>SUM(AA204:AA204)</f>
        <v>0.108</v>
      </c>
      <c r="J205" s="72"/>
      <c r="K205" s="71"/>
      <c r="L205" s="72"/>
      <c r="M205" s="72"/>
      <c r="N205" s="72"/>
      <c r="O205" s="72">
        <f>IF(I205*M205=0,"",I205*M205*(N205/100))</f>
      </c>
      <c r="P205" s="73"/>
      <c r="Q205" s="73">
        <f>TRUNC(P205*M205*N205/100)</f>
        <v>0</v>
      </c>
      <c r="R205" s="73"/>
      <c r="S205" s="74"/>
      <c r="T205" s="74"/>
      <c r="Z205" s="66" t="s">
        <v>1153</v>
      </c>
      <c r="AA205" s="66">
        <f>SUM(AA204:AA204)</f>
        <v>0.108</v>
      </c>
    </row>
    <row r="206" spans="2:20" ht="21.75" customHeight="1">
      <c r="B206" s="67" t="s">
        <v>1214</v>
      </c>
      <c r="D206" s="237" t="s">
        <v>1269</v>
      </c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9"/>
    </row>
    <row r="207" spans="2:27" ht="21.75" customHeight="1">
      <c r="B207" s="67" t="s">
        <v>1148</v>
      </c>
      <c r="C207" s="67" t="s">
        <v>537</v>
      </c>
      <c r="D207" s="71" t="s">
        <v>535</v>
      </c>
      <c r="E207" s="71" t="s">
        <v>538</v>
      </c>
      <c r="F207" s="72" t="s">
        <v>501</v>
      </c>
      <c r="G207" s="72">
        <v>1</v>
      </c>
      <c r="H207" s="72">
        <f>IF(I207&lt;&gt;0,G207-I207,"")</f>
        <v>0</v>
      </c>
      <c r="I207" s="72">
        <v>1</v>
      </c>
      <c r="J207" s="72"/>
      <c r="K207" s="71" t="s">
        <v>923</v>
      </c>
      <c r="L207" s="72" t="s">
        <v>925</v>
      </c>
      <c r="M207" s="72">
        <v>0.12</v>
      </c>
      <c r="N207" s="72">
        <v>90</v>
      </c>
      <c r="O207" s="72">
        <f>IF(I207*M207=0,"",I207*M207*(N207/100))</f>
        <v>0.108</v>
      </c>
      <c r="P207" s="73"/>
      <c r="Q207" s="73">
        <f>TRUNC(P207*M207*N207/100)</f>
        <v>0</v>
      </c>
      <c r="R207" s="73"/>
      <c r="S207" s="74" t="s">
        <v>1190</v>
      </c>
      <c r="T207" s="74"/>
      <c r="AA207" s="66">
        <f>O207</f>
        <v>0.108</v>
      </c>
    </row>
    <row r="208" spans="2:27" ht="21.75" customHeight="1">
      <c r="B208" s="67" t="s">
        <v>1148</v>
      </c>
      <c r="C208" s="67" t="s">
        <v>923</v>
      </c>
      <c r="D208" s="71" t="s">
        <v>924</v>
      </c>
      <c r="E208" s="71" t="s">
        <v>925</v>
      </c>
      <c r="F208" s="72" t="s">
        <v>926</v>
      </c>
      <c r="G208" s="72">
        <f>IF(H208*I208/100+0.000005&lt;1,TRUNC(H208*I208/100+0.000005,옵션!$E$13),TRUNC(H208*I208/100+0.000005,옵션!$E$13))</f>
        <v>0.108</v>
      </c>
      <c r="H208" s="72">
        <f>옵션!$B$13</f>
        <v>100</v>
      </c>
      <c r="I208" s="72">
        <f>SUM(AA207:AA207)</f>
        <v>0.108</v>
      </c>
      <c r="J208" s="72"/>
      <c r="K208" s="71"/>
      <c r="L208" s="72"/>
      <c r="M208" s="72"/>
      <c r="N208" s="72"/>
      <c r="O208" s="72">
        <f>IF(I208*M208=0,"",I208*M208*(N208/100))</f>
      </c>
      <c r="P208" s="73"/>
      <c r="Q208" s="73">
        <f>TRUNC(P208*M208*N208/100)</f>
        <v>0</v>
      </c>
      <c r="R208" s="73"/>
      <c r="S208" s="74"/>
      <c r="T208" s="74"/>
      <c r="Z208" s="66" t="s">
        <v>1153</v>
      </c>
      <c r="AA208" s="66">
        <f>SUM(AA207:AA207)</f>
        <v>0.108</v>
      </c>
    </row>
    <row r="209" spans="2:20" ht="21.75" customHeight="1">
      <c r="B209" s="67" t="s">
        <v>1214</v>
      </c>
      <c r="D209" s="237" t="s">
        <v>1270</v>
      </c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9"/>
    </row>
    <row r="210" spans="2:27" ht="21.75" customHeight="1">
      <c r="B210" s="67" t="s">
        <v>1148</v>
      </c>
      <c r="C210" s="67" t="s">
        <v>844</v>
      </c>
      <c r="D210" s="71" t="s">
        <v>535</v>
      </c>
      <c r="E210" s="71" t="s">
        <v>845</v>
      </c>
      <c r="F210" s="72" t="s">
        <v>501</v>
      </c>
      <c r="G210" s="72">
        <v>1</v>
      </c>
      <c r="H210" s="72">
        <f>IF(I210&lt;&gt;0,G210-I210,"")</f>
        <v>0</v>
      </c>
      <c r="I210" s="72">
        <v>1</v>
      </c>
      <c r="J210" s="72"/>
      <c r="K210" s="71" t="s">
        <v>923</v>
      </c>
      <c r="L210" s="72" t="s">
        <v>925</v>
      </c>
      <c r="M210" s="72">
        <v>0.2</v>
      </c>
      <c r="N210" s="72">
        <v>90</v>
      </c>
      <c r="O210" s="72">
        <f>IF(I210*M210=0,"",I210*M210*(N210/100))</f>
        <v>0.18000000000000002</v>
      </c>
      <c r="P210" s="73"/>
      <c r="Q210" s="73">
        <f>TRUNC(P210*M210*N210/100)</f>
        <v>0</v>
      </c>
      <c r="R210" s="73"/>
      <c r="S210" s="74" t="s">
        <v>1190</v>
      </c>
      <c r="T210" s="74"/>
      <c r="AA210" s="66">
        <f>O210</f>
        <v>0.18000000000000002</v>
      </c>
    </row>
    <row r="211" spans="2:27" ht="21.75" customHeight="1">
      <c r="B211" s="67" t="s">
        <v>1148</v>
      </c>
      <c r="C211" s="67" t="s">
        <v>923</v>
      </c>
      <c r="D211" s="71" t="s">
        <v>924</v>
      </c>
      <c r="E211" s="71" t="s">
        <v>925</v>
      </c>
      <c r="F211" s="72" t="s">
        <v>926</v>
      </c>
      <c r="G211" s="72">
        <f>IF(H211*I211/100+0.000005&lt;1,TRUNC(H211*I211/100+0.000005,옵션!$E$13),TRUNC(H211*I211/100+0.000005,옵션!$E$13))</f>
        <v>0.18</v>
      </c>
      <c r="H211" s="72">
        <f>옵션!$B$13</f>
        <v>100</v>
      </c>
      <c r="I211" s="72">
        <f>SUM(AA210:AA210)</f>
        <v>0.18000000000000002</v>
      </c>
      <c r="J211" s="72"/>
      <c r="K211" s="71"/>
      <c r="L211" s="72"/>
      <c r="M211" s="72"/>
      <c r="N211" s="72"/>
      <c r="O211" s="72">
        <f>IF(I211*M211=0,"",I211*M211*(N211/100))</f>
      </c>
      <c r="P211" s="73"/>
      <c r="Q211" s="73">
        <f>TRUNC(P211*M211*N211/100)</f>
        <v>0</v>
      </c>
      <c r="R211" s="73"/>
      <c r="S211" s="74"/>
      <c r="T211" s="74"/>
      <c r="Z211" s="66" t="s">
        <v>1153</v>
      </c>
      <c r="AA211" s="66">
        <f>SUM(AA210:AA210)</f>
        <v>0.18000000000000002</v>
      </c>
    </row>
    <row r="212" spans="2:20" ht="21.75" customHeight="1">
      <c r="B212" s="67" t="s">
        <v>1214</v>
      </c>
      <c r="D212" s="237" t="s">
        <v>1271</v>
      </c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9"/>
    </row>
    <row r="213" spans="2:27" ht="21.75" customHeight="1">
      <c r="B213" s="67" t="s">
        <v>1148</v>
      </c>
      <c r="C213" s="67" t="s">
        <v>539</v>
      </c>
      <c r="D213" s="71" t="s">
        <v>540</v>
      </c>
      <c r="E213" s="71" t="s">
        <v>541</v>
      </c>
      <c r="F213" s="72" t="s">
        <v>501</v>
      </c>
      <c r="G213" s="72">
        <v>1</v>
      </c>
      <c r="H213" s="72">
        <f>IF(I213&lt;&gt;0,G213-I213,"")</f>
        <v>0</v>
      </c>
      <c r="I213" s="72">
        <v>1</v>
      </c>
      <c r="J213" s="72"/>
      <c r="K213" s="71" t="s">
        <v>923</v>
      </c>
      <c r="L213" s="72" t="s">
        <v>925</v>
      </c>
      <c r="M213" s="72">
        <v>0.2</v>
      </c>
      <c r="N213" s="72">
        <v>90</v>
      </c>
      <c r="O213" s="72">
        <f>IF(I213*M213=0,"",I213*M213*(N213/100))</f>
        <v>0.18000000000000002</v>
      </c>
      <c r="P213" s="73"/>
      <c r="Q213" s="73">
        <f>TRUNC(P213*M213*N213/100)</f>
        <v>0</v>
      </c>
      <c r="R213" s="73"/>
      <c r="S213" s="74" t="s">
        <v>1190</v>
      </c>
      <c r="T213" s="74"/>
      <c r="AA213" s="66">
        <f>O213</f>
        <v>0.18000000000000002</v>
      </c>
    </row>
    <row r="214" spans="2:27" ht="21.75" customHeight="1">
      <c r="B214" s="67" t="s">
        <v>1148</v>
      </c>
      <c r="C214" s="67" t="s">
        <v>923</v>
      </c>
      <c r="D214" s="71" t="s">
        <v>924</v>
      </c>
      <c r="E214" s="71" t="s">
        <v>925</v>
      </c>
      <c r="F214" s="72" t="s">
        <v>926</v>
      </c>
      <c r="G214" s="72">
        <f>IF(H214*I214/100+0.000005&lt;1,TRUNC(H214*I214/100+0.000005,옵션!$E$13),TRUNC(H214*I214/100+0.000005,옵션!$E$13))</f>
        <v>0.18</v>
      </c>
      <c r="H214" s="72">
        <f>옵션!$B$13</f>
        <v>100</v>
      </c>
      <c r="I214" s="72">
        <f>SUM(AA213:AA213)</f>
        <v>0.18000000000000002</v>
      </c>
      <c r="J214" s="72"/>
      <c r="K214" s="71"/>
      <c r="L214" s="72"/>
      <c r="M214" s="72"/>
      <c r="N214" s="72"/>
      <c r="O214" s="72">
        <f>IF(I214*M214=0,"",I214*M214*(N214/100))</f>
      </c>
      <c r="P214" s="73"/>
      <c r="Q214" s="73">
        <f>TRUNC(P214*M214*N214/100)</f>
        <v>0</v>
      </c>
      <c r="R214" s="73"/>
      <c r="S214" s="74"/>
      <c r="T214" s="74"/>
      <c r="Z214" s="66" t="s">
        <v>1153</v>
      </c>
      <c r="AA214" s="66">
        <f>SUM(AA213:AA213)</f>
        <v>0.18000000000000002</v>
      </c>
    </row>
    <row r="215" spans="2:20" ht="21.75" customHeight="1">
      <c r="B215" s="67" t="s">
        <v>1214</v>
      </c>
      <c r="D215" s="237" t="s">
        <v>1272</v>
      </c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9"/>
    </row>
    <row r="216" spans="2:27" ht="21.75" customHeight="1">
      <c r="B216" s="67" t="s">
        <v>1148</v>
      </c>
      <c r="C216" s="67" t="s">
        <v>542</v>
      </c>
      <c r="D216" s="71" t="s">
        <v>540</v>
      </c>
      <c r="E216" s="71" t="s">
        <v>543</v>
      </c>
      <c r="F216" s="72" t="s">
        <v>501</v>
      </c>
      <c r="G216" s="72">
        <v>1</v>
      </c>
      <c r="H216" s="72">
        <f>IF(I216&lt;&gt;0,G216-I216,"")</f>
        <v>0</v>
      </c>
      <c r="I216" s="72">
        <v>1</v>
      </c>
      <c r="J216" s="72"/>
      <c r="K216" s="71" t="s">
        <v>923</v>
      </c>
      <c r="L216" s="72" t="s">
        <v>925</v>
      </c>
      <c r="M216" s="72">
        <v>0.2</v>
      </c>
      <c r="N216" s="72">
        <v>90</v>
      </c>
      <c r="O216" s="72">
        <f>IF(I216*M216=0,"",I216*M216*(N216/100))</f>
        <v>0.18000000000000002</v>
      </c>
      <c r="P216" s="73"/>
      <c r="Q216" s="73">
        <f>TRUNC(P216*M216*N216/100)</f>
        <v>0</v>
      </c>
      <c r="R216" s="73"/>
      <c r="S216" s="74" t="s">
        <v>1190</v>
      </c>
      <c r="T216" s="74"/>
      <c r="AA216" s="66">
        <f>O216</f>
        <v>0.18000000000000002</v>
      </c>
    </row>
    <row r="217" spans="2:27" ht="21.75" customHeight="1">
      <c r="B217" s="67" t="s">
        <v>1148</v>
      </c>
      <c r="C217" s="67" t="s">
        <v>923</v>
      </c>
      <c r="D217" s="71" t="s">
        <v>924</v>
      </c>
      <c r="E217" s="71" t="s">
        <v>925</v>
      </c>
      <c r="F217" s="72" t="s">
        <v>926</v>
      </c>
      <c r="G217" s="72">
        <f>IF(H217*I217/100+0.000005&lt;1,TRUNC(H217*I217/100+0.000005,옵션!$E$13),TRUNC(H217*I217/100+0.000005,옵션!$E$13))</f>
        <v>0.18</v>
      </c>
      <c r="H217" s="72">
        <f>옵션!$B$13</f>
        <v>100</v>
      </c>
      <c r="I217" s="72">
        <f>SUM(AA216:AA216)</f>
        <v>0.18000000000000002</v>
      </c>
      <c r="J217" s="72"/>
      <c r="K217" s="71"/>
      <c r="L217" s="72"/>
      <c r="M217" s="72"/>
      <c r="N217" s="72"/>
      <c r="O217" s="72">
        <f>IF(I217*M217=0,"",I217*M217*(N217/100))</f>
      </c>
      <c r="P217" s="73"/>
      <c r="Q217" s="73">
        <f>TRUNC(P217*M217*N217/100)</f>
        <v>0</v>
      </c>
      <c r="R217" s="73"/>
      <c r="S217" s="74"/>
      <c r="T217" s="74"/>
      <c r="Z217" s="66" t="s">
        <v>1153</v>
      </c>
      <c r="AA217" s="66">
        <f>SUM(AA216:AA216)</f>
        <v>0.18000000000000002</v>
      </c>
    </row>
    <row r="218" spans="2:20" ht="21.75" customHeight="1">
      <c r="B218" s="67" t="s">
        <v>1214</v>
      </c>
      <c r="D218" s="237" t="s">
        <v>1273</v>
      </c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9"/>
    </row>
    <row r="219" spans="2:27" ht="21.75" customHeight="1">
      <c r="B219" s="67" t="s">
        <v>1148</v>
      </c>
      <c r="C219" s="67" t="s">
        <v>551</v>
      </c>
      <c r="D219" s="71" t="s">
        <v>552</v>
      </c>
      <c r="E219" s="71" t="s">
        <v>553</v>
      </c>
      <c r="F219" s="72" t="s">
        <v>501</v>
      </c>
      <c r="G219" s="72">
        <v>1</v>
      </c>
      <c r="H219" s="72">
        <f>IF(I219&lt;&gt;0,G219-I219,"")</f>
        <v>0</v>
      </c>
      <c r="I219" s="72">
        <v>1</v>
      </c>
      <c r="J219" s="72"/>
      <c r="K219" s="71" t="s">
        <v>923</v>
      </c>
      <c r="L219" s="72" t="s">
        <v>925</v>
      </c>
      <c r="M219" s="72">
        <v>0.04</v>
      </c>
      <c r="N219" s="72">
        <v>100</v>
      </c>
      <c r="O219" s="72">
        <f>IF(I219*M219=0,"",I219*M219*(N219/100))</f>
        <v>0.04</v>
      </c>
      <c r="P219" s="73"/>
      <c r="Q219" s="73">
        <f>TRUNC(P219*M219*N219/100)</f>
        <v>0</v>
      </c>
      <c r="R219" s="73"/>
      <c r="S219" s="74" t="s">
        <v>1190</v>
      </c>
      <c r="T219" s="74"/>
      <c r="AA219" s="66">
        <f>O219</f>
        <v>0.04</v>
      </c>
    </row>
    <row r="220" spans="2:27" ht="21.75" customHeight="1">
      <c r="B220" s="67" t="s">
        <v>1148</v>
      </c>
      <c r="C220" s="67" t="s">
        <v>923</v>
      </c>
      <c r="D220" s="71" t="s">
        <v>924</v>
      </c>
      <c r="E220" s="71" t="s">
        <v>925</v>
      </c>
      <c r="F220" s="72" t="s">
        <v>926</v>
      </c>
      <c r="G220" s="72">
        <f>IF(H220*I220/100+0.000005&lt;1,TRUNC(H220*I220/100+0.000005,옵션!$E$13),TRUNC(H220*I220/100+0.000005,옵션!$E$13))</f>
        <v>0.04</v>
      </c>
      <c r="H220" s="72">
        <f>옵션!$B$13</f>
        <v>100</v>
      </c>
      <c r="I220" s="72">
        <f>SUM(AA219:AA219)</f>
        <v>0.04</v>
      </c>
      <c r="J220" s="72"/>
      <c r="K220" s="71"/>
      <c r="L220" s="72"/>
      <c r="M220" s="72"/>
      <c r="N220" s="72"/>
      <c r="O220" s="72">
        <f>IF(I220*M220=0,"",I220*M220*(N220/100))</f>
      </c>
      <c r="P220" s="73"/>
      <c r="Q220" s="73">
        <f>TRUNC(P220*M220*N220/100)</f>
        <v>0</v>
      </c>
      <c r="R220" s="73"/>
      <c r="S220" s="74"/>
      <c r="T220" s="74"/>
      <c r="Z220" s="66" t="s">
        <v>1153</v>
      </c>
      <c r="AA220" s="66">
        <f>SUM(AA219:AA219)</f>
        <v>0.04</v>
      </c>
    </row>
    <row r="221" spans="2:20" ht="21.75" customHeight="1">
      <c r="B221" s="67" t="s">
        <v>1214</v>
      </c>
      <c r="D221" s="237" t="s">
        <v>1274</v>
      </c>
      <c r="E221" s="238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9"/>
    </row>
    <row r="222" spans="2:27" ht="21.75" customHeight="1">
      <c r="B222" s="67" t="s">
        <v>1148</v>
      </c>
      <c r="C222" s="67" t="s">
        <v>554</v>
      </c>
      <c r="D222" s="71" t="s">
        <v>555</v>
      </c>
      <c r="E222" s="71" t="s">
        <v>556</v>
      </c>
      <c r="F222" s="72" t="s">
        <v>501</v>
      </c>
      <c r="G222" s="72">
        <v>1</v>
      </c>
      <c r="H222" s="72">
        <f>IF(I222&lt;&gt;0,G222-I222,"")</f>
        <v>0</v>
      </c>
      <c r="I222" s="72">
        <v>1</v>
      </c>
      <c r="J222" s="72"/>
      <c r="K222" s="71" t="s">
        <v>923</v>
      </c>
      <c r="L222" s="72" t="s">
        <v>925</v>
      </c>
      <c r="M222" s="72">
        <v>0.17</v>
      </c>
      <c r="N222" s="72">
        <v>100</v>
      </c>
      <c r="O222" s="72">
        <f>IF(I222*M222=0,"",I222*M222*(N222/100))</f>
        <v>0.17</v>
      </c>
      <c r="P222" s="73"/>
      <c r="Q222" s="73">
        <f>TRUNC(P222*M222*N222/100)</f>
        <v>0</v>
      </c>
      <c r="R222" s="73"/>
      <c r="S222" s="74" t="s">
        <v>1191</v>
      </c>
      <c r="T222" s="74"/>
      <c r="AA222" s="66">
        <f>O222</f>
        <v>0.17</v>
      </c>
    </row>
    <row r="223" spans="2:27" ht="21.75" customHeight="1">
      <c r="B223" s="67" t="s">
        <v>1148</v>
      </c>
      <c r="C223" s="67" t="s">
        <v>923</v>
      </c>
      <c r="D223" s="71" t="s">
        <v>924</v>
      </c>
      <c r="E223" s="71" t="s">
        <v>925</v>
      </c>
      <c r="F223" s="72" t="s">
        <v>926</v>
      </c>
      <c r="G223" s="72">
        <f>IF(H223*I223/100+0.000005&lt;1,TRUNC(H223*I223/100+0.000005,옵션!$E$13),TRUNC(H223*I223/100+0.000005,옵션!$E$13))</f>
        <v>0.17</v>
      </c>
      <c r="H223" s="72">
        <f>옵션!$B$13</f>
        <v>100</v>
      </c>
      <c r="I223" s="72">
        <f>SUM(AA222:AA222)</f>
        <v>0.17</v>
      </c>
      <c r="J223" s="72"/>
      <c r="K223" s="71"/>
      <c r="L223" s="72"/>
      <c r="M223" s="72"/>
      <c r="N223" s="72"/>
      <c r="O223" s="72">
        <f>IF(I223*M223=0,"",I223*M223*(N223/100))</f>
      </c>
      <c r="P223" s="73"/>
      <c r="Q223" s="73">
        <f>TRUNC(P223*M223*N223/100)</f>
        <v>0</v>
      </c>
      <c r="R223" s="73"/>
      <c r="S223" s="74"/>
      <c r="T223" s="74"/>
      <c r="Z223" s="66" t="s">
        <v>1153</v>
      </c>
      <c r="AA223" s="66">
        <f>SUM(AA222:AA222)</f>
        <v>0.17</v>
      </c>
    </row>
    <row r="224" spans="2:20" ht="21.75" customHeight="1">
      <c r="B224" s="67" t="s">
        <v>1214</v>
      </c>
      <c r="D224" s="237" t="s">
        <v>1275</v>
      </c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9"/>
    </row>
    <row r="225" spans="2:27" ht="21.75" customHeight="1">
      <c r="B225" s="67" t="s">
        <v>1148</v>
      </c>
      <c r="C225" s="67" t="s">
        <v>557</v>
      </c>
      <c r="D225" s="71" t="s">
        <v>555</v>
      </c>
      <c r="E225" s="71" t="s">
        <v>558</v>
      </c>
      <c r="F225" s="72" t="s">
        <v>501</v>
      </c>
      <c r="G225" s="72">
        <v>1</v>
      </c>
      <c r="H225" s="72">
        <f>IF(I225&lt;&gt;0,G225-I225,"")</f>
        <v>0</v>
      </c>
      <c r="I225" s="72">
        <v>1</v>
      </c>
      <c r="J225" s="72"/>
      <c r="K225" s="71" t="s">
        <v>923</v>
      </c>
      <c r="L225" s="72" t="s">
        <v>925</v>
      </c>
      <c r="M225" s="72">
        <v>0.55</v>
      </c>
      <c r="N225" s="72">
        <v>100</v>
      </c>
      <c r="O225" s="72">
        <f>IF(I225*M225=0,"",I225*M225*(N225/100))</f>
        <v>0.55</v>
      </c>
      <c r="P225" s="73"/>
      <c r="Q225" s="73">
        <f>TRUNC(P225*M225*N225/100)</f>
        <v>0</v>
      </c>
      <c r="R225" s="73"/>
      <c r="S225" s="74" t="s">
        <v>1191</v>
      </c>
      <c r="T225" s="74"/>
      <c r="AA225" s="66">
        <f>O225</f>
        <v>0.55</v>
      </c>
    </row>
    <row r="226" spans="2:27" ht="21.75" customHeight="1">
      <c r="B226" s="67" t="s">
        <v>1148</v>
      </c>
      <c r="C226" s="67" t="s">
        <v>923</v>
      </c>
      <c r="D226" s="71" t="s">
        <v>924</v>
      </c>
      <c r="E226" s="71" t="s">
        <v>925</v>
      </c>
      <c r="F226" s="72" t="s">
        <v>926</v>
      </c>
      <c r="G226" s="72">
        <f>IF(H226*I226/100+0.000005&lt;1,TRUNC(H226*I226/100+0.000005,옵션!$E$13),TRUNC(H226*I226/100+0.000005,옵션!$E$13))</f>
        <v>0.55</v>
      </c>
      <c r="H226" s="72">
        <f>옵션!$B$13</f>
        <v>100</v>
      </c>
      <c r="I226" s="72">
        <f>SUM(AA225:AA225)</f>
        <v>0.55</v>
      </c>
      <c r="J226" s="72"/>
      <c r="K226" s="71"/>
      <c r="L226" s="72"/>
      <c r="M226" s="72"/>
      <c r="N226" s="72"/>
      <c r="O226" s="72">
        <f>IF(I226*M226=0,"",I226*M226*(N226/100))</f>
      </c>
      <c r="P226" s="73"/>
      <c r="Q226" s="73">
        <f>TRUNC(P226*M226*N226/100)</f>
        <v>0</v>
      </c>
      <c r="R226" s="73"/>
      <c r="S226" s="74"/>
      <c r="T226" s="74"/>
      <c r="Z226" s="66" t="s">
        <v>1153</v>
      </c>
      <c r="AA226" s="66">
        <f>SUM(AA225:AA225)</f>
        <v>0.55</v>
      </c>
    </row>
    <row r="227" spans="2:20" ht="21.75" customHeight="1">
      <c r="B227" s="67" t="s">
        <v>1214</v>
      </c>
      <c r="D227" s="237" t="s">
        <v>1276</v>
      </c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9"/>
    </row>
    <row r="228" spans="2:27" ht="21.75" customHeight="1">
      <c r="B228" s="67" t="s">
        <v>1148</v>
      </c>
      <c r="C228" s="67" t="s">
        <v>559</v>
      </c>
      <c r="D228" s="71" t="s">
        <v>555</v>
      </c>
      <c r="E228" s="71" t="s">
        <v>560</v>
      </c>
      <c r="F228" s="72" t="s">
        <v>501</v>
      </c>
      <c r="G228" s="72">
        <v>1</v>
      </c>
      <c r="H228" s="72">
        <f>IF(I228&lt;&gt;0,G228-I228,"")</f>
        <v>0</v>
      </c>
      <c r="I228" s="72">
        <v>1</v>
      </c>
      <c r="J228" s="72"/>
      <c r="K228" s="71" t="s">
        <v>923</v>
      </c>
      <c r="L228" s="72" t="s">
        <v>925</v>
      </c>
      <c r="M228" s="72">
        <v>0.55</v>
      </c>
      <c r="N228" s="72">
        <v>100</v>
      </c>
      <c r="O228" s="72">
        <f>IF(I228*M228=0,"",I228*M228*(N228/100))</f>
        <v>0.55</v>
      </c>
      <c r="P228" s="73"/>
      <c r="Q228" s="73">
        <f>TRUNC(P228*M228*N228/100)</f>
        <v>0</v>
      </c>
      <c r="R228" s="73"/>
      <c r="S228" s="74" t="s">
        <v>1191</v>
      </c>
      <c r="T228" s="74"/>
      <c r="AA228" s="66">
        <f>O228</f>
        <v>0.55</v>
      </c>
    </row>
    <row r="229" spans="2:27" ht="21.75" customHeight="1">
      <c r="B229" s="67" t="s">
        <v>1148</v>
      </c>
      <c r="C229" s="67" t="s">
        <v>923</v>
      </c>
      <c r="D229" s="71" t="s">
        <v>924</v>
      </c>
      <c r="E229" s="71" t="s">
        <v>925</v>
      </c>
      <c r="F229" s="72" t="s">
        <v>926</v>
      </c>
      <c r="G229" s="72">
        <f>IF(H229*I229/100+0.000005&lt;1,TRUNC(H229*I229/100+0.000005,옵션!$E$13),TRUNC(H229*I229/100+0.000005,옵션!$E$13))</f>
        <v>0.55</v>
      </c>
      <c r="H229" s="72">
        <f>옵션!$B$13</f>
        <v>100</v>
      </c>
      <c r="I229" s="72">
        <f>SUM(AA228:AA228)</f>
        <v>0.55</v>
      </c>
      <c r="J229" s="72"/>
      <c r="K229" s="71"/>
      <c r="L229" s="72"/>
      <c r="M229" s="72"/>
      <c r="N229" s="72"/>
      <c r="O229" s="72">
        <f>IF(I229*M229=0,"",I229*M229*(N229/100))</f>
      </c>
      <c r="P229" s="73"/>
      <c r="Q229" s="73">
        <f>TRUNC(P229*M229*N229/100)</f>
        <v>0</v>
      </c>
      <c r="R229" s="73"/>
      <c r="S229" s="74"/>
      <c r="T229" s="74"/>
      <c r="Z229" s="66" t="s">
        <v>1153</v>
      </c>
      <c r="AA229" s="66">
        <f>SUM(AA228:AA228)</f>
        <v>0.55</v>
      </c>
    </row>
    <row r="230" spans="2:20" ht="21.75" customHeight="1">
      <c r="B230" s="67" t="s">
        <v>1214</v>
      </c>
      <c r="D230" s="237" t="s">
        <v>1277</v>
      </c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9"/>
    </row>
    <row r="231" spans="2:27" ht="21.75" customHeight="1">
      <c r="B231" s="67" t="s">
        <v>1148</v>
      </c>
      <c r="C231" s="67" t="s">
        <v>561</v>
      </c>
      <c r="D231" s="71" t="s">
        <v>555</v>
      </c>
      <c r="E231" s="71" t="s">
        <v>562</v>
      </c>
      <c r="F231" s="72" t="s">
        <v>501</v>
      </c>
      <c r="G231" s="72">
        <v>1</v>
      </c>
      <c r="H231" s="72">
        <f>IF(I231&lt;&gt;0,G231-I231,"")</f>
        <v>0</v>
      </c>
      <c r="I231" s="72">
        <v>1</v>
      </c>
      <c r="J231" s="72"/>
      <c r="K231" s="71" t="s">
        <v>923</v>
      </c>
      <c r="L231" s="72" t="s">
        <v>925</v>
      </c>
      <c r="M231" s="72">
        <v>0.55</v>
      </c>
      <c r="N231" s="72">
        <v>100</v>
      </c>
      <c r="O231" s="72">
        <f>IF(I231*M231=0,"",I231*M231*(N231/100))</f>
        <v>0.55</v>
      </c>
      <c r="P231" s="73"/>
      <c r="Q231" s="73">
        <f>TRUNC(P231*M231*N231/100)</f>
        <v>0</v>
      </c>
      <c r="R231" s="73"/>
      <c r="S231" s="74" t="s">
        <v>1191</v>
      </c>
      <c r="T231" s="74"/>
      <c r="AA231" s="66">
        <f>O231</f>
        <v>0.55</v>
      </c>
    </row>
    <row r="232" spans="2:27" ht="21.75" customHeight="1">
      <c r="B232" s="67" t="s">
        <v>1148</v>
      </c>
      <c r="C232" s="67" t="s">
        <v>923</v>
      </c>
      <c r="D232" s="71" t="s">
        <v>924</v>
      </c>
      <c r="E232" s="71" t="s">
        <v>925</v>
      </c>
      <c r="F232" s="72" t="s">
        <v>926</v>
      </c>
      <c r="G232" s="72">
        <f>IF(H232*I232/100+0.000005&lt;1,TRUNC(H232*I232/100+0.000005,옵션!$E$13),TRUNC(H232*I232/100+0.000005,옵션!$E$13))</f>
        <v>0.55</v>
      </c>
      <c r="H232" s="72">
        <f>옵션!$B$13</f>
        <v>100</v>
      </c>
      <c r="I232" s="72">
        <f>SUM(AA231:AA231)</f>
        <v>0.55</v>
      </c>
      <c r="J232" s="72"/>
      <c r="K232" s="71"/>
      <c r="L232" s="72"/>
      <c r="M232" s="72"/>
      <c r="N232" s="72"/>
      <c r="O232" s="72">
        <f>IF(I232*M232=0,"",I232*M232*(N232/100))</f>
      </c>
      <c r="P232" s="73"/>
      <c r="Q232" s="73">
        <f>TRUNC(P232*M232*N232/100)</f>
        <v>0</v>
      </c>
      <c r="R232" s="73"/>
      <c r="S232" s="74"/>
      <c r="T232" s="74"/>
      <c r="Z232" s="66" t="s">
        <v>1153</v>
      </c>
      <c r="AA232" s="66">
        <f>SUM(AA231:AA231)</f>
        <v>0.55</v>
      </c>
    </row>
    <row r="233" spans="2:20" ht="21.75" customHeight="1">
      <c r="B233" s="67" t="s">
        <v>1214</v>
      </c>
      <c r="D233" s="237" t="s">
        <v>1278</v>
      </c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9"/>
    </row>
    <row r="234" spans="2:27" ht="21.75" customHeight="1">
      <c r="B234" s="67" t="s">
        <v>1148</v>
      </c>
      <c r="C234" s="67" t="s">
        <v>563</v>
      </c>
      <c r="D234" s="71" t="s">
        <v>555</v>
      </c>
      <c r="E234" s="71" t="s">
        <v>564</v>
      </c>
      <c r="F234" s="72" t="s">
        <v>501</v>
      </c>
      <c r="G234" s="72">
        <v>1</v>
      </c>
      <c r="H234" s="72">
        <f>IF(I234&lt;&gt;0,G234-I234,"")</f>
        <v>0</v>
      </c>
      <c r="I234" s="72">
        <v>1</v>
      </c>
      <c r="J234" s="72"/>
      <c r="K234" s="71" t="s">
        <v>923</v>
      </c>
      <c r="L234" s="72" t="s">
        <v>925</v>
      </c>
      <c r="M234" s="72">
        <v>0.55</v>
      </c>
      <c r="N234" s="72">
        <v>100</v>
      </c>
      <c r="O234" s="72">
        <f>IF(I234*M234=0,"",I234*M234*(N234/100))</f>
        <v>0.55</v>
      </c>
      <c r="P234" s="73"/>
      <c r="Q234" s="73">
        <f>TRUNC(P234*M234*N234/100)</f>
        <v>0</v>
      </c>
      <c r="R234" s="73"/>
      <c r="S234" s="74" t="s">
        <v>1191</v>
      </c>
      <c r="T234" s="74"/>
      <c r="AA234" s="66">
        <f>O234</f>
        <v>0.55</v>
      </c>
    </row>
    <row r="235" spans="2:27" ht="21.75" customHeight="1">
      <c r="B235" s="67" t="s">
        <v>1148</v>
      </c>
      <c r="C235" s="67" t="s">
        <v>923</v>
      </c>
      <c r="D235" s="71" t="s">
        <v>924</v>
      </c>
      <c r="E235" s="71" t="s">
        <v>925</v>
      </c>
      <c r="F235" s="72" t="s">
        <v>926</v>
      </c>
      <c r="G235" s="72">
        <f>IF(H235*I235/100+0.000005&lt;1,TRUNC(H235*I235/100+0.000005,옵션!$E$13),TRUNC(H235*I235/100+0.000005,옵션!$E$13))</f>
        <v>0.55</v>
      </c>
      <c r="H235" s="72">
        <f>옵션!$B$13</f>
        <v>100</v>
      </c>
      <c r="I235" s="72">
        <f>SUM(AA234:AA234)</f>
        <v>0.55</v>
      </c>
      <c r="J235" s="72"/>
      <c r="K235" s="71"/>
      <c r="L235" s="72"/>
      <c r="M235" s="72"/>
      <c r="N235" s="72"/>
      <c r="O235" s="72">
        <f>IF(I235*M235=0,"",I235*M235*(N235/100))</f>
      </c>
      <c r="P235" s="73"/>
      <c r="Q235" s="73">
        <f>TRUNC(P235*M235*N235/100)</f>
        <v>0</v>
      </c>
      <c r="R235" s="73"/>
      <c r="S235" s="74"/>
      <c r="T235" s="74"/>
      <c r="Z235" s="66" t="s">
        <v>1153</v>
      </c>
      <c r="AA235" s="66">
        <f>SUM(AA234:AA234)</f>
        <v>0.55</v>
      </c>
    </row>
    <row r="236" spans="2:20" ht="21.75" customHeight="1">
      <c r="B236" s="67" t="s">
        <v>1214</v>
      </c>
      <c r="D236" s="237" t="s">
        <v>1279</v>
      </c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9"/>
    </row>
    <row r="237" spans="2:27" ht="21.75" customHeight="1">
      <c r="B237" s="67" t="s">
        <v>1148</v>
      </c>
      <c r="C237" s="67" t="s">
        <v>565</v>
      </c>
      <c r="D237" s="71" t="s">
        <v>555</v>
      </c>
      <c r="E237" s="71" t="s">
        <v>566</v>
      </c>
      <c r="F237" s="72" t="s">
        <v>501</v>
      </c>
      <c r="G237" s="72">
        <v>1</v>
      </c>
      <c r="H237" s="72">
        <f>IF(I237&lt;&gt;0,G237-I237,"")</f>
        <v>0</v>
      </c>
      <c r="I237" s="72">
        <v>1</v>
      </c>
      <c r="J237" s="72"/>
      <c r="K237" s="71" t="s">
        <v>923</v>
      </c>
      <c r="L237" s="72" t="s">
        <v>925</v>
      </c>
      <c r="M237" s="72">
        <v>0.66</v>
      </c>
      <c r="N237" s="72">
        <v>100</v>
      </c>
      <c r="O237" s="72">
        <f>IF(I237*M237=0,"",I237*M237*(N237/100))</f>
        <v>0.66</v>
      </c>
      <c r="P237" s="73"/>
      <c r="Q237" s="73">
        <f>TRUNC(P237*M237*N237/100)</f>
        <v>0</v>
      </c>
      <c r="R237" s="73"/>
      <c r="S237" s="74" t="s">
        <v>1191</v>
      </c>
      <c r="T237" s="74"/>
      <c r="AA237" s="66">
        <f>O237</f>
        <v>0.66</v>
      </c>
    </row>
    <row r="238" spans="2:27" ht="21.75" customHeight="1">
      <c r="B238" s="67" t="s">
        <v>1148</v>
      </c>
      <c r="C238" s="67" t="s">
        <v>923</v>
      </c>
      <c r="D238" s="71" t="s">
        <v>924</v>
      </c>
      <c r="E238" s="71" t="s">
        <v>925</v>
      </c>
      <c r="F238" s="72" t="s">
        <v>926</v>
      </c>
      <c r="G238" s="72">
        <f>IF(H238*I238/100+0.000005&lt;1,TRUNC(H238*I238/100+0.000005,옵션!$E$13),TRUNC(H238*I238/100+0.000005,옵션!$E$13))</f>
        <v>0.66</v>
      </c>
      <c r="H238" s="72">
        <f>옵션!$B$13</f>
        <v>100</v>
      </c>
      <c r="I238" s="72">
        <f>SUM(AA237:AA237)</f>
        <v>0.66</v>
      </c>
      <c r="J238" s="72"/>
      <c r="K238" s="71"/>
      <c r="L238" s="72"/>
      <c r="M238" s="72"/>
      <c r="N238" s="72"/>
      <c r="O238" s="72">
        <f>IF(I238*M238=0,"",I238*M238*(N238/100))</f>
      </c>
      <c r="P238" s="73"/>
      <c r="Q238" s="73">
        <f>TRUNC(P238*M238*N238/100)</f>
        <v>0</v>
      </c>
      <c r="R238" s="73"/>
      <c r="S238" s="74"/>
      <c r="T238" s="74"/>
      <c r="Z238" s="66" t="s">
        <v>1153</v>
      </c>
      <c r="AA238" s="66">
        <f>SUM(AA237:AA237)</f>
        <v>0.66</v>
      </c>
    </row>
    <row r="239" spans="2:20" ht="21.75" customHeight="1">
      <c r="B239" s="67" t="s">
        <v>1214</v>
      </c>
      <c r="D239" s="237" t="s">
        <v>1280</v>
      </c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9"/>
    </row>
    <row r="240" spans="2:27" ht="21.75" customHeight="1">
      <c r="B240" s="67" t="s">
        <v>1148</v>
      </c>
      <c r="C240" s="67" t="s">
        <v>567</v>
      </c>
      <c r="D240" s="71" t="s">
        <v>555</v>
      </c>
      <c r="E240" s="71" t="s">
        <v>568</v>
      </c>
      <c r="F240" s="72" t="s">
        <v>501</v>
      </c>
      <c r="G240" s="72">
        <v>1</v>
      </c>
      <c r="H240" s="72">
        <f>IF(I240&lt;&gt;0,G240-I240,"")</f>
        <v>0</v>
      </c>
      <c r="I240" s="72">
        <v>1</v>
      </c>
      <c r="J240" s="72"/>
      <c r="K240" s="71" t="s">
        <v>923</v>
      </c>
      <c r="L240" s="72" t="s">
        <v>925</v>
      </c>
      <c r="M240" s="72">
        <v>0.66</v>
      </c>
      <c r="N240" s="72">
        <v>100</v>
      </c>
      <c r="O240" s="72">
        <f>IF(I240*M240=0,"",I240*M240*(N240/100))</f>
        <v>0.66</v>
      </c>
      <c r="P240" s="73"/>
      <c r="Q240" s="73">
        <f>TRUNC(P240*M240*N240/100)</f>
        <v>0</v>
      </c>
      <c r="R240" s="73"/>
      <c r="S240" s="74" t="s">
        <v>1191</v>
      </c>
      <c r="T240" s="74"/>
      <c r="AA240" s="66">
        <f>O240</f>
        <v>0.66</v>
      </c>
    </row>
    <row r="241" spans="2:27" ht="21.75" customHeight="1">
      <c r="B241" s="67" t="s">
        <v>1148</v>
      </c>
      <c r="C241" s="67" t="s">
        <v>923</v>
      </c>
      <c r="D241" s="71" t="s">
        <v>924</v>
      </c>
      <c r="E241" s="71" t="s">
        <v>925</v>
      </c>
      <c r="F241" s="72" t="s">
        <v>926</v>
      </c>
      <c r="G241" s="72">
        <f>IF(H241*I241/100+0.000005&lt;1,TRUNC(H241*I241/100+0.000005,옵션!$E$13),TRUNC(H241*I241/100+0.000005,옵션!$E$13))</f>
        <v>0.66</v>
      </c>
      <c r="H241" s="72">
        <f>옵션!$B$13</f>
        <v>100</v>
      </c>
      <c r="I241" s="72">
        <f>SUM(AA240:AA240)</f>
        <v>0.66</v>
      </c>
      <c r="J241" s="72"/>
      <c r="K241" s="71"/>
      <c r="L241" s="72"/>
      <c r="M241" s="72"/>
      <c r="N241" s="72"/>
      <c r="O241" s="72">
        <f>IF(I241*M241=0,"",I241*M241*(N241/100))</f>
      </c>
      <c r="P241" s="73"/>
      <c r="Q241" s="73">
        <f>TRUNC(P241*M241*N241/100)</f>
        <v>0</v>
      </c>
      <c r="R241" s="73"/>
      <c r="S241" s="74"/>
      <c r="T241" s="74"/>
      <c r="Z241" s="66" t="s">
        <v>1153</v>
      </c>
      <c r="AA241" s="66">
        <f>SUM(AA240:AA240)</f>
        <v>0.66</v>
      </c>
    </row>
    <row r="242" spans="2:20" ht="21.75" customHeight="1">
      <c r="B242" s="67" t="s">
        <v>1214</v>
      </c>
      <c r="D242" s="237" t="s">
        <v>1281</v>
      </c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9"/>
    </row>
    <row r="243" spans="2:27" ht="21.75" customHeight="1">
      <c r="B243" s="67" t="s">
        <v>1148</v>
      </c>
      <c r="C243" s="67" t="s">
        <v>569</v>
      </c>
      <c r="D243" s="71" t="s">
        <v>570</v>
      </c>
      <c r="E243" s="71" t="s">
        <v>571</v>
      </c>
      <c r="F243" s="72" t="s">
        <v>457</v>
      </c>
      <c r="G243" s="72">
        <v>1.05</v>
      </c>
      <c r="H243" s="72">
        <f>IF(I243&lt;&gt;0,G243-I243,"")</f>
        <v>0.050000000000000044</v>
      </c>
      <c r="I243" s="72">
        <v>1</v>
      </c>
      <c r="J243" s="72">
        <v>5</v>
      </c>
      <c r="K243" s="71" t="s">
        <v>923</v>
      </c>
      <c r="L243" s="72" t="s">
        <v>925</v>
      </c>
      <c r="M243" s="72">
        <v>0.3</v>
      </c>
      <c r="N243" s="72">
        <v>100</v>
      </c>
      <c r="O243" s="72">
        <f>IF(I243*M243=0,"",I243*M243*(N243/100))</f>
        <v>0.3</v>
      </c>
      <c r="P243" s="73"/>
      <c r="Q243" s="73">
        <f>TRUNC(P243*M243*N243/100)</f>
        <v>0</v>
      </c>
      <c r="R243" s="73"/>
      <c r="S243" s="74" t="s">
        <v>1192</v>
      </c>
      <c r="T243" s="74"/>
      <c r="AA243" s="66">
        <f>O243</f>
        <v>0.3</v>
      </c>
    </row>
    <row r="244" spans="2:27" ht="21.75" customHeight="1">
      <c r="B244" s="67" t="s">
        <v>1148</v>
      </c>
      <c r="C244" s="67" t="s">
        <v>923</v>
      </c>
      <c r="D244" s="71" t="s">
        <v>924</v>
      </c>
      <c r="E244" s="71" t="s">
        <v>925</v>
      </c>
      <c r="F244" s="72" t="s">
        <v>926</v>
      </c>
      <c r="G244" s="72">
        <f>IF(H244*I244/100+0.000005&lt;1,TRUNC(H244*I244/100+0.000005,옵션!$E$13),TRUNC(H244*I244/100+0.000005,옵션!$E$13))</f>
        <v>0.3</v>
      </c>
      <c r="H244" s="72">
        <f>옵션!$B$13</f>
        <v>100</v>
      </c>
      <c r="I244" s="72">
        <f>SUM(AA243:AA243)</f>
        <v>0.3</v>
      </c>
      <c r="J244" s="72"/>
      <c r="K244" s="71"/>
      <c r="L244" s="72"/>
      <c r="M244" s="72"/>
      <c r="N244" s="72"/>
      <c r="O244" s="72">
        <f>IF(I244*M244=0,"",I244*M244*(N244/100))</f>
      </c>
      <c r="P244" s="73"/>
      <c r="Q244" s="73">
        <f>TRUNC(P244*M244*N244/100)</f>
        <v>0</v>
      </c>
      <c r="R244" s="73"/>
      <c r="S244" s="74"/>
      <c r="T244" s="74"/>
      <c r="Z244" s="66" t="s">
        <v>1153</v>
      </c>
      <c r="AA244" s="66">
        <f>SUM(AA243:AA243)</f>
        <v>0.3</v>
      </c>
    </row>
    <row r="245" spans="2:20" ht="21.75" customHeight="1">
      <c r="B245" s="67" t="s">
        <v>1214</v>
      </c>
      <c r="D245" s="237" t="s">
        <v>1282</v>
      </c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9"/>
    </row>
    <row r="246" spans="2:27" ht="21.75" customHeight="1">
      <c r="B246" s="67" t="s">
        <v>1148</v>
      </c>
      <c r="C246" s="67" t="s">
        <v>580</v>
      </c>
      <c r="D246" s="71" t="s">
        <v>570</v>
      </c>
      <c r="E246" s="71" t="s">
        <v>581</v>
      </c>
      <c r="F246" s="72" t="s">
        <v>501</v>
      </c>
      <c r="G246" s="72">
        <v>1</v>
      </c>
      <c r="H246" s="72">
        <f>IF(I246&lt;&gt;0,G246-I246,"")</f>
        <v>0</v>
      </c>
      <c r="I246" s="72">
        <v>1</v>
      </c>
      <c r="J246" s="72"/>
      <c r="K246" s="71" t="s">
        <v>923</v>
      </c>
      <c r="L246" s="72" t="s">
        <v>925</v>
      </c>
      <c r="M246" s="72">
        <v>0.04</v>
      </c>
      <c r="N246" s="72">
        <v>100</v>
      </c>
      <c r="O246" s="72">
        <f>IF(I246*M246=0,"",I246*M246*(N246/100))</f>
        <v>0.04</v>
      </c>
      <c r="P246" s="73"/>
      <c r="Q246" s="73">
        <f>TRUNC(P246*M246*N246/100)</f>
        <v>0</v>
      </c>
      <c r="R246" s="73"/>
      <c r="S246" s="74" t="s">
        <v>1190</v>
      </c>
      <c r="T246" s="74"/>
      <c r="AA246" s="66">
        <f>O246</f>
        <v>0.04</v>
      </c>
    </row>
    <row r="247" spans="2:27" ht="21.75" customHeight="1">
      <c r="B247" s="67" t="s">
        <v>1148</v>
      </c>
      <c r="C247" s="67" t="s">
        <v>923</v>
      </c>
      <c r="D247" s="71" t="s">
        <v>924</v>
      </c>
      <c r="E247" s="71" t="s">
        <v>925</v>
      </c>
      <c r="F247" s="72" t="s">
        <v>926</v>
      </c>
      <c r="G247" s="72">
        <f>IF(H247*I247/100+0.000005&lt;1,TRUNC(H247*I247/100+0.000005,옵션!$E$13),TRUNC(H247*I247/100+0.000005,옵션!$E$13))</f>
        <v>0.04</v>
      </c>
      <c r="H247" s="72">
        <f>옵션!$B$13</f>
        <v>100</v>
      </c>
      <c r="I247" s="72">
        <f>SUM(AA246:AA246)</f>
        <v>0.04</v>
      </c>
      <c r="J247" s="72"/>
      <c r="K247" s="71"/>
      <c r="L247" s="72"/>
      <c r="M247" s="72"/>
      <c r="N247" s="72"/>
      <c r="O247" s="72">
        <f>IF(I247*M247=0,"",I247*M247*(N247/100))</f>
      </c>
      <c r="P247" s="73"/>
      <c r="Q247" s="73">
        <f>TRUNC(P247*M247*N247/100)</f>
        <v>0</v>
      </c>
      <c r="R247" s="73"/>
      <c r="S247" s="74"/>
      <c r="T247" s="74"/>
      <c r="Z247" s="66" t="s">
        <v>1153</v>
      </c>
      <c r="AA247" s="66">
        <f>SUM(AA246:AA246)</f>
        <v>0.04</v>
      </c>
    </row>
    <row r="248" spans="2:20" ht="21.75" customHeight="1">
      <c r="B248" s="67" t="s">
        <v>1214</v>
      </c>
      <c r="D248" s="237" t="s">
        <v>1283</v>
      </c>
      <c r="E248" s="238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9"/>
    </row>
    <row r="249" spans="2:27" ht="21.75" customHeight="1">
      <c r="B249" s="67" t="s">
        <v>1148</v>
      </c>
      <c r="C249" s="67" t="s">
        <v>584</v>
      </c>
      <c r="D249" s="71" t="s">
        <v>570</v>
      </c>
      <c r="E249" s="71" t="s">
        <v>585</v>
      </c>
      <c r="F249" s="72" t="s">
        <v>501</v>
      </c>
      <c r="G249" s="72">
        <v>1</v>
      </c>
      <c r="H249" s="72">
        <f>IF(I249&lt;&gt;0,G249-I249,"")</f>
        <v>0</v>
      </c>
      <c r="I249" s="72">
        <v>1</v>
      </c>
      <c r="J249" s="72"/>
      <c r="K249" s="71" t="s">
        <v>923</v>
      </c>
      <c r="L249" s="72" t="s">
        <v>925</v>
      </c>
      <c r="M249" s="72">
        <v>0.04</v>
      </c>
      <c r="N249" s="72">
        <v>100</v>
      </c>
      <c r="O249" s="72">
        <f>IF(I249*M249=0,"",I249*M249*(N249/100))</f>
        <v>0.04</v>
      </c>
      <c r="P249" s="73"/>
      <c r="Q249" s="73">
        <f>TRUNC(P249*M249*N249/100)</f>
        <v>0</v>
      </c>
      <c r="R249" s="73"/>
      <c r="S249" s="74" t="s">
        <v>1190</v>
      </c>
      <c r="T249" s="74"/>
      <c r="AA249" s="66">
        <f>O249</f>
        <v>0.04</v>
      </c>
    </row>
    <row r="250" spans="2:27" ht="21.75" customHeight="1">
      <c r="B250" s="67" t="s">
        <v>1148</v>
      </c>
      <c r="C250" s="67" t="s">
        <v>923</v>
      </c>
      <c r="D250" s="71" t="s">
        <v>924</v>
      </c>
      <c r="E250" s="71" t="s">
        <v>925</v>
      </c>
      <c r="F250" s="72" t="s">
        <v>926</v>
      </c>
      <c r="G250" s="72">
        <f>IF(H250*I250/100+0.000005&lt;1,TRUNC(H250*I250/100+0.000005,옵션!$E$13),TRUNC(H250*I250/100+0.000005,옵션!$E$13))</f>
        <v>0.04</v>
      </c>
      <c r="H250" s="72">
        <f>옵션!$B$13</f>
        <v>100</v>
      </c>
      <c r="I250" s="72">
        <f>SUM(AA249:AA249)</f>
        <v>0.04</v>
      </c>
      <c r="J250" s="72"/>
      <c r="K250" s="71"/>
      <c r="L250" s="72"/>
      <c r="M250" s="72"/>
      <c r="N250" s="72"/>
      <c r="O250" s="72">
        <f>IF(I250*M250=0,"",I250*M250*(N250/100))</f>
      </c>
      <c r="P250" s="73"/>
      <c r="Q250" s="73">
        <f>TRUNC(P250*M250*N250/100)</f>
        <v>0</v>
      </c>
      <c r="R250" s="73"/>
      <c r="S250" s="74"/>
      <c r="T250" s="74"/>
      <c r="Z250" s="66" t="s">
        <v>1153</v>
      </c>
      <c r="AA250" s="66">
        <f>SUM(AA249:AA249)</f>
        <v>0.04</v>
      </c>
    </row>
    <row r="251" spans="2:20" ht="21.75" customHeight="1">
      <c r="B251" s="67" t="s">
        <v>1214</v>
      </c>
      <c r="D251" s="237" t="s">
        <v>1284</v>
      </c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9"/>
    </row>
    <row r="252" spans="2:27" ht="21.75" customHeight="1">
      <c r="B252" s="67" t="s">
        <v>1148</v>
      </c>
      <c r="C252" s="67" t="s">
        <v>586</v>
      </c>
      <c r="D252" s="71" t="s">
        <v>570</v>
      </c>
      <c r="E252" s="71" t="s">
        <v>587</v>
      </c>
      <c r="F252" s="72" t="s">
        <v>501</v>
      </c>
      <c r="G252" s="72">
        <v>1</v>
      </c>
      <c r="H252" s="72">
        <f>IF(I252&lt;&gt;0,G252-I252,"")</f>
        <v>0</v>
      </c>
      <c r="I252" s="72">
        <v>1</v>
      </c>
      <c r="J252" s="72"/>
      <c r="K252" s="71" t="s">
        <v>923</v>
      </c>
      <c r="L252" s="72" t="s">
        <v>925</v>
      </c>
      <c r="M252" s="72">
        <v>0.04</v>
      </c>
      <c r="N252" s="72">
        <v>100</v>
      </c>
      <c r="O252" s="72">
        <f>IF(I252*M252=0,"",I252*M252*(N252/100))</f>
        <v>0.04</v>
      </c>
      <c r="P252" s="73"/>
      <c r="Q252" s="73">
        <f>TRUNC(P252*M252*N252/100)</f>
        <v>0</v>
      </c>
      <c r="R252" s="73"/>
      <c r="S252" s="74" t="s">
        <v>1190</v>
      </c>
      <c r="T252" s="74"/>
      <c r="AA252" s="66">
        <f>O252</f>
        <v>0.04</v>
      </c>
    </row>
    <row r="253" spans="2:27" ht="21.75" customHeight="1">
      <c r="B253" s="67" t="s">
        <v>1148</v>
      </c>
      <c r="C253" s="67" t="s">
        <v>923</v>
      </c>
      <c r="D253" s="71" t="s">
        <v>924</v>
      </c>
      <c r="E253" s="71" t="s">
        <v>925</v>
      </c>
      <c r="F253" s="72" t="s">
        <v>926</v>
      </c>
      <c r="G253" s="72">
        <f>IF(H253*I253/100+0.000005&lt;1,TRUNC(H253*I253/100+0.000005,옵션!$E$13),TRUNC(H253*I253/100+0.000005,옵션!$E$13))</f>
        <v>0.04</v>
      </c>
      <c r="H253" s="72">
        <f>옵션!$B$13</f>
        <v>100</v>
      </c>
      <c r="I253" s="72">
        <f>SUM(AA252:AA252)</f>
        <v>0.04</v>
      </c>
      <c r="J253" s="72"/>
      <c r="K253" s="71"/>
      <c r="L253" s="72"/>
      <c r="M253" s="72"/>
      <c r="N253" s="72"/>
      <c r="O253" s="72">
        <f>IF(I253*M253=0,"",I253*M253*(N253/100))</f>
      </c>
      <c r="P253" s="73"/>
      <c r="Q253" s="73">
        <f>TRUNC(P253*M253*N253/100)</f>
        <v>0</v>
      </c>
      <c r="R253" s="73"/>
      <c r="S253" s="74"/>
      <c r="T253" s="74"/>
      <c r="Z253" s="66" t="s">
        <v>1153</v>
      </c>
      <c r="AA253" s="66">
        <f>SUM(AA252:AA252)</f>
        <v>0.04</v>
      </c>
    </row>
    <row r="254" spans="2:20" ht="21.75" customHeight="1">
      <c r="B254" s="67" t="s">
        <v>1214</v>
      </c>
      <c r="D254" s="237" t="s">
        <v>1285</v>
      </c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9"/>
    </row>
    <row r="255" spans="2:27" ht="21.75" customHeight="1">
      <c r="B255" s="67" t="s">
        <v>1148</v>
      </c>
      <c r="C255" s="67" t="s">
        <v>588</v>
      </c>
      <c r="D255" s="71" t="s">
        <v>589</v>
      </c>
      <c r="E255" s="71" t="s">
        <v>590</v>
      </c>
      <c r="F255" s="72" t="s">
        <v>457</v>
      </c>
      <c r="G255" s="72">
        <v>1.05</v>
      </c>
      <c r="H255" s="72">
        <f>IF(I255&lt;&gt;0,G255-I255,"")</f>
        <v>0.050000000000000044</v>
      </c>
      <c r="I255" s="72">
        <v>1</v>
      </c>
      <c r="J255" s="72">
        <v>5</v>
      </c>
      <c r="K255" s="71" t="s">
        <v>923</v>
      </c>
      <c r="L255" s="72" t="s">
        <v>925</v>
      </c>
      <c r="M255" s="72">
        <v>0.23</v>
      </c>
      <c r="N255" s="72">
        <v>100</v>
      </c>
      <c r="O255" s="72">
        <f>IF(I255*M255=0,"",I255*M255*(N255/100))</f>
        <v>0.23</v>
      </c>
      <c r="P255" s="73"/>
      <c r="Q255" s="73">
        <f>TRUNC(P255*M255*N255/100)</f>
        <v>0</v>
      </c>
      <c r="R255" s="73"/>
      <c r="S255" s="74" t="s">
        <v>1193</v>
      </c>
      <c r="T255" s="74"/>
      <c r="AA255" s="66">
        <f>O255</f>
        <v>0.23</v>
      </c>
    </row>
    <row r="256" spans="2:27" ht="21.75" customHeight="1">
      <c r="B256" s="67" t="s">
        <v>1148</v>
      </c>
      <c r="C256" s="67" t="s">
        <v>923</v>
      </c>
      <c r="D256" s="71" t="s">
        <v>924</v>
      </c>
      <c r="E256" s="71" t="s">
        <v>925</v>
      </c>
      <c r="F256" s="72" t="s">
        <v>926</v>
      </c>
      <c r="G256" s="72">
        <f>IF(H256*I256/100+0.000005&lt;1,TRUNC(H256*I256/100+0.000005,옵션!$E$13),TRUNC(H256*I256/100+0.000005,옵션!$E$13))</f>
        <v>0.23</v>
      </c>
      <c r="H256" s="72">
        <f>옵션!$B$13</f>
        <v>100</v>
      </c>
      <c r="I256" s="72">
        <f>SUM(AA255:AA255)</f>
        <v>0.23</v>
      </c>
      <c r="J256" s="72"/>
      <c r="K256" s="71"/>
      <c r="L256" s="72"/>
      <c r="M256" s="72"/>
      <c r="N256" s="72"/>
      <c r="O256" s="72">
        <f>IF(I256*M256=0,"",I256*M256*(N256/100))</f>
      </c>
      <c r="P256" s="73"/>
      <c r="Q256" s="73">
        <f>TRUNC(P256*M256*N256/100)</f>
        <v>0</v>
      </c>
      <c r="R256" s="73"/>
      <c r="S256" s="74"/>
      <c r="T256" s="74"/>
      <c r="Z256" s="66" t="s">
        <v>1153</v>
      </c>
      <c r="AA256" s="66">
        <f>SUM(AA255:AA255)</f>
        <v>0.23</v>
      </c>
    </row>
    <row r="257" spans="2:20" ht="21.75" customHeight="1">
      <c r="B257" s="67" t="s">
        <v>1214</v>
      </c>
      <c r="D257" s="237" t="s">
        <v>1286</v>
      </c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9"/>
    </row>
    <row r="258" spans="2:27" ht="21.75" customHeight="1">
      <c r="B258" s="67" t="s">
        <v>1148</v>
      </c>
      <c r="C258" s="67" t="s">
        <v>591</v>
      </c>
      <c r="D258" s="71" t="s">
        <v>589</v>
      </c>
      <c r="E258" s="71" t="s">
        <v>592</v>
      </c>
      <c r="F258" s="72" t="s">
        <v>457</v>
      </c>
      <c r="G258" s="72">
        <v>1.05</v>
      </c>
      <c r="H258" s="72">
        <f>IF(I258&lt;&gt;0,G258-I258,"")</f>
        <v>0.050000000000000044</v>
      </c>
      <c r="I258" s="72">
        <v>1</v>
      </c>
      <c r="J258" s="72">
        <v>5</v>
      </c>
      <c r="K258" s="71" t="s">
        <v>923</v>
      </c>
      <c r="L258" s="72" t="s">
        <v>925</v>
      </c>
      <c r="M258" s="72">
        <v>0.23</v>
      </c>
      <c r="N258" s="72">
        <v>100</v>
      </c>
      <c r="O258" s="72">
        <f>IF(I258*M258=0,"",I258*M258*(N258/100))</f>
        <v>0.23</v>
      </c>
      <c r="P258" s="73"/>
      <c r="Q258" s="73">
        <f>TRUNC(P258*M258*N258/100)</f>
        <v>0</v>
      </c>
      <c r="R258" s="73"/>
      <c r="S258" s="74" t="s">
        <v>1193</v>
      </c>
      <c r="T258" s="74"/>
      <c r="AA258" s="66">
        <f>O258</f>
        <v>0.23</v>
      </c>
    </row>
    <row r="259" spans="2:27" ht="21.75" customHeight="1">
      <c r="B259" s="67" t="s">
        <v>1148</v>
      </c>
      <c r="C259" s="67" t="s">
        <v>923</v>
      </c>
      <c r="D259" s="71" t="s">
        <v>924</v>
      </c>
      <c r="E259" s="71" t="s">
        <v>925</v>
      </c>
      <c r="F259" s="72" t="s">
        <v>926</v>
      </c>
      <c r="G259" s="72">
        <f>IF(H259*I259/100+0.000005&lt;1,TRUNC(H259*I259/100+0.000005,옵션!$E$13),TRUNC(H259*I259/100+0.000005,옵션!$E$13))</f>
        <v>0.23</v>
      </c>
      <c r="H259" s="72">
        <f>옵션!$B$13</f>
        <v>100</v>
      </c>
      <c r="I259" s="72">
        <f>SUM(AA258:AA258)</f>
        <v>0.23</v>
      </c>
      <c r="J259" s="72"/>
      <c r="K259" s="71"/>
      <c r="L259" s="72"/>
      <c r="M259" s="72"/>
      <c r="N259" s="72"/>
      <c r="O259" s="72">
        <f>IF(I259*M259=0,"",I259*M259*(N259/100))</f>
      </c>
      <c r="P259" s="73"/>
      <c r="Q259" s="73">
        <f>TRUNC(P259*M259*N259/100)</f>
        <v>0</v>
      </c>
      <c r="R259" s="73"/>
      <c r="S259" s="74"/>
      <c r="T259" s="74"/>
      <c r="Z259" s="66" t="s">
        <v>1153</v>
      </c>
      <c r="AA259" s="66">
        <f>SUM(AA258:AA258)</f>
        <v>0.23</v>
      </c>
    </row>
    <row r="260" spans="2:20" ht="21.75" customHeight="1">
      <c r="B260" s="67" t="s">
        <v>1214</v>
      </c>
      <c r="D260" s="237" t="s">
        <v>1287</v>
      </c>
      <c r="E260" s="238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9"/>
    </row>
    <row r="261" spans="2:27" ht="21.75" customHeight="1">
      <c r="B261" s="67" t="s">
        <v>1148</v>
      </c>
      <c r="C261" s="67" t="s">
        <v>593</v>
      </c>
      <c r="D261" s="71" t="s">
        <v>589</v>
      </c>
      <c r="E261" s="71" t="s">
        <v>594</v>
      </c>
      <c r="F261" s="72" t="s">
        <v>457</v>
      </c>
      <c r="G261" s="72">
        <v>1.05</v>
      </c>
      <c r="H261" s="72">
        <f>IF(I261&lt;&gt;0,G261-I261,"")</f>
        <v>0.050000000000000044</v>
      </c>
      <c r="I261" s="72">
        <v>1</v>
      </c>
      <c r="J261" s="72">
        <v>5</v>
      </c>
      <c r="K261" s="71" t="s">
        <v>923</v>
      </c>
      <c r="L261" s="72" t="s">
        <v>925</v>
      </c>
      <c r="M261" s="72">
        <v>0.046</v>
      </c>
      <c r="N261" s="72">
        <v>100</v>
      </c>
      <c r="O261" s="72">
        <f>IF(I261*M261=0,"",I261*M261*(N261/100))</f>
        <v>0.046</v>
      </c>
      <c r="P261" s="73"/>
      <c r="Q261" s="73">
        <f>TRUNC(P261*M261*N261/100)</f>
        <v>0</v>
      </c>
      <c r="R261" s="73"/>
      <c r="S261" s="74" t="s">
        <v>1193</v>
      </c>
      <c r="T261" s="74"/>
      <c r="AA261" s="66">
        <f>O261</f>
        <v>0.046</v>
      </c>
    </row>
    <row r="262" spans="2:27" ht="21.75" customHeight="1">
      <c r="B262" s="67" t="s">
        <v>1148</v>
      </c>
      <c r="C262" s="67" t="s">
        <v>923</v>
      </c>
      <c r="D262" s="71" t="s">
        <v>924</v>
      </c>
      <c r="E262" s="71" t="s">
        <v>925</v>
      </c>
      <c r="F262" s="72" t="s">
        <v>926</v>
      </c>
      <c r="G262" s="72">
        <f>IF(H262*I262/100+0.000005&lt;1,TRUNC(H262*I262/100+0.000005,옵션!$E$13),TRUNC(H262*I262/100+0.000005,옵션!$E$13))</f>
        <v>0.046</v>
      </c>
      <c r="H262" s="72">
        <f>옵션!$B$13</f>
        <v>100</v>
      </c>
      <c r="I262" s="72">
        <f>SUM(AA261:AA261)</f>
        <v>0.046</v>
      </c>
      <c r="J262" s="72"/>
      <c r="K262" s="71"/>
      <c r="L262" s="72"/>
      <c r="M262" s="72"/>
      <c r="N262" s="72"/>
      <c r="O262" s="72">
        <f>IF(I262*M262=0,"",I262*M262*(N262/100))</f>
      </c>
      <c r="P262" s="73"/>
      <c r="Q262" s="73">
        <f>TRUNC(P262*M262*N262/100)</f>
        <v>0</v>
      </c>
      <c r="R262" s="73"/>
      <c r="S262" s="74"/>
      <c r="T262" s="74"/>
      <c r="Z262" s="66" t="s">
        <v>1153</v>
      </c>
      <c r="AA262" s="66">
        <f>SUM(AA261:AA261)</f>
        <v>0.046</v>
      </c>
    </row>
    <row r="263" spans="2:20" ht="21.75" customHeight="1">
      <c r="B263" s="67" t="s">
        <v>1214</v>
      </c>
      <c r="D263" s="237" t="s">
        <v>1288</v>
      </c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9"/>
    </row>
    <row r="264" spans="2:27" ht="21.75" customHeight="1">
      <c r="B264" s="67" t="s">
        <v>1148</v>
      </c>
      <c r="C264" s="67" t="s">
        <v>595</v>
      </c>
      <c r="D264" s="71" t="s">
        <v>589</v>
      </c>
      <c r="E264" s="71" t="s">
        <v>596</v>
      </c>
      <c r="F264" s="72" t="s">
        <v>457</v>
      </c>
      <c r="G264" s="72">
        <v>1.05</v>
      </c>
      <c r="H264" s="72">
        <f>IF(I264&lt;&gt;0,G264-I264,"")</f>
        <v>0.050000000000000044</v>
      </c>
      <c r="I264" s="72">
        <v>1</v>
      </c>
      <c r="J264" s="72">
        <v>5</v>
      </c>
      <c r="K264" s="71" t="s">
        <v>923</v>
      </c>
      <c r="L264" s="72" t="s">
        <v>925</v>
      </c>
      <c r="M264" s="72">
        <v>0.046</v>
      </c>
      <c r="N264" s="72">
        <v>100</v>
      </c>
      <c r="O264" s="72">
        <f>IF(I264*M264=0,"",I264*M264*(N264/100))</f>
        <v>0.046</v>
      </c>
      <c r="P264" s="73"/>
      <c r="Q264" s="73">
        <f>TRUNC(P264*M264*N264/100)</f>
        <v>0</v>
      </c>
      <c r="R264" s="73"/>
      <c r="S264" s="74" t="s">
        <v>1193</v>
      </c>
      <c r="T264" s="74"/>
      <c r="AA264" s="66">
        <f>O264</f>
        <v>0.046</v>
      </c>
    </row>
    <row r="265" spans="2:27" ht="21.75" customHeight="1">
      <c r="B265" s="67" t="s">
        <v>1148</v>
      </c>
      <c r="C265" s="67" t="s">
        <v>923</v>
      </c>
      <c r="D265" s="71" t="s">
        <v>924</v>
      </c>
      <c r="E265" s="71" t="s">
        <v>925</v>
      </c>
      <c r="F265" s="72" t="s">
        <v>926</v>
      </c>
      <c r="G265" s="72">
        <f>IF(H265*I265/100+0.000005&lt;1,TRUNC(H265*I265/100+0.000005,옵션!$E$13),TRUNC(H265*I265/100+0.000005,옵션!$E$13))</f>
        <v>0.046</v>
      </c>
      <c r="H265" s="72">
        <f>옵션!$B$13</f>
        <v>100</v>
      </c>
      <c r="I265" s="72">
        <f>SUM(AA264:AA264)</f>
        <v>0.046</v>
      </c>
      <c r="J265" s="72"/>
      <c r="K265" s="71"/>
      <c r="L265" s="72"/>
      <c r="M265" s="72"/>
      <c r="N265" s="72"/>
      <c r="O265" s="72">
        <f>IF(I265*M265=0,"",I265*M265*(N265/100))</f>
      </c>
      <c r="P265" s="73"/>
      <c r="Q265" s="73">
        <f>TRUNC(P265*M265*N265/100)</f>
        <v>0</v>
      </c>
      <c r="R265" s="73"/>
      <c r="S265" s="74"/>
      <c r="T265" s="74"/>
      <c r="Z265" s="66" t="s">
        <v>1153</v>
      </c>
      <c r="AA265" s="66">
        <f>SUM(AA264:AA264)</f>
        <v>0.046</v>
      </c>
    </row>
    <row r="266" spans="2:20" ht="21.75" customHeight="1">
      <c r="B266" s="67" t="s">
        <v>1214</v>
      </c>
      <c r="D266" s="237" t="s">
        <v>1289</v>
      </c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9"/>
    </row>
    <row r="267" spans="2:27" ht="21.75" customHeight="1">
      <c r="B267" s="67" t="s">
        <v>1148</v>
      </c>
      <c r="C267" s="67" t="s">
        <v>597</v>
      </c>
      <c r="D267" s="71" t="s">
        <v>598</v>
      </c>
      <c r="E267" s="71" t="s">
        <v>599</v>
      </c>
      <c r="F267" s="72" t="s">
        <v>501</v>
      </c>
      <c r="G267" s="72">
        <v>1</v>
      </c>
      <c r="H267" s="72">
        <f>IF(I267&lt;&gt;0,G267-I267,"")</f>
        <v>0</v>
      </c>
      <c r="I267" s="72">
        <v>1</v>
      </c>
      <c r="J267" s="72"/>
      <c r="K267" s="71" t="s">
        <v>923</v>
      </c>
      <c r="L267" s="72" t="s">
        <v>925</v>
      </c>
      <c r="M267" s="72">
        <v>0.23</v>
      </c>
      <c r="N267" s="72">
        <v>100</v>
      </c>
      <c r="O267" s="72">
        <f>IF(I267*M267=0,"",I267*M267*(N267/100))</f>
        <v>0.23</v>
      </c>
      <c r="P267" s="73"/>
      <c r="Q267" s="73">
        <f>TRUNC(P267*M267*N267/100)</f>
        <v>0</v>
      </c>
      <c r="R267" s="73"/>
      <c r="S267" s="74" t="s">
        <v>1193</v>
      </c>
      <c r="T267" s="74"/>
      <c r="AA267" s="66">
        <f>O267</f>
        <v>0.23</v>
      </c>
    </row>
    <row r="268" spans="2:27" ht="21.75" customHeight="1">
      <c r="B268" s="67" t="s">
        <v>1148</v>
      </c>
      <c r="C268" s="67" t="s">
        <v>923</v>
      </c>
      <c r="D268" s="71" t="s">
        <v>924</v>
      </c>
      <c r="E268" s="71" t="s">
        <v>925</v>
      </c>
      <c r="F268" s="72" t="s">
        <v>926</v>
      </c>
      <c r="G268" s="72">
        <f>IF(H268*I268/100+0.000005&lt;1,TRUNC(H268*I268/100+0.000005,옵션!$E$13),TRUNC(H268*I268/100+0.000005,옵션!$E$13))</f>
        <v>0.23</v>
      </c>
      <c r="H268" s="72">
        <f>옵션!$B$13</f>
        <v>100</v>
      </c>
      <c r="I268" s="72">
        <f>SUM(AA267:AA267)</f>
        <v>0.23</v>
      </c>
      <c r="J268" s="72"/>
      <c r="K268" s="71"/>
      <c r="L268" s="72"/>
      <c r="M268" s="72"/>
      <c r="N268" s="72"/>
      <c r="O268" s="72">
        <f>IF(I268*M268=0,"",I268*M268*(N268/100))</f>
      </c>
      <c r="P268" s="73"/>
      <c r="Q268" s="73">
        <f>TRUNC(P268*M268*N268/100)</f>
        <v>0</v>
      </c>
      <c r="R268" s="73"/>
      <c r="S268" s="74"/>
      <c r="T268" s="74"/>
      <c r="Z268" s="66" t="s">
        <v>1153</v>
      </c>
      <c r="AA268" s="66">
        <f>SUM(AA267:AA267)</f>
        <v>0.23</v>
      </c>
    </row>
    <row r="269" spans="2:20" ht="21.75" customHeight="1">
      <c r="B269" s="67" t="s">
        <v>1214</v>
      </c>
      <c r="D269" s="237" t="s">
        <v>1290</v>
      </c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9"/>
    </row>
    <row r="270" spans="2:27" ht="21.75" customHeight="1">
      <c r="B270" s="67" t="s">
        <v>1148</v>
      </c>
      <c r="C270" s="67" t="s">
        <v>600</v>
      </c>
      <c r="D270" s="71" t="s">
        <v>598</v>
      </c>
      <c r="E270" s="71" t="s">
        <v>601</v>
      </c>
      <c r="F270" s="72" t="s">
        <v>501</v>
      </c>
      <c r="G270" s="72">
        <v>1</v>
      </c>
      <c r="H270" s="72">
        <f>IF(I270&lt;&gt;0,G270-I270,"")</f>
        <v>0</v>
      </c>
      <c r="I270" s="72">
        <v>1</v>
      </c>
      <c r="J270" s="72"/>
      <c r="K270" s="71" t="s">
        <v>923</v>
      </c>
      <c r="L270" s="72" t="s">
        <v>925</v>
      </c>
      <c r="M270" s="72">
        <v>0.23</v>
      </c>
      <c r="N270" s="72">
        <v>100</v>
      </c>
      <c r="O270" s="72">
        <f>IF(I270*M270=0,"",I270*M270*(N270/100))</f>
        <v>0.23</v>
      </c>
      <c r="P270" s="73"/>
      <c r="Q270" s="73">
        <f>TRUNC(P270*M270*N270/100)</f>
        <v>0</v>
      </c>
      <c r="R270" s="73"/>
      <c r="S270" s="74" t="s">
        <v>1193</v>
      </c>
      <c r="T270" s="74"/>
      <c r="AA270" s="66">
        <f>O270</f>
        <v>0.23</v>
      </c>
    </row>
    <row r="271" spans="2:27" ht="21.75" customHeight="1">
      <c r="B271" s="67" t="s">
        <v>1148</v>
      </c>
      <c r="C271" s="67" t="s">
        <v>923</v>
      </c>
      <c r="D271" s="71" t="s">
        <v>924</v>
      </c>
      <c r="E271" s="71" t="s">
        <v>925</v>
      </c>
      <c r="F271" s="72" t="s">
        <v>926</v>
      </c>
      <c r="G271" s="72">
        <f>IF(H271*I271/100+0.000005&lt;1,TRUNC(H271*I271/100+0.000005,옵션!$E$13),TRUNC(H271*I271/100+0.000005,옵션!$E$13))</f>
        <v>0.23</v>
      </c>
      <c r="H271" s="72">
        <f>옵션!$B$13</f>
        <v>100</v>
      </c>
      <c r="I271" s="72">
        <f>SUM(AA270:AA270)</f>
        <v>0.23</v>
      </c>
      <c r="J271" s="72"/>
      <c r="K271" s="71"/>
      <c r="L271" s="72"/>
      <c r="M271" s="72"/>
      <c r="N271" s="72"/>
      <c r="O271" s="72">
        <f>IF(I271*M271=0,"",I271*M271*(N271/100))</f>
      </c>
      <c r="P271" s="73"/>
      <c r="Q271" s="73">
        <f>TRUNC(P271*M271*N271/100)</f>
        <v>0</v>
      </c>
      <c r="R271" s="73"/>
      <c r="S271" s="74"/>
      <c r="T271" s="74"/>
      <c r="Z271" s="66" t="s">
        <v>1153</v>
      </c>
      <c r="AA271" s="66">
        <f>SUM(AA270:AA270)</f>
        <v>0.23</v>
      </c>
    </row>
    <row r="272" spans="2:20" ht="21.75" customHeight="1">
      <c r="B272" s="67" t="s">
        <v>1214</v>
      </c>
      <c r="D272" s="237" t="s">
        <v>1291</v>
      </c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9"/>
    </row>
    <row r="273" spans="2:27" ht="21.75" customHeight="1">
      <c r="B273" s="67" t="s">
        <v>1148</v>
      </c>
      <c r="C273" s="67" t="s">
        <v>602</v>
      </c>
      <c r="D273" s="71" t="s">
        <v>598</v>
      </c>
      <c r="E273" s="71" t="s">
        <v>603</v>
      </c>
      <c r="F273" s="72" t="s">
        <v>501</v>
      </c>
      <c r="G273" s="72">
        <v>1</v>
      </c>
      <c r="H273" s="72">
        <f>IF(I273&lt;&gt;0,G273-I273,"")</f>
        <v>0</v>
      </c>
      <c r="I273" s="72">
        <v>1</v>
      </c>
      <c r="J273" s="72"/>
      <c r="K273" s="71" t="s">
        <v>923</v>
      </c>
      <c r="L273" s="72" t="s">
        <v>925</v>
      </c>
      <c r="M273" s="72">
        <v>0.23</v>
      </c>
      <c r="N273" s="72">
        <v>100</v>
      </c>
      <c r="O273" s="72">
        <f>IF(I273*M273=0,"",I273*M273*(N273/100))</f>
        <v>0.23</v>
      </c>
      <c r="P273" s="73"/>
      <c r="Q273" s="73">
        <f>TRUNC(P273*M273*N273/100)</f>
        <v>0</v>
      </c>
      <c r="R273" s="73"/>
      <c r="S273" s="74" t="s">
        <v>1193</v>
      </c>
      <c r="T273" s="74"/>
      <c r="AA273" s="66">
        <f>O273</f>
        <v>0.23</v>
      </c>
    </row>
    <row r="274" spans="2:27" ht="21.75" customHeight="1">
      <c r="B274" s="67" t="s">
        <v>1148</v>
      </c>
      <c r="C274" s="67" t="s">
        <v>923</v>
      </c>
      <c r="D274" s="71" t="s">
        <v>924</v>
      </c>
      <c r="E274" s="71" t="s">
        <v>925</v>
      </c>
      <c r="F274" s="72" t="s">
        <v>926</v>
      </c>
      <c r="G274" s="72">
        <f>IF(H274*I274/100+0.000005&lt;1,TRUNC(H274*I274/100+0.000005,옵션!$E$13),TRUNC(H274*I274/100+0.000005,옵션!$E$13))</f>
        <v>0.23</v>
      </c>
      <c r="H274" s="72">
        <f>옵션!$B$13</f>
        <v>100</v>
      </c>
      <c r="I274" s="72">
        <f>SUM(AA273:AA273)</f>
        <v>0.23</v>
      </c>
      <c r="J274" s="72"/>
      <c r="K274" s="71"/>
      <c r="L274" s="72"/>
      <c r="M274" s="72"/>
      <c r="N274" s="72"/>
      <c r="O274" s="72">
        <f>IF(I274*M274=0,"",I274*M274*(N274/100))</f>
      </c>
      <c r="P274" s="73"/>
      <c r="Q274" s="73">
        <f>TRUNC(P274*M274*N274/100)</f>
        <v>0</v>
      </c>
      <c r="R274" s="73"/>
      <c r="S274" s="74"/>
      <c r="T274" s="74"/>
      <c r="Z274" s="66" t="s">
        <v>1153</v>
      </c>
      <c r="AA274" s="66">
        <f>SUM(AA273:AA273)</f>
        <v>0.23</v>
      </c>
    </row>
    <row r="275" spans="2:20" ht="21.75" customHeight="1">
      <c r="B275" s="67" t="s">
        <v>1214</v>
      </c>
      <c r="D275" s="237" t="s">
        <v>1292</v>
      </c>
      <c r="E275" s="238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9"/>
    </row>
    <row r="276" spans="2:27" ht="21.75" customHeight="1">
      <c r="B276" s="67" t="s">
        <v>1148</v>
      </c>
      <c r="C276" s="67" t="s">
        <v>604</v>
      </c>
      <c r="D276" s="71" t="s">
        <v>598</v>
      </c>
      <c r="E276" s="71" t="s">
        <v>605</v>
      </c>
      <c r="F276" s="72" t="s">
        <v>501</v>
      </c>
      <c r="G276" s="72">
        <v>1</v>
      </c>
      <c r="H276" s="72">
        <f>IF(I276&lt;&gt;0,G276-I276,"")</f>
        <v>0</v>
      </c>
      <c r="I276" s="72">
        <v>1</v>
      </c>
      <c r="J276" s="72"/>
      <c r="K276" s="71" t="s">
        <v>923</v>
      </c>
      <c r="L276" s="72" t="s">
        <v>925</v>
      </c>
      <c r="M276" s="72">
        <v>0.23</v>
      </c>
      <c r="N276" s="72">
        <v>100</v>
      </c>
      <c r="O276" s="72">
        <f>IF(I276*M276=0,"",I276*M276*(N276/100))</f>
        <v>0.23</v>
      </c>
      <c r="P276" s="73"/>
      <c r="Q276" s="73">
        <f>TRUNC(P276*M276*N276/100)</f>
        <v>0</v>
      </c>
      <c r="R276" s="73"/>
      <c r="S276" s="74" t="s">
        <v>1193</v>
      </c>
      <c r="T276" s="74"/>
      <c r="AA276" s="66">
        <f>O276</f>
        <v>0.23</v>
      </c>
    </row>
    <row r="277" spans="2:27" ht="21.75" customHeight="1">
      <c r="B277" s="67" t="s">
        <v>1148</v>
      </c>
      <c r="C277" s="67" t="s">
        <v>923</v>
      </c>
      <c r="D277" s="71" t="s">
        <v>924</v>
      </c>
      <c r="E277" s="71" t="s">
        <v>925</v>
      </c>
      <c r="F277" s="72" t="s">
        <v>926</v>
      </c>
      <c r="G277" s="72">
        <f>IF(H277*I277/100+0.000005&lt;1,TRUNC(H277*I277/100+0.000005,옵션!$E$13),TRUNC(H277*I277/100+0.000005,옵션!$E$13))</f>
        <v>0.23</v>
      </c>
      <c r="H277" s="72">
        <f>옵션!$B$13</f>
        <v>100</v>
      </c>
      <c r="I277" s="72">
        <f>SUM(AA276:AA276)</f>
        <v>0.23</v>
      </c>
      <c r="J277" s="72"/>
      <c r="K277" s="71"/>
      <c r="L277" s="72"/>
      <c r="M277" s="72"/>
      <c r="N277" s="72"/>
      <c r="O277" s="72">
        <f>IF(I277*M277=0,"",I277*M277*(N277/100))</f>
      </c>
      <c r="P277" s="73"/>
      <c r="Q277" s="73">
        <f>TRUNC(P277*M277*N277/100)</f>
        <v>0</v>
      </c>
      <c r="R277" s="73"/>
      <c r="S277" s="74"/>
      <c r="T277" s="74"/>
      <c r="Z277" s="66" t="s">
        <v>1153</v>
      </c>
      <c r="AA277" s="66">
        <f>SUM(AA276:AA276)</f>
        <v>0.23</v>
      </c>
    </row>
    <row r="278" spans="2:20" ht="21.75" customHeight="1">
      <c r="B278" s="67" t="s">
        <v>1214</v>
      </c>
      <c r="D278" s="237" t="s">
        <v>1293</v>
      </c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9"/>
    </row>
    <row r="279" spans="2:27" ht="21.75" customHeight="1">
      <c r="B279" s="67" t="s">
        <v>1148</v>
      </c>
      <c r="C279" s="67" t="s">
        <v>657</v>
      </c>
      <c r="D279" s="71" t="s">
        <v>658</v>
      </c>
      <c r="E279" s="71" t="s">
        <v>659</v>
      </c>
      <c r="F279" s="72" t="s">
        <v>501</v>
      </c>
      <c r="G279" s="72">
        <v>4</v>
      </c>
      <c r="H279" s="72">
        <f>IF(I279&lt;&gt;0,G279-I279,"")</f>
        <v>0</v>
      </c>
      <c r="I279" s="72">
        <v>4</v>
      </c>
      <c r="J279" s="72"/>
      <c r="K279" s="71" t="s">
        <v>923</v>
      </c>
      <c r="L279" s="72" t="s">
        <v>925</v>
      </c>
      <c r="M279" s="72">
        <v>0.036</v>
      </c>
      <c r="N279" s="72">
        <v>100</v>
      </c>
      <c r="O279" s="72">
        <f>IF(I279*M279=0,"",I279*M279*(N279/100))</f>
        <v>0.144</v>
      </c>
      <c r="P279" s="73"/>
      <c r="Q279" s="73">
        <f>TRUNC(P279*M279*N279/100)</f>
        <v>0</v>
      </c>
      <c r="R279" s="73"/>
      <c r="S279" s="74" t="s">
        <v>1183</v>
      </c>
      <c r="T279" s="74"/>
      <c r="AA279" s="66">
        <f>O279</f>
        <v>0.144</v>
      </c>
    </row>
    <row r="280" spans="2:27" ht="21.75" customHeight="1">
      <c r="B280" s="67" t="s">
        <v>1148</v>
      </c>
      <c r="C280" s="67" t="s">
        <v>923</v>
      </c>
      <c r="D280" s="71" t="s">
        <v>924</v>
      </c>
      <c r="E280" s="71" t="s">
        <v>925</v>
      </c>
      <c r="F280" s="72" t="s">
        <v>926</v>
      </c>
      <c r="G280" s="72">
        <f>IF(H280*I280/100+0.000005&lt;1,TRUNC(H280*I280/100+0.000005,옵션!$E$13),TRUNC(H280*I280/100+0.000005,옵션!$E$13))</f>
        <v>0.144</v>
      </c>
      <c r="H280" s="72">
        <f>옵션!$B$13</f>
        <v>100</v>
      </c>
      <c r="I280" s="72">
        <f>SUM(AA279:AA279)</f>
        <v>0.144</v>
      </c>
      <c r="J280" s="72"/>
      <c r="K280" s="71"/>
      <c r="L280" s="72"/>
      <c r="M280" s="72"/>
      <c r="N280" s="72"/>
      <c r="O280" s="72">
        <f>IF(I280*M280=0,"",I280*M280*(N280/100))</f>
      </c>
      <c r="P280" s="73"/>
      <c r="Q280" s="73">
        <f>TRUNC(P280*M280*N280/100)</f>
        <v>0</v>
      </c>
      <c r="R280" s="73"/>
      <c r="S280" s="74"/>
      <c r="T280" s="74"/>
      <c r="Z280" s="66" t="s">
        <v>1153</v>
      </c>
      <c r="AA280" s="66">
        <f>SUM(AA279:AA279)</f>
        <v>0.144</v>
      </c>
    </row>
    <row r="281" spans="2:20" ht="21.75" customHeight="1">
      <c r="B281" s="67" t="s">
        <v>1214</v>
      </c>
      <c r="D281" s="237" t="s">
        <v>1294</v>
      </c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9"/>
    </row>
    <row r="282" spans="2:31" ht="21.75" customHeight="1">
      <c r="B282" s="67" t="s">
        <v>1148</v>
      </c>
      <c r="C282" s="67" t="s">
        <v>1194</v>
      </c>
      <c r="D282" s="71" t="s">
        <v>1150</v>
      </c>
      <c r="E282" s="71" t="s">
        <v>1195</v>
      </c>
      <c r="F282" s="72" t="s">
        <v>901</v>
      </c>
      <c r="G282" s="72">
        <v>1</v>
      </c>
      <c r="H282" s="72">
        <f>IF(I282&lt;&gt;0,G282-I282,"")</f>
        <v>0</v>
      </c>
      <c r="I282" s="72">
        <v>1</v>
      </c>
      <c r="J282" s="72"/>
      <c r="K282" s="71" t="s">
        <v>933</v>
      </c>
      <c r="L282" s="72" t="s">
        <v>934</v>
      </c>
      <c r="M282" s="72">
        <v>0.4</v>
      </c>
      <c r="N282" s="72">
        <v>100</v>
      </c>
      <c r="O282" s="72">
        <f>IF(I282*M282=0,"",I282*M282*(N282/100))</f>
        <v>0.4</v>
      </c>
      <c r="P282" s="73"/>
      <c r="Q282" s="73">
        <f>TRUNC(P282*M282*N282/100)</f>
        <v>0</v>
      </c>
      <c r="R282" s="73"/>
      <c r="S282" s="74" t="s">
        <v>1196</v>
      </c>
      <c r="T282" s="74"/>
      <c r="AE282" s="66">
        <f>O282</f>
        <v>0.4</v>
      </c>
    </row>
    <row r="283" spans="2:31" ht="21.75" customHeight="1">
      <c r="B283" s="67" t="s">
        <v>1148</v>
      </c>
      <c r="C283" s="67" t="s">
        <v>933</v>
      </c>
      <c r="D283" s="71" t="s">
        <v>924</v>
      </c>
      <c r="E283" s="71" t="s">
        <v>934</v>
      </c>
      <c r="F283" s="72" t="s">
        <v>926</v>
      </c>
      <c r="G283" s="72">
        <f>IF(H283*I283/100+0.000005&lt;1,TRUNC(H283*I283/100+0.000005,옵션!$E$13),TRUNC(H283*I283/100+0.000005,옵션!$E$13))</f>
        <v>0.4</v>
      </c>
      <c r="H283" s="72">
        <f>옵션!$B$13</f>
        <v>100</v>
      </c>
      <c r="I283" s="72">
        <f>SUM(AE282:AE282)</f>
        <v>0.4</v>
      </c>
      <c r="J283" s="72"/>
      <c r="K283" s="71"/>
      <c r="L283" s="72"/>
      <c r="M283" s="72"/>
      <c r="N283" s="72"/>
      <c r="O283" s="72">
        <f>IF(I283*M283=0,"",I283*M283*(N283/100))</f>
      </c>
      <c r="P283" s="73"/>
      <c r="Q283" s="73">
        <f>TRUNC(P283*M283*N283/100)</f>
        <v>0</v>
      </c>
      <c r="R283" s="73"/>
      <c r="S283" s="74"/>
      <c r="T283" s="74"/>
      <c r="Z283" s="66" t="s">
        <v>1153</v>
      </c>
      <c r="AE283" s="66">
        <f>SUM(AE282:AE282)</f>
        <v>0.4</v>
      </c>
    </row>
    <row r="284" spans="2:20" ht="21.75" customHeight="1">
      <c r="B284" s="67" t="s">
        <v>1214</v>
      </c>
      <c r="D284" s="237" t="s">
        <v>1295</v>
      </c>
      <c r="E284" s="238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9"/>
    </row>
    <row r="285" spans="2:34" ht="21.75" customHeight="1">
      <c r="B285" s="67" t="s">
        <v>1148</v>
      </c>
      <c r="C285" s="67" t="s">
        <v>734</v>
      </c>
      <c r="D285" s="71" t="s">
        <v>735</v>
      </c>
      <c r="E285" s="71" t="s">
        <v>736</v>
      </c>
      <c r="F285" s="72" t="s">
        <v>737</v>
      </c>
      <c r="G285" s="72">
        <v>0.77</v>
      </c>
      <c r="H285" s="72">
        <f>IF(I285&lt;&gt;0,G285-I285,"")</f>
        <v>0</v>
      </c>
      <c r="I285" s="72">
        <v>0.77</v>
      </c>
      <c r="J285" s="72"/>
      <c r="K285" s="71" t="s">
        <v>939</v>
      </c>
      <c r="L285" s="72" t="s">
        <v>940</v>
      </c>
      <c r="M285" s="72">
        <v>0.24</v>
      </c>
      <c r="N285" s="72">
        <v>100</v>
      </c>
      <c r="O285" s="72">
        <f>IF(I285*M285=0,"",I285*M285*(N285/100))</f>
        <v>0.1848</v>
      </c>
      <c r="P285" s="73"/>
      <c r="Q285" s="73">
        <f>TRUNC(P285*M285*N285/100)</f>
        <v>0</v>
      </c>
      <c r="R285" s="73"/>
      <c r="S285" s="74" t="s">
        <v>1197</v>
      </c>
      <c r="T285" s="74"/>
      <c r="AH285" s="66">
        <f>O285</f>
        <v>0.1848</v>
      </c>
    </row>
    <row r="286" spans="2:34" ht="21.75" customHeight="1">
      <c r="B286" s="67" t="s">
        <v>1148</v>
      </c>
      <c r="C286" s="67" t="s">
        <v>939</v>
      </c>
      <c r="D286" s="71" t="s">
        <v>924</v>
      </c>
      <c r="E286" s="71" t="s">
        <v>940</v>
      </c>
      <c r="F286" s="72" t="s">
        <v>926</v>
      </c>
      <c r="G286" s="72">
        <f>IF(H286*I286/100+0.000005&lt;1,TRUNC(H286*I286/100+0.000005,옵션!$E$13),TRUNC(H286*I286/100+0.000005,옵션!$E$13))</f>
        <v>0.1848</v>
      </c>
      <c r="H286" s="72">
        <f>옵션!$B$13</f>
        <v>100</v>
      </c>
      <c r="I286" s="72">
        <f>SUM(AH285:AH285)</f>
        <v>0.1848</v>
      </c>
      <c r="J286" s="72"/>
      <c r="K286" s="71"/>
      <c r="L286" s="72"/>
      <c r="M286" s="72"/>
      <c r="N286" s="72"/>
      <c r="O286" s="72">
        <f>IF(I286*M286=0,"",I286*M286*(N286/100))</f>
      </c>
      <c r="P286" s="73"/>
      <c r="Q286" s="73">
        <f>TRUNC(P286*M286*N286/100)</f>
        <v>0</v>
      </c>
      <c r="R286" s="73"/>
      <c r="S286" s="74"/>
      <c r="T286" s="74"/>
      <c r="Z286" s="66" t="s">
        <v>1153</v>
      </c>
      <c r="AH286" s="66">
        <f>SUM(AH285:AH285)</f>
        <v>0.1848</v>
      </c>
    </row>
    <row r="287" spans="2:20" ht="21.75" customHeight="1">
      <c r="B287" s="67" t="s">
        <v>1214</v>
      </c>
      <c r="D287" s="237" t="s">
        <v>1296</v>
      </c>
      <c r="E287" s="238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9"/>
    </row>
    <row r="288" spans="2:27" ht="21.75" customHeight="1">
      <c r="B288" s="67" t="s">
        <v>1148</v>
      </c>
      <c r="C288" s="67" t="s">
        <v>668</v>
      </c>
      <c r="D288" s="71" t="s">
        <v>669</v>
      </c>
      <c r="E288" s="71" t="s">
        <v>670</v>
      </c>
      <c r="F288" s="72" t="s">
        <v>457</v>
      </c>
      <c r="G288" s="72">
        <v>1</v>
      </c>
      <c r="H288" s="72">
        <f>IF(I288&lt;&gt;0,G288-I288,"")</f>
        <v>0</v>
      </c>
      <c r="I288" s="72">
        <v>1</v>
      </c>
      <c r="J288" s="72"/>
      <c r="K288" s="71" t="s">
        <v>923</v>
      </c>
      <c r="L288" s="72" t="s">
        <v>925</v>
      </c>
      <c r="M288" s="72">
        <v>0.01</v>
      </c>
      <c r="N288" s="72">
        <v>100</v>
      </c>
      <c r="O288" s="72">
        <f>IF(I288*M288=0,"",I288*M288*(N288/100))</f>
        <v>0.01</v>
      </c>
      <c r="P288" s="73"/>
      <c r="Q288" s="73">
        <f>TRUNC(P288*M288*N288/100)</f>
        <v>0</v>
      </c>
      <c r="R288" s="73"/>
      <c r="S288" s="74" t="s">
        <v>1198</v>
      </c>
      <c r="T288" s="74"/>
      <c r="AA288" s="66">
        <f>O288</f>
        <v>0.01</v>
      </c>
    </row>
    <row r="289" spans="2:27" ht="21.75" customHeight="1">
      <c r="B289" s="67" t="s">
        <v>1148</v>
      </c>
      <c r="C289" s="67" t="s">
        <v>923</v>
      </c>
      <c r="D289" s="71" t="s">
        <v>924</v>
      </c>
      <c r="E289" s="71" t="s">
        <v>925</v>
      </c>
      <c r="F289" s="72" t="s">
        <v>926</v>
      </c>
      <c r="G289" s="72">
        <f>IF(H289*I289/100+0.000005&lt;1,TRUNC(H289*I289/100+0.000005,옵션!$E$13),TRUNC(H289*I289/100+0.000005,옵션!$E$13))</f>
        <v>0.01</v>
      </c>
      <c r="H289" s="72">
        <f>옵션!$B$13</f>
        <v>100</v>
      </c>
      <c r="I289" s="72">
        <f>SUM(AA288:AA288)</f>
        <v>0.01</v>
      </c>
      <c r="J289" s="72"/>
      <c r="K289" s="71"/>
      <c r="L289" s="72"/>
      <c r="M289" s="72"/>
      <c r="N289" s="72"/>
      <c r="O289" s="72">
        <f>IF(I289*M289=0,"",I289*M289*(N289/100))</f>
      </c>
      <c r="P289" s="73"/>
      <c r="Q289" s="73">
        <f>TRUNC(P289*M289*N289/100)</f>
        <v>0</v>
      </c>
      <c r="R289" s="73"/>
      <c r="S289" s="74"/>
      <c r="T289" s="74"/>
      <c r="Z289" s="66" t="s">
        <v>1153</v>
      </c>
      <c r="AA289" s="66">
        <f>SUM(AA288:AA288)</f>
        <v>0.01</v>
      </c>
    </row>
    <row r="290" spans="2:20" ht="21.75" customHeight="1">
      <c r="B290" s="67" t="s">
        <v>1214</v>
      </c>
      <c r="D290" s="237" t="s">
        <v>1297</v>
      </c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9"/>
    </row>
    <row r="291" spans="2:27" ht="21.75" customHeight="1">
      <c r="B291" s="67" t="s">
        <v>1148</v>
      </c>
      <c r="C291" s="67" t="s">
        <v>671</v>
      </c>
      <c r="D291" s="71" t="s">
        <v>672</v>
      </c>
      <c r="E291" s="71" t="s">
        <v>673</v>
      </c>
      <c r="F291" s="72" t="s">
        <v>457</v>
      </c>
      <c r="G291" s="72">
        <v>1</v>
      </c>
      <c r="H291" s="72">
        <f>IF(I291&lt;&gt;0,G291-I291,"")</f>
        <v>0</v>
      </c>
      <c r="I291" s="72">
        <v>1</v>
      </c>
      <c r="J291" s="72"/>
      <c r="K291" s="71" t="s">
        <v>923</v>
      </c>
      <c r="L291" s="72" t="s">
        <v>925</v>
      </c>
      <c r="M291" s="72">
        <v>0.006</v>
      </c>
      <c r="N291" s="72">
        <v>150</v>
      </c>
      <c r="O291" s="72">
        <f>IF(I291*M291=0,"",I291*M291*(N291/100))</f>
        <v>0.009000000000000001</v>
      </c>
      <c r="P291" s="73"/>
      <c r="Q291" s="73">
        <f>TRUNC(P291*M291*N291/100)</f>
        <v>0</v>
      </c>
      <c r="R291" s="73"/>
      <c r="S291" s="74" t="s">
        <v>1179</v>
      </c>
      <c r="T291" s="74"/>
      <c r="AA291" s="66">
        <f>O291</f>
        <v>0.009000000000000001</v>
      </c>
    </row>
    <row r="292" spans="2:27" ht="21.75" customHeight="1">
      <c r="B292" s="67" t="s">
        <v>1148</v>
      </c>
      <c r="C292" s="67" t="s">
        <v>923</v>
      </c>
      <c r="D292" s="71" t="s">
        <v>924</v>
      </c>
      <c r="E292" s="71" t="s">
        <v>925</v>
      </c>
      <c r="F292" s="72" t="s">
        <v>926</v>
      </c>
      <c r="G292" s="72">
        <f>IF(H292*I292/100+0.000005&lt;1,TRUNC(H292*I292/100+0.000005,옵션!$E$13),TRUNC(H292*I292/100+0.000005,옵션!$E$13))</f>
        <v>0.009</v>
      </c>
      <c r="H292" s="72">
        <f>옵션!$B$13</f>
        <v>100</v>
      </c>
      <c r="I292" s="72">
        <f>SUM(AA291:AA291)</f>
        <v>0.009000000000000001</v>
      </c>
      <c r="J292" s="72"/>
      <c r="K292" s="71"/>
      <c r="L292" s="72"/>
      <c r="M292" s="72"/>
      <c r="N292" s="72"/>
      <c r="O292" s="72">
        <f>IF(I292*M292=0,"",I292*M292*(N292/100))</f>
      </c>
      <c r="P292" s="73"/>
      <c r="Q292" s="73">
        <f>TRUNC(P292*M292*N292/100)</f>
        <v>0</v>
      </c>
      <c r="R292" s="73"/>
      <c r="S292" s="74"/>
      <c r="T292" s="74"/>
      <c r="Z292" s="66" t="s">
        <v>1153</v>
      </c>
      <c r="AA292" s="66">
        <f>SUM(AA291:AA291)</f>
        <v>0.009000000000000001</v>
      </c>
    </row>
    <row r="293" spans="2:20" ht="21.75" customHeight="1">
      <c r="B293" s="67" t="s">
        <v>1214</v>
      </c>
      <c r="D293" s="237" t="s">
        <v>1298</v>
      </c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9"/>
    </row>
    <row r="294" spans="2:27" ht="21.75" customHeight="1">
      <c r="B294" s="67" t="s">
        <v>1148</v>
      </c>
      <c r="C294" s="67" t="s">
        <v>674</v>
      </c>
      <c r="D294" s="71" t="s">
        <v>672</v>
      </c>
      <c r="E294" s="71" t="s">
        <v>675</v>
      </c>
      <c r="F294" s="72" t="s">
        <v>457</v>
      </c>
      <c r="G294" s="72">
        <v>1</v>
      </c>
      <c r="H294" s="72">
        <f>IF(I294&lt;&gt;0,G294-I294,"")</f>
        <v>0</v>
      </c>
      <c r="I294" s="72">
        <v>1</v>
      </c>
      <c r="J294" s="72"/>
      <c r="K294" s="71" t="s">
        <v>923</v>
      </c>
      <c r="L294" s="72" t="s">
        <v>925</v>
      </c>
      <c r="M294" s="72">
        <v>0.006</v>
      </c>
      <c r="N294" s="72">
        <v>150</v>
      </c>
      <c r="O294" s="72">
        <f>IF(I294*M294=0,"",I294*M294*(N294/100))</f>
        <v>0.009000000000000001</v>
      </c>
      <c r="P294" s="73"/>
      <c r="Q294" s="73">
        <f>TRUNC(P294*M294*N294/100)</f>
        <v>0</v>
      </c>
      <c r="R294" s="73"/>
      <c r="S294" s="74" t="s">
        <v>1179</v>
      </c>
      <c r="T294" s="74"/>
      <c r="AA294" s="66">
        <f>O294</f>
        <v>0.009000000000000001</v>
      </c>
    </row>
    <row r="295" spans="2:27" ht="21.75" customHeight="1">
      <c r="B295" s="67" t="s">
        <v>1148</v>
      </c>
      <c r="C295" s="67" t="s">
        <v>923</v>
      </c>
      <c r="D295" s="71" t="s">
        <v>924</v>
      </c>
      <c r="E295" s="71" t="s">
        <v>925</v>
      </c>
      <c r="F295" s="72" t="s">
        <v>926</v>
      </c>
      <c r="G295" s="72">
        <f>IF(H295*I295/100+0.000005&lt;1,TRUNC(H295*I295/100+0.000005,옵션!$E$13),TRUNC(H295*I295/100+0.000005,옵션!$E$13))</f>
        <v>0.009</v>
      </c>
      <c r="H295" s="72">
        <f>옵션!$B$13</f>
        <v>100</v>
      </c>
      <c r="I295" s="72">
        <f>SUM(AA294:AA294)</f>
        <v>0.009000000000000001</v>
      </c>
      <c r="J295" s="72"/>
      <c r="K295" s="71"/>
      <c r="L295" s="72"/>
      <c r="M295" s="72"/>
      <c r="N295" s="72"/>
      <c r="O295" s="72">
        <f>IF(I295*M295=0,"",I295*M295*(N295/100))</f>
      </c>
      <c r="P295" s="73"/>
      <c r="Q295" s="73">
        <f>TRUNC(P295*M295*N295/100)</f>
        <v>0</v>
      </c>
      <c r="R295" s="73"/>
      <c r="S295" s="74"/>
      <c r="T295" s="74"/>
      <c r="Z295" s="66" t="s">
        <v>1153</v>
      </c>
      <c r="AA295" s="66">
        <f>SUM(AA294:AA294)</f>
        <v>0.009000000000000001</v>
      </c>
    </row>
    <row r="296" spans="2:20" ht="21.75" customHeight="1">
      <c r="B296" s="67" t="s">
        <v>1214</v>
      </c>
      <c r="D296" s="237" t="s">
        <v>1299</v>
      </c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9"/>
    </row>
    <row r="297" spans="2:27" ht="21.75" customHeight="1">
      <c r="B297" s="67" t="s">
        <v>1148</v>
      </c>
      <c r="C297" s="67" t="s">
        <v>676</v>
      </c>
      <c r="D297" s="71" t="s">
        <v>672</v>
      </c>
      <c r="E297" s="71" t="s">
        <v>677</v>
      </c>
      <c r="F297" s="72" t="s">
        <v>457</v>
      </c>
      <c r="G297" s="72">
        <v>1</v>
      </c>
      <c r="H297" s="72">
        <f>IF(I297&lt;&gt;0,G297-I297,"")</f>
        <v>0</v>
      </c>
      <c r="I297" s="72">
        <v>1</v>
      </c>
      <c r="J297" s="72"/>
      <c r="K297" s="71" t="s">
        <v>923</v>
      </c>
      <c r="L297" s="72" t="s">
        <v>925</v>
      </c>
      <c r="M297" s="72">
        <v>0.006</v>
      </c>
      <c r="N297" s="72">
        <v>150</v>
      </c>
      <c r="O297" s="72">
        <f>IF(I297*M297=0,"",I297*M297*(N297/100))</f>
        <v>0.009000000000000001</v>
      </c>
      <c r="P297" s="73"/>
      <c r="Q297" s="73">
        <f>TRUNC(P297*M297*N297/100)</f>
        <v>0</v>
      </c>
      <c r="R297" s="73"/>
      <c r="S297" s="74" t="s">
        <v>1179</v>
      </c>
      <c r="T297" s="74"/>
      <c r="AA297" s="66">
        <f>O297</f>
        <v>0.009000000000000001</v>
      </c>
    </row>
    <row r="298" spans="2:27" ht="21.75" customHeight="1">
      <c r="B298" s="67" t="s">
        <v>1148</v>
      </c>
      <c r="C298" s="67" t="s">
        <v>923</v>
      </c>
      <c r="D298" s="71" t="s">
        <v>924</v>
      </c>
      <c r="E298" s="71" t="s">
        <v>925</v>
      </c>
      <c r="F298" s="72" t="s">
        <v>926</v>
      </c>
      <c r="G298" s="72">
        <f>IF(H298*I298/100+0.000005&lt;1,TRUNC(H298*I298/100+0.000005,옵션!$E$13),TRUNC(H298*I298/100+0.000005,옵션!$E$13))</f>
        <v>0.009</v>
      </c>
      <c r="H298" s="72">
        <f>옵션!$B$13</f>
        <v>100</v>
      </c>
      <c r="I298" s="72">
        <f>SUM(AA297:AA297)</f>
        <v>0.009000000000000001</v>
      </c>
      <c r="J298" s="72"/>
      <c r="K298" s="71"/>
      <c r="L298" s="72"/>
      <c r="M298" s="72"/>
      <c r="N298" s="72"/>
      <c r="O298" s="72">
        <f>IF(I298*M298=0,"",I298*M298*(N298/100))</f>
      </c>
      <c r="P298" s="73"/>
      <c r="Q298" s="73">
        <f>TRUNC(P298*M298*N298/100)</f>
        <v>0</v>
      </c>
      <c r="R298" s="73"/>
      <c r="S298" s="74"/>
      <c r="T298" s="74"/>
      <c r="Z298" s="66" t="s">
        <v>1153</v>
      </c>
      <c r="AA298" s="66">
        <f>SUM(AA297:AA297)</f>
        <v>0.009000000000000001</v>
      </c>
    </row>
    <row r="299" spans="2:20" ht="21.75" customHeight="1">
      <c r="B299" s="67" t="s">
        <v>1214</v>
      </c>
      <c r="D299" s="237" t="s">
        <v>1300</v>
      </c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9"/>
    </row>
    <row r="300" spans="2:27" ht="21.75" customHeight="1">
      <c r="B300" s="67" t="s">
        <v>1148</v>
      </c>
      <c r="C300" s="67" t="s">
        <v>678</v>
      </c>
      <c r="D300" s="71" t="s">
        <v>672</v>
      </c>
      <c r="E300" s="71" t="s">
        <v>679</v>
      </c>
      <c r="F300" s="72" t="s">
        <v>457</v>
      </c>
      <c r="G300" s="72">
        <v>1</v>
      </c>
      <c r="H300" s="72">
        <f>IF(I300&lt;&gt;0,G300-I300,"")</f>
        <v>0</v>
      </c>
      <c r="I300" s="72">
        <v>1</v>
      </c>
      <c r="J300" s="72"/>
      <c r="K300" s="71" t="s">
        <v>923</v>
      </c>
      <c r="L300" s="72" t="s">
        <v>925</v>
      </c>
      <c r="M300" s="72">
        <v>0.006</v>
      </c>
      <c r="N300" s="72">
        <v>150</v>
      </c>
      <c r="O300" s="72">
        <f>IF(I300*M300=0,"",I300*M300*(N300/100))</f>
        <v>0.009000000000000001</v>
      </c>
      <c r="P300" s="73"/>
      <c r="Q300" s="73">
        <f>TRUNC(P300*M300*N300/100)</f>
        <v>0</v>
      </c>
      <c r="R300" s="73"/>
      <c r="S300" s="74" t="s">
        <v>1179</v>
      </c>
      <c r="T300" s="74"/>
      <c r="AA300" s="66">
        <f>O300</f>
        <v>0.009000000000000001</v>
      </c>
    </row>
    <row r="301" spans="2:27" ht="21.75" customHeight="1">
      <c r="B301" s="67" t="s">
        <v>1148</v>
      </c>
      <c r="C301" s="67" t="s">
        <v>923</v>
      </c>
      <c r="D301" s="71" t="s">
        <v>924</v>
      </c>
      <c r="E301" s="71" t="s">
        <v>925</v>
      </c>
      <c r="F301" s="72" t="s">
        <v>926</v>
      </c>
      <c r="G301" s="72">
        <f>IF(H301*I301/100+0.000005&lt;1,TRUNC(H301*I301/100+0.000005,옵션!$E$13),TRUNC(H301*I301/100+0.000005,옵션!$E$13))</f>
        <v>0.009</v>
      </c>
      <c r="H301" s="72">
        <f>옵션!$B$13</f>
        <v>100</v>
      </c>
      <c r="I301" s="72">
        <f>SUM(AA300:AA300)</f>
        <v>0.009000000000000001</v>
      </c>
      <c r="J301" s="72"/>
      <c r="K301" s="71"/>
      <c r="L301" s="72"/>
      <c r="M301" s="72"/>
      <c r="N301" s="72"/>
      <c r="O301" s="72">
        <f>IF(I301*M301=0,"",I301*M301*(N301/100))</f>
      </c>
      <c r="P301" s="73"/>
      <c r="Q301" s="73">
        <f>TRUNC(P301*M301*N301/100)</f>
        <v>0</v>
      </c>
      <c r="R301" s="73"/>
      <c r="S301" s="74"/>
      <c r="T301" s="74"/>
      <c r="Z301" s="66" t="s">
        <v>1153</v>
      </c>
      <c r="AA301" s="66">
        <f>SUM(AA300:AA300)</f>
        <v>0.009000000000000001</v>
      </c>
    </row>
    <row r="302" spans="2:20" ht="21.75" customHeight="1">
      <c r="B302" s="67" t="s">
        <v>1214</v>
      </c>
      <c r="D302" s="237" t="s">
        <v>1301</v>
      </c>
      <c r="E302" s="238"/>
      <c r="F302" s="238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9"/>
    </row>
    <row r="303" spans="2:27" ht="21.75" customHeight="1">
      <c r="B303" s="67" t="s">
        <v>1148</v>
      </c>
      <c r="C303" s="67" t="s">
        <v>680</v>
      </c>
      <c r="D303" s="71" t="s">
        <v>672</v>
      </c>
      <c r="E303" s="71" t="s">
        <v>681</v>
      </c>
      <c r="F303" s="72" t="s">
        <v>457</v>
      </c>
      <c r="G303" s="72">
        <v>1</v>
      </c>
      <c r="H303" s="72">
        <f>IF(I303&lt;&gt;0,G303-I303,"")</f>
        <v>0</v>
      </c>
      <c r="I303" s="72">
        <v>1</v>
      </c>
      <c r="J303" s="72"/>
      <c r="K303" s="71" t="s">
        <v>923</v>
      </c>
      <c r="L303" s="72" t="s">
        <v>925</v>
      </c>
      <c r="M303" s="72">
        <v>0.007</v>
      </c>
      <c r="N303" s="72">
        <v>150</v>
      </c>
      <c r="O303" s="72">
        <f>IF(I303*M303=0,"",I303*M303*(N303/100))</f>
        <v>0.0105</v>
      </c>
      <c r="P303" s="73"/>
      <c r="Q303" s="73">
        <f>TRUNC(P303*M303*N303/100)</f>
        <v>0</v>
      </c>
      <c r="R303" s="73"/>
      <c r="S303" s="74" t="s">
        <v>1179</v>
      </c>
      <c r="T303" s="74"/>
      <c r="AA303" s="66">
        <f>O303</f>
        <v>0.0105</v>
      </c>
    </row>
    <row r="304" spans="2:27" ht="21.75" customHeight="1">
      <c r="B304" s="67" t="s">
        <v>1148</v>
      </c>
      <c r="C304" s="67" t="s">
        <v>923</v>
      </c>
      <c r="D304" s="71" t="s">
        <v>924</v>
      </c>
      <c r="E304" s="71" t="s">
        <v>925</v>
      </c>
      <c r="F304" s="72" t="s">
        <v>926</v>
      </c>
      <c r="G304" s="72">
        <f>IF(H304*I304/100+0.000005&lt;1,TRUNC(H304*I304/100+0.000005,옵션!$E$13),TRUNC(H304*I304/100+0.000005,옵션!$E$13))</f>
        <v>0.0105</v>
      </c>
      <c r="H304" s="72">
        <f>옵션!$B$13</f>
        <v>100</v>
      </c>
      <c r="I304" s="72">
        <f>SUM(AA303:AA303)</f>
        <v>0.0105</v>
      </c>
      <c r="J304" s="72"/>
      <c r="K304" s="71"/>
      <c r="L304" s="72"/>
      <c r="M304" s="72"/>
      <c r="N304" s="72"/>
      <c r="O304" s="72">
        <f>IF(I304*M304=0,"",I304*M304*(N304/100))</f>
      </c>
      <c r="P304" s="73"/>
      <c r="Q304" s="73">
        <f>TRUNC(P304*M304*N304/100)</f>
        <v>0</v>
      </c>
      <c r="R304" s="73"/>
      <c r="S304" s="74"/>
      <c r="T304" s="74"/>
      <c r="Z304" s="66" t="s">
        <v>1153</v>
      </c>
      <c r="AA304" s="66">
        <f>SUM(AA303:AA303)</f>
        <v>0.0105</v>
      </c>
    </row>
    <row r="305" spans="2:20" ht="21.75" customHeight="1">
      <c r="B305" s="67" t="s">
        <v>1214</v>
      </c>
      <c r="D305" s="237" t="s">
        <v>1302</v>
      </c>
      <c r="E305" s="238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9"/>
    </row>
    <row r="306" spans="2:27" ht="21.75" customHeight="1">
      <c r="B306" s="67" t="s">
        <v>1148</v>
      </c>
      <c r="C306" s="67" t="s">
        <v>684</v>
      </c>
      <c r="D306" s="71" t="s">
        <v>672</v>
      </c>
      <c r="E306" s="71" t="s">
        <v>685</v>
      </c>
      <c r="F306" s="72" t="s">
        <v>457</v>
      </c>
      <c r="G306" s="72">
        <v>1</v>
      </c>
      <c r="H306" s="72">
        <f>IF(I306&lt;&gt;0,G306-I306,"")</f>
        <v>0</v>
      </c>
      <c r="I306" s="72">
        <v>1</v>
      </c>
      <c r="J306" s="72"/>
      <c r="K306" s="71" t="s">
        <v>923</v>
      </c>
      <c r="L306" s="72" t="s">
        <v>925</v>
      </c>
      <c r="M306" s="72">
        <v>0.008</v>
      </c>
      <c r="N306" s="72">
        <v>150</v>
      </c>
      <c r="O306" s="72">
        <f>IF(I306*M306=0,"",I306*M306*(N306/100))</f>
        <v>0.012</v>
      </c>
      <c r="P306" s="73"/>
      <c r="Q306" s="73">
        <f>TRUNC(P306*M306*N306/100)</f>
        <v>0</v>
      </c>
      <c r="R306" s="73"/>
      <c r="S306" s="74" t="s">
        <v>1179</v>
      </c>
      <c r="T306" s="74"/>
      <c r="AA306" s="66">
        <f>O306</f>
        <v>0.012</v>
      </c>
    </row>
    <row r="307" spans="2:27" ht="21.75" customHeight="1">
      <c r="B307" s="67" t="s">
        <v>1148</v>
      </c>
      <c r="C307" s="67" t="s">
        <v>923</v>
      </c>
      <c r="D307" s="71" t="s">
        <v>924</v>
      </c>
      <c r="E307" s="71" t="s">
        <v>925</v>
      </c>
      <c r="F307" s="72" t="s">
        <v>926</v>
      </c>
      <c r="G307" s="72">
        <f>IF(H307*I307/100+0.000005&lt;1,TRUNC(H307*I307/100+0.000005,옵션!$E$13),TRUNC(H307*I307/100+0.000005,옵션!$E$13))</f>
        <v>0.012</v>
      </c>
      <c r="H307" s="72">
        <f>옵션!$B$13</f>
        <v>100</v>
      </c>
      <c r="I307" s="72">
        <f>SUM(AA306:AA306)</f>
        <v>0.012</v>
      </c>
      <c r="J307" s="72"/>
      <c r="K307" s="71"/>
      <c r="L307" s="72"/>
      <c r="M307" s="72"/>
      <c r="N307" s="72"/>
      <c r="O307" s="72">
        <f>IF(I307*M307=0,"",I307*M307*(N307/100))</f>
      </c>
      <c r="P307" s="73"/>
      <c r="Q307" s="73">
        <f>TRUNC(P307*M307*N307/100)</f>
        <v>0</v>
      </c>
      <c r="R307" s="73"/>
      <c r="S307" s="74"/>
      <c r="T307" s="74"/>
      <c r="Z307" s="66" t="s">
        <v>1153</v>
      </c>
      <c r="AA307" s="66">
        <f>SUM(AA306:AA306)</f>
        <v>0.012</v>
      </c>
    </row>
    <row r="308" spans="2:20" ht="21.75" customHeight="1">
      <c r="B308" s="67" t="s">
        <v>1214</v>
      </c>
      <c r="D308" s="237" t="s">
        <v>1303</v>
      </c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9"/>
    </row>
    <row r="309" spans="2:28" ht="21.75" customHeight="1">
      <c r="B309" s="67" t="s">
        <v>1148</v>
      </c>
      <c r="C309" s="67" t="s">
        <v>686</v>
      </c>
      <c r="D309" s="71" t="s">
        <v>687</v>
      </c>
      <c r="E309" s="71" t="s">
        <v>688</v>
      </c>
      <c r="F309" s="72" t="s">
        <v>457</v>
      </c>
      <c r="G309" s="72">
        <v>1</v>
      </c>
      <c r="H309" s="72">
        <f>IF(I309&lt;&gt;0,G309-I309,"")</f>
        <v>0</v>
      </c>
      <c r="I309" s="72">
        <v>1</v>
      </c>
      <c r="J309" s="72"/>
      <c r="K309" s="71" t="s">
        <v>927</v>
      </c>
      <c r="L309" s="72" t="s">
        <v>928</v>
      </c>
      <c r="M309" s="72">
        <v>0.01158</v>
      </c>
      <c r="N309" s="72">
        <v>127.5</v>
      </c>
      <c r="O309" s="72">
        <f>IF(I309*M309=0,"",I309*M309*(N309/100))</f>
        <v>0.0147645</v>
      </c>
      <c r="P309" s="73"/>
      <c r="Q309" s="73">
        <f>TRUNC(P309*M309*N309/100)</f>
        <v>0</v>
      </c>
      <c r="R309" s="73"/>
      <c r="S309" s="74" t="s">
        <v>1990</v>
      </c>
      <c r="T309" s="74"/>
      <c r="AB309" s="66">
        <f>O309</f>
        <v>0.0147645</v>
      </c>
    </row>
    <row r="310" spans="4:30" ht="21.75" customHeight="1">
      <c r="D310" s="71"/>
      <c r="E310" s="71"/>
      <c r="F310" s="72"/>
      <c r="G310" s="72"/>
      <c r="H310" s="72"/>
      <c r="I310" s="72"/>
      <c r="J310" s="72"/>
      <c r="K310" s="71"/>
      <c r="L310" s="72" t="s">
        <v>1987</v>
      </c>
      <c r="M310" s="72">
        <v>0.01158</v>
      </c>
      <c r="N310" s="72">
        <v>127.5</v>
      </c>
      <c r="O310" s="72">
        <f>O309</f>
        <v>0.0147645</v>
      </c>
      <c r="P310" s="73"/>
      <c r="Q310" s="73"/>
      <c r="R310" s="73"/>
      <c r="S310" s="74" t="s">
        <v>1990</v>
      </c>
      <c r="T310" s="74"/>
      <c r="AD310" s="66">
        <f>O310</f>
        <v>0.0147645</v>
      </c>
    </row>
    <row r="311" spans="2:28" ht="21.75" customHeight="1">
      <c r="B311" s="67" t="s">
        <v>1148</v>
      </c>
      <c r="C311" s="67" t="s">
        <v>927</v>
      </c>
      <c r="D311" s="71" t="s">
        <v>924</v>
      </c>
      <c r="E311" s="71" t="s">
        <v>928</v>
      </c>
      <c r="F311" s="72" t="s">
        <v>926</v>
      </c>
      <c r="G311" s="72">
        <f>IF(H311*I311/100+0.000005&lt;1,TRUNC(H311*I311/100+0.000005,옵션!$E$13),TRUNC(H311*I311/100+0.000005,옵션!$E$13))</f>
        <v>0.01476</v>
      </c>
      <c r="H311" s="72">
        <f>옵션!$B$13</f>
        <v>100</v>
      </c>
      <c r="I311" s="72">
        <f>SUM(AB309:AB309)</f>
        <v>0.0147645</v>
      </c>
      <c r="J311" s="72"/>
      <c r="K311" s="71"/>
      <c r="L311" s="72"/>
      <c r="M311" s="72"/>
      <c r="N311" s="72"/>
      <c r="O311" s="72">
        <f>IF(I311*M311=0,"",I311*M311*(N311/100))</f>
      </c>
      <c r="P311" s="73"/>
      <c r="Q311" s="73">
        <f>TRUNC(P311*M311*N311/100)</f>
        <v>0</v>
      </c>
      <c r="R311" s="73"/>
      <c r="S311" s="74"/>
      <c r="T311" s="74"/>
      <c r="Z311" s="66" t="s">
        <v>1153</v>
      </c>
      <c r="AB311" s="66">
        <f>SUM(AB309:AB309)</f>
        <v>0.0147645</v>
      </c>
    </row>
    <row r="312" spans="4:30" ht="21.75" customHeight="1">
      <c r="D312" s="75" t="s">
        <v>1988</v>
      </c>
      <c r="E312" s="76" t="s">
        <v>1987</v>
      </c>
      <c r="F312" s="77" t="s">
        <v>1989</v>
      </c>
      <c r="G312" s="77">
        <f>G311</f>
        <v>0.01476</v>
      </c>
      <c r="H312" s="77">
        <f>H311</f>
        <v>100</v>
      </c>
      <c r="I312" s="77">
        <f>I311</f>
        <v>0.0147645</v>
      </c>
      <c r="J312" s="77"/>
      <c r="K312" s="76"/>
      <c r="L312" s="77"/>
      <c r="M312" s="77"/>
      <c r="N312" s="77"/>
      <c r="O312" s="77"/>
      <c r="P312" s="78"/>
      <c r="Q312" s="78"/>
      <c r="R312" s="78"/>
      <c r="S312" s="79"/>
      <c r="T312" s="80"/>
      <c r="AD312" s="66">
        <f>I312</f>
        <v>0.0147645</v>
      </c>
    </row>
    <row r="313" spans="2:20" ht="21.75" customHeight="1">
      <c r="B313" s="67" t="s">
        <v>1214</v>
      </c>
      <c r="D313" s="237" t="s">
        <v>1304</v>
      </c>
      <c r="E313" s="238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9"/>
    </row>
    <row r="314" spans="2:28" ht="21.75" customHeight="1">
      <c r="B314" s="67" t="s">
        <v>1148</v>
      </c>
      <c r="C314" s="67" t="s">
        <v>689</v>
      </c>
      <c r="D314" s="71" t="s">
        <v>687</v>
      </c>
      <c r="E314" s="71" t="s">
        <v>690</v>
      </c>
      <c r="F314" s="72" t="s">
        <v>457</v>
      </c>
      <c r="G314" s="72">
        <v>1</v>
      </c>
      <c r="H314" s="72">
        <f>IF(I314&lt;&gt;0,G314-I314,"")</f>
        <v>0</v>
      </c>
      <c r="I314" s="72">
        <v>1</v>
      </c>
      <c r="J314" s="72"/>
      <c r="K314" s="71" t="s">
        <v>927</v>
      </c>
      <c r="L314" s="72" t="s">
        <v>928</v>
      </c>
      <c r="M314" s="72">
        <v>0.014</v>
      </c>
      <c r="N314" s="72">
        <v>100</v>
      </c>
      <c r="O314" s="72">
        <f>IF(I314*M314=0,"",I314*M314*(N314/100))</f>
        <v>0.014</v>
      </c>
      <c r="P314" s="73"/>
      <c r="Q314" s="73">
        <f>TRUNC(P314*M314*N314/100)</f>
        <v>0</v>
      </c>
      <c r="R314" s="73"/>
      <c r="S314" s="74" t="s">
        <v>1200</v>
      </c>
      <c r="T314" s="74"/>
      <c r="AB314" s="66">
        <f>O314</f>
        <v>0.014</v>
      </c>
    </row>
    <row r="315" spans="2:28" ht="21.75" customHeight="1">
      <c r="B315" s="67" t="s">
        <v>1148</v>
      </c>
      <c r="C315" s="67" t="s">
        <v>927</v>
      </c>
      <c r="D315" s="71" t="s">
        <v>924</v>
      </c>
      <c r="E315" s="71" t="s">
        <v>928</v>
      </c>
      <c r="F315" s="72" t="s">
        <v>926</v>
      </c>
      <c r="G315" s="72">
        <f>IF(H315*I315/100+0.000005&lt;1,TRUNC(H315*I315/100+0.000005,옵션!$E$13),TRUNC(H315*I315/100+0.000005,옵션!$E$13))</f>
        <v>0.014</v>
      </c>
      <c r="H315" s="72">
        <f>옵션!$B$13</f>
        <v>100</v>
      </c>
      <c r="I315" s="72">
        <f>SUM(AB314:AB314)</f>
        <v>0.014</v>
      </c>
      <c r="J315" s="72"/>
      <c r="K315" s="71"/>
      <c r="L315" s="72"/>
      <c r="M315" s="72"/>
      <c r="N315" s="72"/>
      <c r="O315" s="72">
        <f>IF(I315*M315=0,"",I315*M315*(N315/100))</f>
      </c>
      <c r="P315" s="73"/>
      <c r="Q315" s="73">
        <f>TRUNC(P315*M315*N315/100)</f>
        <v>0</v>
      </c>
      <c r="R315" s="73"/>
      <c r="S315" s="74"/>
      <c r="T315" s="74"/>
      <c r="Z315" s="66" t="s">
        <v>1153</v>
      </c>
      <c r="AB315" s="66">
        <f>SUM(AB314:AB314)</f>
        <v>0.014</v>
      </c>
    </row>
    <row r="316" spans="2:20" ht="21.75" customHeight="1">
      <c r="B316" s="67" t="s">
        <v>1214</v>
      </c>
      <c r="D316" s="237" t="s">
        <v>1305</v>
      </c>
      <c r="E316" s="238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9"/>
    </row>
    <row r="317" spans="2:28" ht="21.75" customHeight="1">
      <c r="B317" s="67" t="s">
        <v>1148</v>
      </c>
      <c r="C317" s="67" t="s">
        <v>691</v>
      </c>
      <c r="D317" s="71" t="s">
        <v>687</v>
      </c>
      <c r="E317" s="71" t="s">
        <v>692</v>
      </c>
      <c r="F317" s="72" t="s">
        <v>457</v>
      </c>
      <c r="G317" s="72">
        <v>1</v>
      </c>
      <c r="H317" s="72">
        <f>IF(I317&lt;&gt;0,G317-I317,"")</f>
        <v>0</v>
      </c>
      <c r="I317" s="72">
        <v>1</v>
      </c>
      <c r="J317" s="72"/>
      <c r="K317" s="71" t="s">
        <v>927</v>
      </c>
      <c r="L317" s="72" t="s">
        <v>928</v>
      </c>
      <c r="M317" s="72">
        <v>0.016</v>
      </c>
      <c r="N317" s="72">
        <v>100</v>
      </c>
      <c r="O317" s="72">
        <f>IF(I317*M317=0,"",I317*M317*(N317/100))</f>
        <v>0.016</v>
      </c>
      <c r="P317" s="73"/>
      <c r="Q317" s="73">
        <f>TRUNC(P317*M317*N317/100)</f>
        <v>0</v>
      </c>
      <c r="R317" s="73"/>
      <c r="S317" s="74" t="s">
        <v>1200</v>
      </c>
      <c r="T317" s="74"/>
      <c r="AB317" s="66">
        <f>O317</f>
        <v>0.016</v>
      </c>
    </row>
    <row r="318" spans="2:28" ht="21.75" customHeight="1">
      <c r="B318" s="67" t="s">
        <v>1148</v>
      </c>
      <c r="C318" s="67" t="s">
        <v>927</v>
      </c>
      <c r="D318" s="71" t="s">
        <v>924</v>
      </c>
      <c r="E318" s="71" t="s">
        <v>928</v>
      </c>
      <c r="F318" s="72" t="s">
        <v>926</v>
      </c>
      <c r="G318" s="72">
        <f>IF(H318*I318/100+0.000005&lt;1,TRUNC(H318*I318/100+0.000005,옵션!$E$13),TRUNC(H318*I318/100+0.000005,옵션!$E$13))</f>
        <v>0.016</v>
      </c>
      <c r="H318" s="72">
        <f>옵션!$B$13</f>
        <v>100</v>
      </c>
      <c r="I318" s="72">
        <f>SUM(AB317:AB317)</f>
        <v>0.016</v>
      </c>
      <c r="J318" s="72"/>
      <c r="K318" s="71"/>
      <c r="L318" s="72"/>
      <c r="M318" s="72"/>
      <c r="N318" s="72"/>
      <c r="O318" s="72">
        <f>IF(I318*M318=0,"",I318*M318*(N318/100))</f>
      </c>
      <c r="P318" s="73"/>
      <c r="Q318" s="73">
        <f>TRUNC(P318*M318*N318/100)</f>
        <v>0</v>
      </c>
      <c r="R318" s="73"/>
      <c r="S318" s="74"/>
      <c r="T318" s="74"/>
      <c r="Z318" s="66" t="s">
        <v>1153</v>
      </c>
      <c r="AB318" s="66">
        <f>SUM(AB317:AB317)</f>
        <v>0.016</v>
      </c>
    </row>
    <row r="319" spans="2:20" ht="21.75" customHeight="1">
      <c r="B319" s="67" t="s">
        <v>1214</v>
      </c>
      <c r="D319" s="237" t="s">
        <v>1306</v>
      </c>
      <c r="E319" s="238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9"/>
    </row>
    <row r="320" spans="2:28" ht="21.75" customHeight="1">
      <c r="B320" s="67" t="s">
        <v>1148</v>
      </c>
      <c r="C320" s="67" t="s">
        <v>693</v>
      </c>
      <c r="D320" s="71" t="s">
        <v>687</v>
      </c>
      <c r="E320" s="71" t="s">
        <v>694</v>
      </c>
      <c r="F320" s="72" t="s">
        <v>457</v>
      </c>
      <c r="G320" s="72">
        <v>1</v>
      </c>
      <c r="H320" s="72">
        <f>IF(I320&lt;&gt;0,G320-I320,"")</f>
        <v>0</v>
      </c>
      <c r="I320" s="72">
        <v>1</v>
      </c>
      <c r="J320" s="72"/>
      <c r="K320" s="71" t="s">
        <v>927</v>
      </c>
      <c r="L320" s="72" t="s">
        <v>928</v>
      </c>
      <c r="M320" s="72">
        <v>0.018</v>
      </c>
      <c r="N320" s="72">
        <v>100</v>
      </c>
      <c r="O320" s="72">
        <f>IF(I320*M320=0,"",I320*M320*(N320/100))</f>
        <v>0.018</v>
      </c>
      <c r="P320" s="73"/>
      <c r="Q320" s="73">
        <f>TRUNC(P320*M320*N320/100)</f>
        <v>0</v>
      </c>
      <c r="R320" s="73"/>
      <c r="S320" s="74" t="s">
        <v>1200</v>
      </c>
      <c r="T320" s="74"/>
      <c r="AB320" s="66">
        <f>O320</f>
        <v>0.018</v>
      </c>
    </row>
    <row r="321" spans="2:28" ht="21.75" customHeight="1">
      <c r="B321" s="67" t="s">
        <v>1148</v>
      </c>
      <c r="C321" s="67" t="s">
        <v>927</v>
      </c>
      <c r="D321" s="71" t="s">
        <v>924</v>
      </c>
      <c r="E321" s="71" t="s">
        <v>928</v>
      </c>
      <c r="F321" s="72" t="s">
        <v>926</v>
      </c>
      <c r="G321" s="72">
        <f>IF(H321*I321/100+0.000005&lt;1,TRUNC(H321*I321/100+0.000005,옵션!$E$13),TRUNC(H321*I321/100+0.000005,옵션!$E$13))</f>
        <v>0.018</v>
      </c>
      <c r="H321" s="72">
        <f>옵션!$B$13</f>
        <v>100</v>
      </c>
      <c r="I321" s="72">
        <f>SUM(AB320:AB320)</f>
        <v>0.018</v>
      </c>
      <c r="J321" s="72"/>
      <c r="K321" s="71"/>
      <c r="L321" s="72"/>
      <c r="M321" s="72"/>
      <c r="N321" s="72"/>
      <c r="O321" s="72">
        <f>IF(I321*M321=0,"",I321*M321*(N321/100))</f>
      </c>
      <c r="P321" s="73"/>
      <c r="Q321" s="73">
        <f>TRUNC(P321*M321*N321/100)</f>
        <v>0</v>
      </c>
      <c r="R321" s="73"/>
      <c r="S321" s="74"/>
      <c r="T321" s="74"/>
      <c r="Z321" s="66" t="s">
        <v>1153</v>
      </c>
      <c r="AB321" s="66">
        <f>SUM(AB320:AB320)</f>
        <v>0.018</v>
      </c>
    </row>
    <row r="322" spans="2:20" ht="21.75" customHeight="1">
      <c r="B322" s="67" t="s">
        <v>1214</v>
      </c>
      <c r="D322" s="237" t="s">
        <v>1307</v>
      </c>
      <c r="E322" s="238"/>
      <c r="F322" s="238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9"/>
    </row>
    <row r="323" spans="2:28" ht="21.75" customHeight="1">
      <c r="B323" s="67" t="s">
        <v>1148</v>
      </c>
      <c r="C323" s="67" t="s">
        <v>695</v>
      </c>
      <c r="D323" s="71" t="s">
        <v>687</v>
      </c>
      <c r="E323" s="71" t="s">
        <v>696</v>
      </c>
      <c r="F323" s="72" t="s">
        <v>457</v>
      </c>
      <c r="G323" s="72">
        <v>1</v>
      </c>
      <c r="H323" s="72">
        <f>IF(I323&lt;&gt;0,G323-I323,"")</f>
        <v>0</v>
      </c>
      <c r="I323" s="72">
        <v>1</v>
      </c>
      <c r="J323" s="72"/>
      <c r="K323" s="71" t="s">
        <v>927</v>
      </c>
      <c r="L323" s="72" t="s">
        <v>928</v>
      </c>
      <c r="M323" s="72">
        <v>0.029</v>
      </c>
      <c r="N323" s="72">
        <v>100</v>
      </c>
      <c r="O323" s="72">
        <f>IF(I323*M323=0,"",I323*M323*(N323/100))</f>
        <v>0.029</v>
      </c>
      <c r="P323" s="73"/>
      <c r="Q323" s="73">
        <f>TRUNC(P323*M323*N323/100)</f>
        <v>0</v>
      </c>
      <c r="R323" s="73"/>
      <c r="S323" s="74" t="s">
        <v>1200</v>
      </c>
      <c r="T323" s="74"/>
      <c r="AB323" s="66">
        <f>O323</f>
        <v>0.029</v>
      </c>
    </row>
    <row r="324" spans="2:28" ht="21.75" customHeight="1">
      <c r="B324" s="67" t="s">
        <v>1148</v>
      </c>
      <c r="C324" s="67" t="s">
        <v>927</v>
      </c>
      <c r="D324" s="71" t="s">
        <v>924</v>
      </c>
      <c r="E324" s="71" t="s">
        <v>928</v>
      </c>
      <c r="F324" s="72" t="s">
        <v>926</v>
      </c>
      <c r="G324" s="72">
        <f>IF(H324*I324/100+0.000005&lt;1,TRUNC(H324*I324/100+0.000005,옵션!$E$13),TRUNC(H324*I324/100+0.000005,옵션!$E$13))</f>
        <v>0.029</v>
      </c>
      <c r="H324" s="72">
        <f>옵션!$B$13</f>
        <v>100</v>
      </c>
      <c r="I324" s="72">
        <f>SUM(AB323:AB323)</f>
        <v>0.029</v>
      </c>
      <c r="J324" s="72"/>
      <c r="K324" s="71"/>
      <c r="L324" s="72"/>
      <c r="M324" s="72"/>
      <c r="N324" s="72"/>
      <c r="O324" s="72">
        <f>IF(I324*M324=0,"",I324*M324*(N324/100))</f>
      </c>
      <c r="P324" s="73"/>
      <c r="Q324" s="73">
        <f>TRUNC(P324*M324*N324/100)</f>
        <v>0</v>
      </c>
      <c r="R324" s="73"/>
      <c r="S324" s="74"/>
      <c r="T324" s="74"/>
      <c r="Z324" s="66" t="s">
        <v>1153</v>
      </c>
      <c r="AB324" s="66">
        <f>SUM(AB323:AB323)</f>
        <v>0.029</v>
      </c>
    </row>
    <row r="325" spans="2:20" ht="21.75" customHeight="1">
      <c r="B325" s="67" t="s">
        <v>1214</v>
      </c>
      <c r="D325" s="237" t="s">
        <v>1308</v>
      </c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9"/>
    </row>
    <row r="326" spans="2:28" ht="21.75" customHeight="1">
      <c r="B326" s="67" t="s">
        <v>1148</v>
      </c>
      <c r="C326" s="67" t="s">
        <v>697</v>
      </c>
      <c r="D326" s="71" t="s">
        <v>687</v>
      </c>
      <c r="E326" s="71" t="s">
        <v>698</v>
      </c>
      <c r="F326" s="72" t="s">
        <v>457</v>
      </c>
      <c r="G326" s="72">
        <v>1</v>
      </c>
      <c r="H326" s="72">
        <f>IF(I326&lt;&gt;0,G326-I326,"")</f>
        <v>0</v>
      </c>
      <c r="I326" s="72">
        <v>1</v>
      </c>
      <c r="J326" s="72"/>
      <c r="K326" s="71" t="s">
        <v>927</v>
      </c>
      <c r="L326" s="72" t="s">
        <v>928</v>
      </c>
      <c r="M326" s="72">
        <v>0.049</v>
      </c>
      <c r="N326" s="72">
        <v>100</v>
      </c>
      <c r="O326" s="72">
        <f>IF(I326*M326=0,"",I326*M326*(N326/100))</f>
        <v>0.049</v>
      </c>
      <c r="P326" s="73"/>
      <c r="Q326" s="73">
        <f>TRUNC(P326*M326*N326/100)</f>
        <v>0</v>
      </c>
      <c r="R326" s="73"/>
      <c r="S326" s="74" t="s">
        <v>1200</v>
      </c>
      <c r="T326" s="74"/>
      <c r="AB326" s="66">
        <f>O326</f>
        <v>0.049</v>
      </c>
    </row>
    <row r="327" spans="2:28" ht="21.75" customHeight="1">
      <c r="B327" s="67" t="s">
        <v>1148</v>
      </c>
      <c r="C327" s="67" t="s">
        <v>927</v>
      </c>
      <c r="D327" s="71" t="s">
        <v>924</v>
      </c>
      <c r="E327" s="71" t="s">
        <v>928</v>
      </c>
      <c r="F327" s="72" t="s">
        <v>926</v>
      </c>
      <c r="G327" s="72">
        <f>IF(H327*I327/100+0.000005&lt;1,TRUNC(H327*I327/100+0.000005,옵션!$E$13),TRUNC(H327*I327/100+0.000005,옵션!$E$13))</f>
        <v>0.049</v>
      </c>
      <c r="H327" s="72">
        <f>옵션!$B$13</f>
        <v>100</v>
      </c>
      <c r="I327" s="72">
        <f>SUM(AB326:AB326)</f>
        <v>0.049</v>
      </c>
      <c r="J327" s="72"/>
      <c r="K327" s="71"/>
      <c r="L327" s="72"/>
      <c r="M327" s="72"/>
      <c r="N327" s="72"/>
      <c r="O327" s="72">
        <f>IF(I327*M327=0,"",I327*M327*(N327/100))</f>
      </c>
      <c r="P327" s="73"/>
      <c r="Q327" s="73">
        <f>TRUNC(P327*M327*N327/100)</f>
        <v>0</v>
      </c>
      <c r="R327" s="73"/>
      <c r="S327" s="74"/>
      <c r="T327" s="74"/>
      <c r="Z327" s="66" t="s">
        <v>1153</v>
      </c>
      <c r="AB327" s="66">
        <f>SUM(AB326:AB326)</f>
        <v>0.049</v>
      </c>
    </row>
    <row r="328" spans="2:20" ht="21.75" customHeight="1">
      <c r="B328" s="67" t="s">
        <v>1214</v>
      </c>
      <c r="D328" s="237" t="s">
        <v>1309</v>
      </c>
      <c r="E328" s="238"/>
      <c r="F328" s="238"/>
      <c r="G328" s="238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9"/>
    </row>
    <row r="329" spans="2:28" ht="21.75" customHeight="1">
      <c r="B329" s="67" t="s">
        <v>1148</v>
      </c>
      <c r="C329" s="67" t="s">
        <v>699</v>
      </c>
      <c r="D329" s="71" t="s">
        <v>687</v>
      </c>
      <c r="E329" s="71" t="s">
        <v>700</v>
      </c>
      <c r="F329" s="72" t="s">
        <v>457</v>
      </c>
      <c r="G329" s="72">
        <v>1</v>
      </c>
      <c r="H329" s="72">
        <f>IF(I329&lt;&gt;0,G329-I329,"")</f>
        <v>0</v>
      </c>
      <c r="I329" s="72">
        <v>1</v>
      </c>
      <c r="J329" s="72"/>
      <c r="K329" s="71" t="s">
        <v>927</v>
      </c>
      <c r="L329" s="72" t="s">
        <v>928</v>
      </c>
      <c r="M329" s="72">
        <v>0.078</v>
      </c>
      <c r="N329" s="72">
        <v>100</v>
      </c>
      <c r="O329" s="72">
        <f>IF(I329*M329=0,"",I329*M329*(N329/100))</f>
        <v>0.078</v>
      </c>
      <c r="P329" s="73"/>
      <c r="Q329" s="73">
        <f>TRUNC(P329*M329*N329/100)</f>
        <v>0</v>
      </c>
      <c r="R329" s="73"/>
      <c r="S329" s="74" t="s">
        <v>1199</v>
      </c>
      <c r="T329" s="74"/>
      <c r="AB329" s="66">
        <f>O329</f>
        <v>0.078</v>
      </c>
    </row>
    <row r="330" spans="2:28" ht="21.75" customHeight="1">
      <c r="B330" s="67" t="s">
        <v>1148</v>
      </c>
      <c r="C330" s="67" t="s">
        <v>927</v>
      </c>
      <c r="D330" s="71" t="s">
        <v>924</v>
      </c>
      <c r="E330" s="71" t="s">
        <v>928</v>
      </c>
      <c r="F330" s="72" t="s">
        <v>926</v>
      </c>
      <c r="G330" s="72">
        <f>IF(H330*I330/100+0.000005&lt;1,TRUNC(H330*I330/100+0.000005,옵션!$E$13),TRUNC(H330*I330/100+0.000005,옵션!$E$13))</f>
        <v>0.078</v>
      </c>
      <c r="H330" s="72">
        <f>옵션!$B$13</f>
        <v>100</v>
      </c>
      <c r="I330" s="72">
        <f>SUM(AB329:AB329)</f>
        <v>0.078</v>
      </c>
      <c r="J330" s="72"/>
      <c r="K330" s="71"/>
      <c r="L330" s="72"/>
      <c r="M330" s="72"/>
      <c r="N330" s="72"/>
      <c r="O330" s="72">
        <f>IF(I330*M330=0,"",I330*M330*(N330/100))</f>
      </c>
      <c r="P330" s="73"/>
      <c r="Q330" s="73">
        <f>TRUNC(P330*M330*N330/100)</f>
        <v>0</v>
      </c>
      <c r="R330" s="73"/>
      <c r="S330" s="74"/>
      <c r="T330" s="74"/>
      <c r="Z330" s="66" t="s">
        <v>1153</v>
      </c>
      <c r="AB330" s="66">
        <f>SUM(AB329:AB329)</f>
        <v>0.078</v>
      </c>
    </row>
    <row r="331" spans="2:20" ht="21.75" customHeight="1">
      <c r="B331" s="67" t="s">
        <v>1214</v>
      </c>
      <c r="D331" s="237" t="s">
        <v>1310</v>
      </c>
      <c r="E331" s="238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9"/>
    </row>
    <row r="332" spans="2:28" ht="21.75" customHeight="1">
      <c r="B332" s="67" t="s">
        <v>1148</v>
      </c>
      <c r="C332" s="67" t="s">
        <v>701</v>
      </c>
      <c r="D332" s="71" t="s">
        <v>702</v>
      </c>
      <c r="E332" s="71" t="s">
        <v>703</v>
      </c>
      <c r="F332" s="72" t="s">
        <v>457</v>
      </c>
      <c r="G332" s="72">
        <v>1</v>
      </c>
      <c r="H332" s="72">
        <f>IF(I332&lt;&gt;0,G332-I332,"")</f>
        <v>0</v>
      </c>
      <c r="I332" s="72">
        <v>1</v>
      </c>
      <c r="J332" s="72"/>
      <c r="K332" s="71" t="s">
        <v>927</v>
      </c>
      <c r="L332" s="72" t="s">
        <v>928</v>
      </c>
      <c r="M332" s="72">
        <v>0.014</v>
      </c>
      <c r="N332" s="72">
        <v>100</v>
      </c>
      <c r="O332" s="72">
        <f>IF(I332*M332=0,"",I332*M332*(N332/100))</f>
        <v>0.014</v>
      </c>
      <c r="P332" s="73"/>
      <c r="Q332" s="73">
        <f>TRUNC(P332*M332*N332/100)</f>
        <v>0</v>
      </c>
      <c r="R332" s="73"/>
      <c r="S332" s="74" t="s">
        <v>1200</v>
      </c>
      <c r="T332" s="74"/>
      <c r="AB332" s="66">
        <f>O332</f>
        <v>0.014</v>
      </c>
    </row>
    <row r="333" spans="2:28" ht="21.75" customHeight="1">
      <c r="B333" s="67" t="s">
        <v>1148</v>
      </c>
      <c r="C333" s="67" t="s">
        <v>927</v>
      </c>
      <c r="D333" s="71" t="s">
        <v>924</v>
      </c>
      <c r="E333" s="71" t="s">
        <v>928</v>
      </c>
      <c r="F333" s="72" t="s">
        <v>926</v>
      </c>
      <c r="G333" s="72">
        <f>IF(H333*I333/100+0.000005&lt;1,TRUNC(H333*I333/100+0.000005,옵션!$E$13),TRUNC(H333*I333/100+0.000005,옵션!$E$13))</f>
        <v>0.014</v>
      </c>
      <c r="H333" s="72">
        <f>옵션!$B$13</f>
        <v>100</v>
      </c>
      <c r="I333" s="72">
        <f>SUM(AB332:AB332)</f>
        <v>0.014</v>
      </c>
      <c r="J333" s="72"/>
      <c r="K333" s="71"/>
      <c r="L333" s="72"/>
      <c r="M333" s="72"/>
      <c r="N333" s="72"/>
      <c r="O333" s="72">
        <f>IF(I333*M333=0,"",I333*M333*(N333/100))</f>
      </c>
      <c r="P333" s="73"/>
      <c r="Q333" s="73">
        <f>TRUNC(P333*M333*N333/100)</f>
        <v>0</v>
      </c>
      <c r="R333" s="73"/>
      <c r="S333" s="74"/>
      <c r="T333" s="74"/>
      <c r="Z333" s="66" t="s">
        <v>1153</v>
      </c>
      <c r="AB333" s="66">
        <f>SUM(AB332:AB332)</f>
        <v>0.014</v>
      </c>
    </row>
    <row r="334" spans="2:20" ht="21.75" customHeight="1">
      <c r="B334" s="67" t="s">
        <v>1214</v>
      </c>
      <c r="D334" s="237" t="s">
        <v>1311</v>
      </c>
      <c r="E334" s="238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9"/>
    </row>
    <row r="335" spans="2:28" ht="21.75" customHeight="1">
      <c r="B335" s="67" t="s">
        <v>1148</v>
      </c>
      <c r="C335" s="67" t="s">
        <v>704</v>
      </c>
      <c r="D335" s="71" t="s">
        <v>702</v>
      </c>
      <c r="E335" s="71" t="s">
        <v>705</v>
      </c>
      <c r="F335" s="72" t="s">
        <v>457</v>
      </c>
      <c r="G335" s="72">
        <v>1</v>
      </c>
      <c r="H335" s="72">
        <f>IF(I335&lt;&gt;0,G335-I335,"")</f>
        <v>0</v>
      </c>
      <c r="I335" s="72">
        <v>1</v>
      </c>
      <c r="J335" s="72"/>
      <c r="K335" s="71" t="s">
        <v>927</v>
      </c>
      <c r="L335" s="72" t="s">
        <v>928</v>
      </c>
      <c r="M335" s="72">
        <v>0.022</v>
      </c>
      <c r="N335" s="72">
        <v>100</v>
      </c>
      <c r="O335" s="72">
        <f>IF(I335*M335=0,"",I335*M335*(N335/100))</f>
        <v>0.022</v>
      </c>
      <c r="P335" s="73"/>
      <c r="Q335" s="73">
        <f>TRUNC(P335*M335*N335/100)</f>
        <v>0</v>
      </c>
      <c r="R335" s="73"/>
      <c r="S335" s="74" t="s">
        <v>1200</v>
      </c>
      <c r="T335" s="74"/>
      <c r="AB335" s="66">
        <f>O335</f>
        <v>0.022</v>
      </c>
    </row>
    <row r="336" spans="2:28" ht="21.75" customHeight="1">
      <c r="B336" s="67" t="s">
        <v>1148</v>
      </c>
      <c r="C336" s="67" t="s">
        <v>927</v>
      </c>
      <c r="D336" s="71" t="s">
        <v>924</v>
      </c>
      <c r="E336" s="71" t="s">
        <v>928</v>
      </c>
      <c r="F336" s="72" t="s">
        <v>926</v>
      </c>
      <c r="G336" s="72">
        <f>IF(H336*I336/100+0.000005&lt;1,TRUNC(H336*I336/100+0.000005,옵션!$E$13),TRUNC(H336*I336/100+0.000005,옵션!$E$13))</f>
        <v>0.022</v>
      </c>
      <c r="H336" s="72">
        <f>옵션!$B$13</f>
        <v>100</v>
      </c>
      <c r="I336" s="72">
        <f>SUM(AB335:AB335)</f>
        <v>0.022</v>
      </c>
      <c r="J336" s="72"/>
      <c r="K336" s="71"/>
      <c r="L336" s="72"/>
      <c r="M336" s="72"/>
      <c r="N336" s="72"/>
      <c r="O336" s="72">
        <f>IF(I336*M336=0,"",I336*M336*(N336/100))</f>
      </c>
      <c r="P336" s="73"/>
      <c r="Q336" s="73">
        <f>TRUNC(P336*M336*N336/100)</f>
        <v>0</v>
      </c>
      <c r="R336" s="73"/>
      <c r="S336" s="74"/>
      <c r="T336" s="74"/>
      <c r="Z336" s="66" t="s">
        <v>1153</v>
      </c>
      <c r="AB336" s="66">
        <f>SUM(AB335:AB335)</f>
        <v>0.022</v>
      </c>
    </row>
    <row r="337" spans="2:20" ht="21.75" customHeight="1">
      <c r="B337" s="67" t="s">
        <v>1214</v>
      </c>
      <c r="D337" s="237" t="s">
        <v>1312</v>
      </c>
      <c r="E337" s="238"/>
      <c r="F337" s="238"/>
      <c r="G337" s="238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9"/>
    </row>
    <row r="338" spans="2:28" ht="21.75" customHeight="1">
      <c r="B338" s="67" t="s">
        <v>1148</v>
      </c>
      <c r="C338" s="67" t="s">
        <v>706</v>
      </c>
      <c r="D338" s="71" t="s">
        <v>702</v>
      </c>
      <c r="E338" s="71" t="s">
        <v>707</v>
      </c>
      <c r="F338" s="72" t="s">
        <v>457</v>
      </c>
      <c r="G338" s="72">
        <v>1</v>
      </c>
      <c r="H338" s="72">
        <f>IF(I338&lt;&gt;0,G338-I338,"")</f>
        <v>0</v>
      </c>
      <c r="I338" s="72">
        <v>1</v>
      </c>
      <c r="J338" s="72"/>
      <c r="K338" s="71" t="s">
        <v>927</v>
      </c>
      <c r="L338" s="72" t="s">
        <v>928</v>
      </c>
      <c r="M338" s="72">
        <v>0.036</v>
      </c>
      <c r="N338" s="72">
        <v>100</v>
      </c>
      <c r="O338" s="72">
        <f>IF(I338*M338=0,"",I338*M338*(N338/100))</f>
        <v>0.036</v>
      </c>
      <c r="P338" s="73"/>
      <c r="Q338" s="73">
        <f>TRUNC(P338*M338*N338/100)</f>
        <v>0</v>
      </c>
      <c r="R338" s="73"/>
      <c r="S338" s="74" t="s">
        <v>1200</v>
      </c>
      <c r="T338" s="74"/>
      <c r="AB338" s="66">
        <f>O338</f>
        <v>0.036</v>
      </c>
    </row>
    <row r="339" spans="2:28" ht="21.75" customHeight="1">
      <c r="B339" s="67" t="s">
        <v>1148</v>
      </c>
      <c r="C339" s="67" t="s">
        <v>927</v>
      </c>
      <c r="D339" s="71" t="s">
        <v>924</v>
      </c>
      <c r="E339" s="71" t="s">
        <v>928</v>
      </c>
      <c r="F339" s="72" t="s">
        <v>926</v>
      </c>
      <c r="G339" s="72">
        <f>IF(H339*I339/100+0.000005&lt;1,TRUNC(H339*I339/100+0.000005,옵션!$E$13),TRUNC(H339*I339/100+0.000005,옵션!$E$13))</f>
        <v>0.036</v>
      </c>
      <c r="H339" s="72">
        <f>옵션!$B$13</f>
        <v>100</v>
      </c>
      <c r="I339" s="72">
        <f>SUM(AB338:AB338)</f>
        <v>0.036</v>
      </c>
      <c r="J339" s="72"/>
      <c r="K339" s="71"/>
      <c r="L339" s="72"/>
      <c r="M339" s="72"/>
      <c r="N339" s="72"/>
      <c r="O339" s="72">
        <f>IF(I339*M339=0,"",I339*M339*(N339/100))</f>
      </c>
      <c r="P339" s="73"/>
      <c r="Q339" s="73">
        <f>TRUNC(P339*M339*N339/100)</f>
        <v>0</v>
      </c>
      <c r="R339" s="73"/>
      <c r="S339" s="74"/>
      <c r="T339" s="74"/>
      <c r="Z339" s="66" t="s">
        <v>1153</v>
      </c>
      <c r="AB339" s="66">
        <f>SUM(AB338:AB338)</f>
        <v>0.036</v>
      </c>
    </row>
    <row r="340" spans="2:20" ht="21.75" customHeight="1">
      <c r="B340" s="67" t="s">
        <v>1214</v>
      </c>
      <c r="D340" s="237" t="s">
        <v>1313</v>
      </c>
      <c r="E340" s="238"/>
      <c r="F340" s="238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9"/>
    </row>
    <row r="341" spans="2:28" ht="21.75" customHeight="1">
      <c r="B341" s="67" t="s">
        <v>1148</v>
      </c>
      <c r="C341" s="67" t="s">
        <v>708</v>
      </c>
      <c r="D341" s="71" t="s">
        <v>702</v>
      </c>
      <c r="E341" s="71" t="s">
        <v>709</v>
      </c>
      <c r="F341" s="72" t="s">
        <v>457</v>
      </c>
      <c r="G341" s="72">
        <v>1</v>
      </c>
      <c r="H341" s="72">
        <f>IF(I341&lt;&gt;0,G341-I341,"")</f>
        <v>0</v>
      </c>
      <c r="I341" s="72">
        <v>1</v>
      </c>
      <c r="J341" s="72"/>
      <c r="K341" s="71" t="s">
        <v>927</v>
      </c>
      <c r="L341" s="72" t="s">
        <v>928</v>
      </c>
      <c r="M341" s="72">
        <v>0.078</v>
      </c>
      <c r="N341" s="72">
        <v>100</v>
      </c>
      <c r="O341" s="72">
        <f>IF(I341*M341=0,"",I341*M341*(N341/100))</f>
        <v>0.078</v>
      </c>
      <c r="P341" s="73"/>
      <c r="Q341" s="73">
        <f>TRUNC(P341*M341*N341/100)</f>
        <v>0</v>
      </c>
      <c r="R341" s="73"/>
      <c r="S341" s="74" t="s">
        <v>1199</v>
      </c>
      <c r="T341" s="74"/>
      <c r="AB341" s="66">
        <f>O341</f>
        <v>0.078</v>
      </c>
    </row>
    <row r="342" spans="2:28" ht="21.75" customHeight="1">
      <c r="B342" s="67" t="s">
        <v>1148</v>
      </c>
      <c r="C342" s="67" t="s">
        <v>927</v>
      </c>
      <c r="D342" s="71" t="s">
        <v>924</v>
      </c>
      <c r="E342" s="71" t="s">
        <v>928</v>
      </c>
      <c r="F342" s="72" t="s">
        <v>926</v>
      </c>
      <c r="G342" s="72">
        <f>IF(H342*I342/100+0.000005&lt;1,TRUNC(H342*I342/100+0.000005,옵션!$E$13),TRUNC(H342*I342/100+0.000005,옵션!$E$13))</f>
        <v>0.078</v>
      </c>
      <c r="H342" s="72">
        <f>옵션!$B$13</f>
        <v>100</v>
      </c>
      <c r="I342" s="72">
        <f>SUM(AB341:AB341)</f>
        <v>0.078</v>
      </c>
      <c r="J342" s="72"/>
      <c r="K342" s="71"/>
      <c r="L342" s="72"/>
      <c r="M342" s="72"/>
      <c r="N342" s="72"/>
      <c r="O342" s="72">
        <f>IF(I342*M342=0,"",I342*M342*(N342/100))</f>
      </c>
      <c r="P342" s="73"/>
      <c r="Q342" s="73">
        <f>TRUNC(P342*M342*N342/100)</f>
        <v>0</v>
      </c>
      <c r="R342" s="73"/>
      <c r="S342" s="74"/>
      <c r="T342" s="74"/>
      <c r="Z342" s="66" t="s">
        <v>1153</v>
      </c>
      <c r="AB342" s="66">
        <f>SUM(AB341:AB341)</f>
        <v>0.078</v>
      </c>
    </row>
    <row r="343" spans="2:20" ht="21.75" customHeight="1">
      <c r="B343" s="67" t="s">
        <v>1214</v>
      </c>
      <c r="D343" s="237" t="s">
        <v>1314</v>
      </c>
      <c r="E343" s="238"/>
      <c r="F343" s="238"/>
      <c r="G343" s="238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9"/>
    </row>
    <row r="344" spans="2:28" ht="21.75" customHeight="1">
      <c r="B344" s="67" t="s">
        <v>1148</v>
      </c>
      <c r="C344" s="67" t="s">
        <v>744</v>
      </c>
      <c r="D344" s="71" t="s">
        <v>745</v>
      </c>
      <c r="E344" s="71" t="s">
        <v>746</v>
      </c>
      <c r="F344" s="72" t="s">
        <v>501</v>
      </c>
      <c r="G344" s="72">
        <v>1</v>
      </c>
      <c r="H344" s="72">
        <f>IF(I344&lt;&gt;0,G344-I344,"")</f>
        <v>0</v>
      </c>
      <c r="I344" s="72">
        <v>1</v>
      </c>
      <c r="J344" s="72"/>
      <c r="K344" s="71" t="s">
        <v>927</v>
      </c>
      <c r="L344" s="72" t="s">
        <v>928</v>
      </c>
      <c r="M344" s="72">
        <v>0.0504</v>
      </c>
      <c r="N344" s="72">
        <v>100</v>
      </c>
      <c r="O344" s="72">
        <f>IF(I344*M344=0,"",I344*M344*(N344/100))</f>
        <v>0.0504</v>
      </c>
      <c r="P344" s="73"/>
      <c r="Q344" s="73">
        <f>TRUNC(P344*M344*N344/100)</f>
        <v>0</v>
      </c>
      <c r="R344" s="73"/>
      <c r="S344" s="74" t="s">
        <v>1201</v>
      </c>
      <c r="T344" s="74"/>
      <c r="AB344" s="66">
        <f>O344</f>
        <v>0.0504</v>
      </c>
    </row>
    <row r="345" spans="2:28" ht="21.75" customHeight="1">
      <c r="B345" s="67" t="s">
        <v>1148</v>
      </c>
      <c r="C345" s="67" t="s">
        <v>927</v>
      </c>
      <c r="D345" s="71" t="s">
        <v>924</v>
      </c>
      <c r="E345" s="71" t="s">
        <v>928</v>
      </c>
      <c r="F345" s="72" t="s">
        <v>926</v>
      </c>
      <c r="G345" s="72">
        <f>IF(H345*I345/100+0.000005&lt;1,TRUNC(H345*I345/100+0.000005,옵션!$E$13),TRUNC(H345*I345/100+0.000005,옵션!$E$13))</f>
        <v>0.0504</v>
      </c>
      <c r="H345" s="72">
        <f>옵션!$B$13</f>
        <v>100</v>
      </c>
      <c r="I345" s="72">
        <f>SUM(AB344:AB344)</f>
        <v>0.0504</v>
      </c>
      <c r="J345" s="72"/>
      <c r="K345" s="71"/>
      <c r="L345" s="72"/>
      <c r="M345" s="72"/>
      <c r="N345" s="72"/>
      <c r="O345" s="72">
        <f>IF(I345*M345=0,"",I345*M345*(N345/100))</f>
      </c>
      <c r="P345" s="73"/>
      <c r="Q345" s="73">
        <f>TRUNC(P345*M345*N345/100)</f>
        <v>0</v>
      </c>
      <c r="R345" s="73"/>
      <c r="S345" s="74"/>
      <c r="T345" s="74"/>
      <c r="Z345" s="66" t="s">
        <v>1153</v>
      </c>
      <c r="AB345" s="66">
        <f>SUM(AB344:AB344)</f>
        <v>0.0504</v>
      </c>
    </row>
    <row r="346" spans="2:20" ht="21.75" customHeight="1">
      <c r="B346" s="67" t="s">
        <v>1214</v>
      </c>
      <c r="D346" s="237" t="s">
        <v>1315</v>
      </c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9"/>
    </row>
    <row r="347" spans="2:28" ht="21.75" customHeight="1">
      <c r="B347" s="67" t="s">
        <v>1148</v>
      </c>
      <c r="C347" s="67" t="s">
        <v>747</v>
      </c>
      <c r="D347" s="71" t="s">
        <v>745</v>
      </c>
      <c r="E347" s="71" t="s">
        <v>748</v>
      </c>
      <c r="F347" s="72" t="s">
        <v>501</v>
      </c>
      <c r="G347" s="72">
        <v>1</v>
      </c>
      <c r="H347" s="72">
        <f>IF(I347&lt;&gt;0,G347-I347,"")</f>
        <v>0</v>
      </c>
      <c r="I347" s="72">
        <v>1</v>
      </c>
      <c r="J347" s="72"/>
      <c r="K347" s="71" t="s">
        <v>927</v>
      </c>
      <c r="L347" s="72" t="s">
        <v>928</v>
      </c>
      <c r="M347" s="72">
        <v>0.0756</v>
      </c>
      <c r="N347" s="72">
        <v>100</v>
      </c>
      <c r="O347" s="72">
        <f>IF(I347*M347=0,"",I347*M347*(N347/100))</f>
        <v>0.0756</v>
      </c>
      <c r="P347" s="73"/>
      <c r="Q347" s="73">
        <f>TRUNC(P347*M347*N347/100)</f>
        <v>0</v>
      </c>
      <c r="R347" s="73"/>
      <c r="S347" s="74" t="s">
        <v>1201</v>
      </c>
      <c r="T347" s="74"/>
      <c r="AB347" s="66">
        <f>O347</f>
        <v>0.0756</v>
      </c>
    </row>
    <row r="348" spans="2:28" ht="21.75" customHeight="1">
      <c r="B348" s="67" t="s">
        <v>1148</v>
      </c>
      <c r="C348" s="67" t="s">
        <v>927</v>
      </c>
      <c r="D348" s="71" t="s">
        <v>924</v>
      </c>
      <c r="E348" s="71" t="s">
        <v>928</v>
      </c>
      <c r="F348" s="72" t="s">
        <v>926</v>
      </c>
      <c r="G348" s="72">
        <f>IF(H348*I348/100+0.000005&lt;1,TRUNC(H348*I348/100+0.000005,옵션!$E$13),TRUNC(H348*I348/100+0.000005,옵션!$E$13))</f>
        <v>0.0756</v>
      </c>
      <c r="H348" s="72">
        <f>옵션!$B$13</f>
        <v>100</v>
      </c>
      <c r="I348" s="72">
        <f>SUM(AB347:AB347)</f>
        <v>0.0756</v>
      </c>
      <c r="J348" s="72"/>
      <c r="K348" s="71"/>
      <c r="L348" s="72"/>
      <c r="M348" s="72"/>
      <c r="N348" s="72"/>
      <c r="O348" s="72">
        <f>IF(I348*M348=0,"",I348*M348*(N348/100))</f>
      </c>
      <c r="P348" s="73"/>
      <c r="Q348" s="73">
        <f>TRUNC(P348*M348*N348/100)</f>
        <v>0</v>
      </c>
      <c r="R348" s="73"/>
      <c r="S348" s="74"/>
      <c r="T348" s="74"/>
      <c r="Z348" s="66" t="s">
        <v>1153</v>
      </c>
      <c r="AB348" s="66">
        <f>SUM(AB347:AB347)</f>
        <v>0.0756</v>
      </c>
    </row>
    <row r="349" spans="2:20" ht="21.75" customHeight="1">
      <c r="B349" s="67" t="s">
        <v>1214</v>
      </c>
      <c r="D349" s="237" t="s">
        <v>1316</v>
      </c>
      <c r="E349" s="238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9"/>
    </row>
    <row r="350" spans="2:28" ht="21.75" customHeight="1">
      <c r="B350" s="67" t="s">
        <v>1148</v>
      </c>
      <c r="C350" s="67" t="s">
        <v>749</v>
      </c>
      <c r="D350" s="71" t="s">
        <v>750</v>
      </c>
      <c r="E350" s="71" t="s">
        <v>751</v>
      </c>
      <c r="F350" s="72" t="s">
        <v>501</v>
      </c>
      <c r="G350" s="72">
        <v>1</v>
      </c>
      <c r="H350" s="72">
        <f>IF(I350&lt;&gt;0,G350-I350,"")</f>
        <v>0</v>
      </c>
      <c r="I350" s="72">
        <v>1</v>
      </c>
      <c r="J350" s="72"/>
      <c r="K350" s="71" t="s">
        <v>927</v>
      </c>
      <c r="L350" s="72" t="s">
        <v>928</v>
      </c>
      <c r="M350" s="72">
        <v>0.0504</v>
      </c>
      <c r="N350" s="72">
        <v>100</v>
      </c>
      <c r="O350" s="72">
        <f>IF(I350*M350=0,"",I350*M350*(N350/100))</f>
        <v>0.0504</v>
      </c>
      <c r="P350" s="73"/>
      <c r="Q350" s="73">
        <f>TRUNC(P350*M350*N350/100)</f>
        <v>0</v>
      </c>
      <c r="R350" s="73"/>
      <c r="S350" s="74" t="s">
        <v>1201</v>
      </c>
      <c r="T350" s="74"/>
      <c r="AB350" s="66">
        <f>O350</f>
        <v>0.0504</v>
      </c>
    </row>
    <row r="351" spans="2:28" ht="21.75" customHeight="1">
      <c r="B351" s="67" t="s">
        <v>1148</v>
      </c>
      <c r="C351" s="67" t="s">
        <v>927</v>
      </c>
      <c r="D351" s="71" t="s">
        <v>924</v>
      </c>
      <c r="E351" s="71" t="s">
        <v>928</v>
      </c>
      <c r="F351" s="72" t="s">
        <v>926</v>
      </c>
      <c r="G351" s="72">
        <f>IF(H351*I351/100+0.000005&lt;1,TRUNC(H351*I351/100+0.000005,옵션!$E$13),TRUNC(H351*I351/100+0.000005,옵션!$E$13))</f>
        <v>0.0504</v>
      </c>
      <c r="H351" s="72">
        <f>옵션!$B$13</f>
        <v>100</v>
      </c>
      <c r="I351" s="72">
        <f>SUM(AB350:AB350)</f>
        <v>0.0504</v>
      </c>
      <c r="J351" s="72"/>
      <c r="K351" s="71"/>
      <c r="L351" s="72"/>
      <c r="M351" s="72"/>
      <c r="N351" s="72"/>
      <c r="O351" s="72">
        <f>IF(I351*M351=0,"",I351*M351*(N351/100))</f>
      </c>
      <c r="P351" s="73"/>
      <c r="Q351" s="73">
        <f>TRUNC(P351*M351*N351/100)</f>
        <v>0</v>
      </c>
      <c r="R351" s="73"/>
      <c r="S351" s="74"/>
      <c r="T351" s="74"/>
      <c r="Z351" s="66" t="s">
        <v>1153</v>
      </c>
      <c r="AB351" s="66">
        <f>SUM(AB350:AB350)</f>
        <v>0.0504</v>
      </c>
    </row>
    <row r="352" spans="2:20" ht="21.75" customHeight="1">
      <c r="B352" s="67" t="s">
        <v>1214</v>
      </c>
      <c r="D352" s="237" t="s">
        <v>1317</v>
      </c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9"/>
    </row>
    <row r="353" spans="2:27" ht="21.75" customHeight="1">
      <c r="B353" s="67" t="s">
        <v>1148</v>
      </c>
      <c r="C353" s="67" t="s">
        <v>841</v>
      </c>
      <c r="D353" s="71" t="s">
        <v>842</v>
      </c>
      <c r="E353" s="71" t="s">
        <v>843</v>
      </c>
      <c r="F353" s="72" t="s">
        <v>501</v>
      </c>
      <c r="G353" s="72">
        <v>1</v>
      </c>
      <c r="H353" s="72">
        <f>IF(I353&lt;&gt;0,G353-I353,"")</f>
        <v>0</v>
      </c>
      <c r="I353" s="72">
        <v>1</v>
      </c>
      <c r="J353" s="72"/>
      <c r="K353" s="71" t="s">
        <v>923</v>
      </c>
      <c r="L353" s="72" t="s">
        <v>925</v>
      </c>
      <c r="M353" s="72">
        <v>0.016</v>
      </c>
      <c r="N353" s="72">
        <v>100</v>
      </c>
      <c r="O353" s="72">
        <f>IF(I353*M353=0,"",I353*M353*(N353/100))</f>
        <v>0.016</v>
      </c>
      <c r="P353" s="73"/>
      <c r="Q353" s="73">
        <f>TRUNC(P353*M353*N353/100)</f>
        <v>0</v>
      </c>
      <c r="R353" s="73"/>
      <c r="S353" s="74" t="s">
        <v>1179</v>
      </c>
      <c r="T353" s="74"/>
      <c r="AA353" s="66">
        <f>O353</f>
        <v>0.016</v>
      </c>
    </row>
    <row r="354" spans="2:27" ht="21.75" customHeight="1">
      <c r="B354" s="67" t="s">
        <v>1148</v>
      </c>
      <c r="C354" s="67" t="s">
        <v>923</v>
      </c>
      <c r="D354" s="71" t="s">
        <v>924</v>
      </c>
      <c r="E354" s="71" t="s">
        <v>925</v>
      </c>
      <c r="F354" s="72" t="s">
        <v>926</v>
      </c>
      <c r="G354" s="72">
        <f>IF(H354*I354/100+0.000005&lt;1,TRUNC(H354*I354/100+0.000005,옵션!$E$13),TRUNC(H354*I354/100+0.000005,옵션!$E$13))</f>
        <v>0.016</v>
      </c>
      <c r="H354" s="72">
        <f>옵션!$B$13</f>
        <v>100</v>
      </c>
      <c r="I354" s="72">
        <f>SUM(AA353:AA353)</f>
        <v>0.016</v>
      </c>
      <c r="J354" s="72"/>
      <c r="K354" s="71"/>
      <c r="L354" s="72"/>
      <c r="M354" s="72"/>
      <c r="N354" s="72"/>
      <c r="O354" s="72">
        <f>IF(I354*M354=0,"",I354*M354*(N354/100))</f>
      </c>
      <c r="P354" s="73"/>
      <c r="Q354" s="73">
        <f>TRUNC(P354*M354*N354/100)</f>
        <v>0</v>
      </c>
      <c r="R354" s="73"/>
      <c r="S354" s="74"/>
      <c r="T354" s="74"/>
      <c r="Z354" s="66" t="s">
        <v>1153</v>
      </c>
      <c r="AA354" s="66">
        <f>SUM(AA353:AA353)</f>
        <v>0.016</v>
      </c>
    </row>
    <row r="355" spans="2:20" ht="21.75" customHeight="1">
      <c r="B355" s="67" t="s">
        <v>1214</v>
      </c>
      <c r="D355" s="237" t="s">
        <v>1318</v>
      </c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9"/>
    </row>
    <row r="356" spans="2:27" ht="21.75" customHeight="1">
      <c r="B356" s="67" t="s">
        <v>1148</v>
      </c>
      <c r="C356" s="67" t="s">
        <v>710</v>
      </c>
      <c r="D356" s="71" t="s">
        <v>711</v>
      </c>
      <c r="E356" s="71" t="s">
        <v>712</v>
      </c>
      <c r="F356" s="72" t="s">
        <v>501</v>
      </c>
      <c r="G356" s="72">
        <v>1</v>
      </c>
      <c r="H356" s="72">
        <f>IF(I356&lt;&gt;0,G356-I356,"")</f>
        <v>0</v>
      </c>
      <c r="I356" s="72">
        <v>1</v>
      </c>
      <c r="J356" s="72"/>
      <c r="K356" s="71" t="s">
        <v>923</v>
      </c>
      <c r="L356" s="72" t="s">
        <v>925</v>
      </c>
      <c r="M356" s="72">
        <v>0.085</v>
      </c>
      <c r="N356" s="72">
        <v>100</v>
      </c>
      <c r="O356" s="72">
        <f>IF(I356*M356=0,"",I356*M356*(N356/100))</f>
        <v>0.085</v>
      </c>
      <c r="P356" s="73"/>
      <c r="Q356" s="73">
        <f>TRUNC(P356*M356*N356/100)</f>
        <v>0</v>
      </c>
      <c r="R356" s="73"/>
      <c r="S356" s="74" t="s">
        <v>1202</v>
      </c>
      <c r="T356" s="74"/>
      <c r="AA356" s="66">
        <f>O356</f>
        <v>0.085</v>
      </c>
    </row>
    <row r="357" spans="2:27" ht="21.75" customHeight="1">
      <c r="B357" s="67" t="s">
        <v>1148</v>
      </c>
      <c r="C357" s="67" t="s">
        <v>923</v>
      </c>
      <c r="D357" s="71" t="s">
        <v>924</v>
      </c>
      <c r="E357" s="71" t="s">
        <v>925</v>
      </c>
      <c r="F357" s="72" t="s">
        <v>926</v>
      </c>
      <c r="G357" s="72">
        <f>IF(H357*I357/100+0.000005&lt;1,TRUNC(H357*I357/100+0.000005,옵션!$E$13),TRUNC(H357*I357/100+0.000005,옵션!$E$13))</f>
        <v>0.085</v>
      </c>
      <c r="H357" s="72">
        <f>옵션!$B$13</f>
        <v>100</v>
      </c>
      <c r="I357" s="72">
        <f>SUM(AA356:AA356)</f>
        <v>0.085</v>
      </c>
      <c r="J357" s="72"/>
      <c r="K357" s="71"/>
      <c r="L357" s="72"/>
      <c r="M357" s="72"/>
      <c r="N357" s="72"/>
      <c r="O357" s="72">
        <f>IF(I357*M357=0,"",I357*M357*(N357/100))</f>
      </c>
      <c r="P357" s="73"/>
      <c r="Q357" s="73">
        <f>TRUNC(P357*M357*N357/100)</f>
        <v>0</v>
      </c>
      <c r="R357" s="73"/>
      <c r="S357" s="74"/>
      <c r="T357" s="74"/>
      <c r="Z357" s="66" t="s">
        <v>1153</v>
      </c>
      <c r="AA357" s="66">
        <f>SUM(AA356:AA356)</f>
        <v>0.085</v>
      </c>
    </row>
    <row r="358" spans="2:20" ht="21.75" customHeight="1">
      <c r="B358" s="67" t="s">
        <v>1214</v>
      </c>
      <c r="D358" s="237" t="s">
        <v>1319</v>
      </c>
      <c r="E358" s="238"/>
      <c r="F358" s="238"/>
      <c r="G358" s="238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  <c r="T358" s="239"/>
    </row>
    <row r="359" spans="2:27" ht="21.75" customHeight="1">
      <c r="B359" s="67" t="s">
        <v>1148</v>
      </c>
      <c r="C359" s="67" t="s">
        <v>713</v>
      </c>
      <c r="D359" s="71" t="s">
        <v>711</v>
      </c>
      <c r="E359" s="71" t="s">
        <v>714</v>
      </c>
      <c r="F359" s="72" t="s">
        <v>501</v>
      </c>
      <c r="G359" s="72">
        <v>1</v>
      </c>
      <c r="H359" s="72">
        <f>IF(I359&lt;&gt;0,G359-I359,"")</f>
        <v>0</v>
      </c>
      <c r="I359" s="72">
        <v>1</v>
      </c>
      <c r="J359" s="72"/>
      <c r="K359" s="71" t="s">
        <v>923</v>
      </c>
      <c r="L359" s="72" t="s">
        <v>925</v>
      </c>
      <c r="M359" s="72">
        <v>0.085</v>
      </c>
      <c r="N359" s="72">
        <v>100</v>
      </c>
      <c r="O359" s="72">
        <f>IF(I359*M359=0,"",I359*M359*(N359/100))</f>
        <v>0.085</v>
      </c>
      <c r="P359" s="73"/>
      <c r="Q359" s="73">
        <f>TRUNC(P359*M359*N359/100)</f>
        <v>0</v>
      </c>
      <c r="R359" s="73"/>
      <c r="S359" s="74" t="s">
        <v>1202</v>
      </c>
      <c r="T359" s="74"/>
      <c r="AA359" s="66">
        <f>O359</f>
        <v>0.085</v>
      </c>
    </row>
    <row r="360" spans="2:27" ht="21.75" customHeight="1">
      <c r="B360" s="67" t="s">
        <v>1148</v>
      </c>
      <c r="C360" s="67" t="s">
        <v>923</v>
      </c>
      <c r="D360" s="71" t="s">
        <v>924</v>
      </c>
      <c r="E360" s="71" t="s">
        <v>925</v>
      </c>
      <c r="F360" s="72" t="s">
        <v>926</v>
      </c>
      <c r="G360" s="72">
        <f>IF(H360*I360/100+0.000005&lt;1,TRUNC(H360*I360/100+0.000005,옵션!$E$13),TRUNC(H360*I360/100+0.000005,옵션!$E$13))</f>
        <v>0.085</v>
      </c>
      <c r="H360" s="72">
        <f>옵션!$B$13</f>
        <v>100</v>
      </c>
      <c r="I360" s="72">
        <f>SUM(AA359:AA359)</f>
        <v>0.085</v>
      </c>
      <c r="J360" s="72"/>
      <c r="K360" s="71"/>
      <c r="L360" s="72"/>
      <c r="M360" s="72"/>
      <c r="N360" s="72"/>
      <c r="O360" s="72">
        <f>IF(I360*M360=0,"",I360*M360*(N360/100))</f>
      </c>
      <c r="P360" s="73"/>
      <c r="Q360" s="73">
        <f>TRUNC(P360*M360*N360/100)</f>
        <v>0</v>
      </c>
      <c r="R360" s="73"/>
      <c r="S360" s="74"/>
      <c r="T360" s="74"/>
      <c r="Z360" s="66" t="s">
        <v>1153</v>
      </c>
      <c r="AA360" s="66">
        <f>SUM(AA359:AA359)</f>
        <v>0.085</v>
      </c>
    </row>
    <row r="361" spans="2:20" ht="21.75" customHeight="1">
      <c r="B361" s="67" t="s">
        <v>1214</v>
      </c>
      <c r="D361" s="237" t="s">
        <v>1320</v>
      </c>
      <c r="E361" s="238"/>
      <c r="F361" s="238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9"/>
    </row>
    <row r="362" spans="2:27" ht="21.75" customHeight="1">
      <c r="B362" s="67" t="s">
        <v>1148</v>
      </c>
      <c r="C362" s="67" t="s">
        <v>715</v>
      </c>
      <c r="D362" s="71" t="s">
        <v>711</v>
      </c>
      <c r="E362" s="71" t="s">
        <v>716</v>
      </c>
      <c r="F362" s="72" t="s">
        <v>501</v>
      </c>
      <c r="G362" s="72">
        <v>1</v>
      </c>
      <c r="H362" s="72">
        <f>IF(I362&lt;&gt;0,G362-I362,"")</f>
        <v>0</v>
      </c>
      <c r="I362" s="72">
        <v>1</v>
      </c>
      <c r="J362" s="72"/>
      <c r="K362" s="71" t="s">
        <v>923</v>
      </c>
      <c r="L362" s="72" t="s">
        <v>925</v>
      </c>
      <c r="M362" s="72">
        <v>0.085</v>
      </c>
      <c r="N362" s="72">
        <v>100</v>
      </c>
      <c r="O362" s="72">
        <f>IF(I362*M362=0,"",I362*M362*(N362/100))</f>
        <v>0.085</v>
      </c>
      <c r="P362" s="73"/>
      <c r="Q362" s="73">
        <f>TRUNC(P362*M362*N362/100)</f>
        <v>0</v>
      </c>
      <c r="R362" s="73"/>
      <c r="S362" s="74" t="s">
        <v>1202</v>
      </c>
      <c r="T362" s="74"/>
      <c r="AA362" s="66">
        <f>O362</f>
        <v>0.085</v>
      </c>
    </row>
    <row r="363" spans="2:27" ht="21.75" customHeight="1">
      <c r="B363" s="67" t="s">
        <v>1148</v>
      </c>
      <c r="C363" s="67" t="s">
        <v>923</v>
      </c>
      <c r="D363" s="71" t="s">
        <v>924</v>
      </c>
      <c r="E363" s="71" t="s">
        <v>925</v>
      </c>
      <c r="F363" s="72" t="s">
        <v>926</v>
      </c>
      <c r="G363" s="72">
        <f>IF(H363*I363/100+0.000005&lt;1,TRUNC(H363*I363/100+0.000005,옵션!$E$13),TRUNC(H363*I363/100+0.000005,옵션!$E$13))</f>
        <v>0.085</v>
      </c>
      <c r="H363" s="72">
        <f>옵션!$B$13</f>
        <v>100</v>
      </c>
      <c r="I363" s="72">
        <f>SUM(AA362:AA362)</f>
        <v>0.085</v>
      </c>
      <c r="J363" s="72"/>
      <c r="K363" s="71"/>
      <c r="L363" s="72"/>
      <c r="M363" s="72"/>
      <c r="N363" s="72"/>
      <c r="O363" s="72">
        <f>IF(I363*M363=0,"",I363*M363*(N363/100))</f>
      </c>
      <c r="P363" s="73"/>
      <c r="Q363" s="73">
        <f>TRUNC(P363*M363*N363/100)</f>
        <v>0</v>
      </c>
      <c r="R363" s="73"/>
      <c r="S363" s="74"/>
      <c r="T363" s="74"/>
      <c r="Z363" s="66" t="s">
        <v>1153</v>
      </c>
      <c r="AA363" s="66">
        <f>SUM(AA362:AA362)</f>
        <v>0.085</v>
      </c>
    </row>
    <row r="364" spans="2:20" ht="21.75" customHeight="1">
      <c r="B364" s="67" t="s">
        <v>1214</v>
      </c>
      <c r="D364" s="237" t="s">
        <v>1321</v>
      </c>
      <c r="E364" s="238"/>
      <c r="F364" s="238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9"/>
    </row>
    <row r="365" spans="2:27" ht="21.75" customHeight="1">
      <c r="B365" s="67" t="s">
        <v>1148</v>
      </c>
      <c r="C365" s="67" t="s">
        <v>717</v>
      </c>
      <c r="D365" s="71" t="s">
        <v>711</v>
      </c>
      <c r="E365" s="71" t="s">
        <v>718</v>
      </c>
      <c r="F365" s="72" t="s">
        <v>501</v>
      </c>
      <c r="G365" s="72">
        <v>1</v>
      </c>
      <c r="H365" s="72">
        <f>IF(I365&lt;&gt;0,G365-I365,"")</f>
        <v>0</v>
      </c>
      <c r="I365" s="72">
        <v>1</v>
      </c>
      <c r="J365" s="72"/>
      <c r="K365" s="71" t="s">
        <v>923</v>
      </c>
      <c r="L365" s="72" t="s">
        <v>925</v>
      </c>
      <c r="M365" s="72">
        <v>0.085</v>
      </c>
      <c r="N365" s="72">
        <v>100</v>
      </c>
      <c r="O365" s="72">
        <f>IF(I365*M365=0,"",I365*M365*(N365/100))</f>
        <v>0.085</v>
      </c>
      <c r="P365" s="73"/>
      <c r="Q365" s="73">
        <f>TRUNC(P365*M365*N365/100)</f>
        <v>0</v>
      </c>
      <c r="R365" s="73"/>
      <c r="S365" s="74" t="s">
        <v>1202</v>
      </c>
      <c r="T365" s="74"/>
      <c r="AA365" s="66">
        <f>O365</f>
        <v>0.085</v>
      </c>
    </row>
    <row r="366" spans="2:27" ht="21.75" customHeight="1">
      <c r="B366" s="67" t="s">
        <v>1148</v>
      </c>
      <c r="C366" s="67" t="s">
        <v>923</v>
      </c>
      <c r="D366" s="71" t="s">
        <v>924</v>
      </c>
      <c r="E366" s="71" t="s">
        <v>925</v>
      </c>
      <c r="F366" s="72" t="s">
        <v>926</v>
      </c>
      <c r="G366" s="72">
        <f>IF(H366*I366/100+0.000005&lt;1,TRUNC(H366*I366/100+0.000005,옵션!$E$13),TRUNC(H366*I366/100+0.000005,옵션!$E$13))</f>
        <v>0.085</v>
      </c>
      <c r="H366" s="72">
        <f>옵션!$B$13</f>
        <v>100</v>
      </c>
      <c r="I366" s="72">
        <f>SUM(AA365:AA365)</f>
        <v>0.085</v>
      </c>
      <c r="J366" s="72"/>
      <c r="K366" s="71"/>
      <c r="L366" s="72"/>
      <c r="M366" s="72"/>
      <c r="N366" s="72"/>
      <c r="O366" s="72">
        <f>IF(I366*M366=0,"",I366*M366*(N366/100))</f>
      </c>
      <c r="P366" s="73"/>
      <c r="Q366" s="73">
        <f>TRUNC(P366*M366*N366/100)</f>
        <v>0</v>
      </c>
      <c r="R366" s="73"/>
      <c r="S366" s="74"/>
      <c r="T366" s="74"/>
      <c r="Z366" s="66" t="s">
        <v>1153</v>
      </c>
      <c r="AA366" s="66">
        <f>SUM(AA365:AA365)</f>
        <v>0.085</v>
      </c>
    </row>
    <row r="367" spans="2:20" ht="21.75" customHeight="1">
      <c r="B367" s="67" t="s">
        <v>1214</v>
      </c>
      <c r="D367" s="237" t="s">
        <v>1322</v>
      </c>
      <c r="E367" s="238"/>
      <c r="F367" s="238"/>
      <c r="G367" s="238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9"/>
    </row>
    <row r="368" spans="2:27" ht="21.75" customHeight="1">
      <c r="B368" s="67" t="s">
        <v>1148</v>
      </c>
      <c r="C368" s="67" t="s">
        <v>719</v>
      </c>
      <c r="D368" s="71" t="s">
        <v>711</v>
      </c>
      <c r="E368" s="71" t="s">
        <v>720</v>
      </c>
      <c r="F368" s="72" t="s">
        <v>501</v>
      </c>
      <c r="G368" s="72">
        <v>1</v>
      </c>
      <c r="H368" s="72">
        <f>IF(I368&lt;&gt;0,G368-I368,"")</f>
        <v>0</v>
      </c>
      <c r="I368" s="72">
        <v>1</v>
      </c>
      <c r="J368" s="72"/>
      <c r="K368" s="71" t="s">
        <v>923</v>
      </c>
      <c r="L368" s="72" t="s">
        <v>925</v>
      </c>
      <c r="M368" s="72">
        <v>0.085</v>
      </c>
      <c r="N368" s="72">
        <v>100</v>
      </c>
      <c r="O368" s="72">
        <f>IF(I368*M368=0,"",I368*M368*(N368/100))</f>
        <v>0.085</v>
      </c>
      <c r="P368" s="73"/>
      <c r="Q368" s="73">
        <f>TRUNC(P368*M368*N368/100)</f>
        <v>0</v>
      </c>
      <c r="R368" s="73"/>
      <c r="S368" s="74" t="s">
        <v>1202</v>
      </c>
      <c r="T368" s="74"/>
      <c r="AA368" s="66">
        <f>O368</f>
        <v>0.085</v>
      </c>
    </row>
    <row r="369" spans="2:27" ht="21.75" customHeight="1">
      <c r="B369" s="67" t="s">
        <v>1148</v>
      </c>
      <c r="C369" s="67" t="s">
        <v>923</v>
      </c>
      <c r="D369" s="71" t="s">
        <v>924</v>
      </c>
      <c r="E369" s="71" t="s">
        <v>925</v>
      </c>
      <c r="F369" s="72" t="s">
        <v>926</v>
      </c>
      <c r="G369" s="72">
        <f>IF(H369*I369/100+0.000005&lt;1,TRUNC(H369*I369/100+0.000005,옵션!$E$13),TRUNC(H369*I369/100+0.000005,옵션!$E$13))</f>
        <v>0.085</v>
      </c>
      <c r="H369" s="72">
        <f>옵션!$B$13</f>
        <v>100</v>
      </c>
      <c r="I369" s="72">
        <f>SUM(AA368:AA368)</f>
        <v>0.085</v>
      </c>
      <c r="J369" s="72"/>
      <c r="K369" s="71"/>
      <c r="L369" s="72"/>
      <c r="M369" s="72"/>
      <c r="N369" s="72"/>
      <c r="O369" s="72">
        <f>IF(I369*M369=0,"",I369*M369*(N369/100))</f>
      </c>
      <c r="P369" s="73"/>
      <c r="Q369" s="73">
        <f>TRUNC(P369*M369*N369/100)</f>
        <v>0</v>
      </c>
      <c r="R369" s="73"/>
      <c r="S369" s="74"/>
      <c r="T369" s="74"/>
      <c r="Z369" s="66" t="s">
        <v>1153</v>
      </c>
      <c r="AA369" s="66">
        <f>SUM(AA368:AA368)</f>
        <v>0.085</v>
      </c>
    </row>
    <row r="370" spans="2:20" ht="21.75" customHeight="1">
      <c r="B370" s="67" t="s">
        <v>1214</v>
      </c>
      <c r="D370" s="237" t="s">
        <v>1323</v>
      </c>
      <c r="E370" s="238"/>
      <c r="F370" s="238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9"/>
    </row>
    <row r="371" spans="2:27" ht="21.75" customHeight="1">
      <c r="B371" s="67" t="s">
        <v>1148</v>
      </c>
      <c r="C371" s="67" t="s">
        <v>724</v>
      </c>
      <c r="D371" s="71" t="s">
        <v>725</v>
      </c>
      <c r="E371" s="71" t="s">
        <v>726</v>
      </c>
      <c r="F371" s="72" t="s">
        <v>501</v>
      </c>
      <c r="G371" s="72">
        <v>1</v>
      </c>
      <c r="H371" s="72">
        <f>IF(I371&lt;&gt;0,G371-I371,"")</f>
        <v>0</v>
      </c>
      <c r="I371" s="72">
        <v>1</v>
      </c>
      <c r="J371" s="72"/>
      <c r="K371" s="71" t="s">
        <v>923</v>
      </c>
      <c r="L371" s="72" t="s">
        <v>925</v>
      </c>
      <c r="M371" s="72">
        <v>0.08</v>
      </c>
      <c r="N371" s="72">
        <v>100</v>
      </c>
      <c r="O371" s="72">
        <f>IF(I371*M371=0,"",I371*M371*(N371/100))</f>
        <v>0.08</v>
      </c>
      <c r="P371" s="73"/>
      <c r="Q371" s="73">
        <f>TRUNC(P371*M371*N371/100)</f>
        <v>0</v>
      </c>
      <c r="R371" s="73"/>
      <c r="S371" s="74" t="s">
        <v>1203</v>
      </c>
      <c r="T371" s="74"/>
      <c r="AA371" s="66">
        <f>O371</f>
        <v>0.08</v>
      </c>
    </row>
    <row r="372" spans="2:27" ht="21.75" customHeight="1">
      <c r="B372" s="67" t="s">
        <v>1148</v>
      </c>
      <c r="C372" s="67" t="s">
        <v>923</v>
      </c>
      <c r="D372" s="71" t="s">
        <v>924</v>
      </c>
      <c r="E372" s="71" t="s">
        <v>925</v>
      </c>
      <c r="F372" s="72" t="s">
        <v>926</v>
      </c>
      <c r="G372" s="72">
        <f>IF(H372*I372/100+0.000005&lt;1,TRUNC(H372*I372/100+0.000005,옵션!$E$13),TRUNC(H372*I372/100+0.000005,옵션!$E$13))</f>
        <v>0.08</v>
      </c>
      <c r="H372" s="72">
        <f>옵션!$B$13</f>
        <v>100</v>
      </c>
      <c r="I372" s="72">
        <f>SUM(AA371:AA371)</f>
        <v>0.08</v>
      </c>
      <c r="J372" s="72"/>
      <c r="K372" s="71"/>
      <c r="L372" s="72"/>
      <c r="M372" s="72"/>
      <c r="N372" s="72"/>
      <c r="O372" s="72">
        <f>IF(I372*M372=0,"",I372*M372*(N372/100))</f>
      </c>
      <c r="P372" s="73"/>
      <c r="Q372" s="73">
        <f>TRUNC(P372*M372*N372/100)</f>
        <v>0</v>
      </c>
      <c r="R372" s="73"/>
      <c r="S372" s="74"/>
      <c r="T372" s="74"/>
      <c r="Z372" s="66" t="s">
        <v>1153</v>
      </c>
      <c r="AA372" s="66">
        <f>SUM(AA371:AA371)</f>
        <v>0.08</v>
      </c>
    </row>
    <row r="373" spans="2:20" ht="21.75" customHeight="1">
      <c r="B373" s="67" t="s">
        <v>1214</v>
      </c>
      <c r="D373" s="237" t="s">
        <v>1324</v>
      </c>
      <c r="E373" s="238"/>
      <c r="F373" s="238"/>
      <c r="G373" s="238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9"/>
    </row>
    <row r="374" spans="2:27" ht="21.75" customHeight="1">
      <c r="B374" s="67" t="s">
        <v>1148</v>
      </c>
      <c r="C374" s="67" t="s">
        <v>721</v>
      </c>
      <c r="D374" s="71" t="s">
        <v>722</v>
      </c>
      <c r="E374" s="71" t="s">
        <v>723</v>
      </c>
      <c r="F374" s="72" t="s">
        <v>501</v>
      </c>
      <c r="G374" s="72">
        <v>1</v>
      </c>
      <c r="H374" s="72">
        <f>IF(I374&lt;&gt;0,G374-I374,"")</f>
        <v>0</v>
      </c>
      <c r="I374" s="72">
        <v>1</v>
      </c>
      <c r="J374" s="72"/>
      <c r="K374" s="71" t="s">
        <v>923</v>
      </c>
      <c r="L374" s="72" t="s">
        <v>925</v>
      </c>
      <c r="M374" s="72">
        <v>0.096</v>
      </c>
      <c r="N374" s="72">
        <v>100</v>
      </c>
      <c r="O374" s="72">
        <f>IF(I374*M374=0,"",I374*M374*(N374/100))</f>
        <v>0.096</v>
      </c>
      <c r="P374" s="73"/>
      <c r="Q374" s="73">
        <f>TRUNC(P374*M374*N374/100)</f>
        <v>0</v>
      </c>
      <c r="R374" s="73"/>
      <c r="S374" s="74" t="s">
        <v>1203</v>
      </c>
      <c r="T374" s="74"/>
      <c r="AA374" s="66">
        <f>O374</f>
        <v>0.096</v>
      </c>
    </row>
    <row r="375" spans="2:27" ht="21.75" customHeight="1">
      <c r="B375" s="67" t="s">
        <v>1148</v>
      </c>
      <c r="C375" s="67" t="s">
        <v>923</v>
      </c>
      <c r="D375" s="71" t="s">
        <v>924</v>
      </c>
      <c r="E375" s="71" t="s">
        <v>925</v>
      </c>
      <c r="F375" s="72" t="s">
        <v>926</v>
      </c>
      <c r="G375" s="72">
        <f>IF(H375*I375/100+0.000005&lt;1,TRUNC(H375*I375/100+0.000005,옵션!$E$13),TRUNC(H375*I375/100+0.000005,옵션!$E$13))</f>
        <v>0.096</v>
      </c>
      <c r="H375" s="72">
        <f>옵션!$B$13</f>
        <v>100</v>
      </c>
      <c r="I375" s="72">
        <f>SUM(AA374:AA374)</f>
        <v>0.096</v>
      </c>
      <c r="J375" s="72"/>
      <c r="K375" s="71"/>
      <c r="L375" s="72"/>
      <c r="M375" s="72"/>
      <c r="N375" s="72"/>
      <c r="O375" s="72">
        <f>IF(I375*M375=0,"",I375*M375*(N375/100))</f>
      </c>
      <c r="P375" s="73"/>
      <c r="Q375" s="73">
        <f>TRUNC(P375*M375*N375/100)</f>
        <v>0</v>
      </c>
      <c r="R375" s="73"/>
      <c r="S375" s="74"/>
      <c r="T375" s="74"/>
      <c r="Z375" s="66" t="s">
        <v>1153</v>
      </c>
      <c r="AA375" s="66">
        <f>SUM(AA374:AA374)</f>
        <v>0.096</v>
      </c>
    </row>
    <row r="376" spans="2:20" ht="21.75" customHeight="1">
      <c r="B376" s="67" t="s">
        <v>1214</v>
      </c>
      <c r="D376" s="237" t="s">
        <v>1325</v>
      </c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9"/>
    </row>
    <row r="377" spans="2:27" ht="21.75" customHeight="1">
      <c r="B377" s="67" t="s">
        <v>1148</v>
      </c>
      <c r="C377" s="67" t="s">
        <v>727</v>
      </c>
      <c r="D377" s="71" t="s">
        <v>722</v>
      </c>
      <c r="E377" s="71" t="s">
        <v>728</v>
      </c>
      <c r="F377" s="72" t="s">
        <v>501</v>
      </c>
      <c r="G377" s="72">
        <v>1</v>
      </c>
      <c r="H377" s="72">
        <f>IF(I377&lt;&gt;0,G377-I377,"")</f>
        <v>0</v>
      </c>
      <c r="I377" s="72">
        <v>1</v>
      </c>
      <c r="J377" s="72"/>
      <c r="K377" s="71" t="s">
        <v>923</v>
      </c>
      <c r="L377" s="72" t="s">
        <v>925</v>
      </c>
      <c r="M377" s="72">
        <v>0.08</v>
      </c>
      <c r="N377" s="72">
        <v>100</v>
      </c>
      <c r="O377" s="72">
        <f>IF(I377*M377=0,"",I377*M377*(N377/100))</f>
        <v>0.08</v>
      </c>
      <c r="P377" s="73"/>
      <c r="Q377" s="73">
        <f>TRUNC(P377*M377*N377/100)</f>
        <v>0</v>
      </c>
      <c r="R377" s="73"/>
      <c r="S377" s="74" t="s">
        <v>1203</v>
      </c>
      <c r="T377" s="74"/>
      <c r="AA377" s="66">
        <f>O377</f>
        <v>0.08</v>
      </c>
    </row>
    <row r="378" spans="2:27" ht="21.75" customHeight="1">
      <c r="B378" s="67" t="s">
        <v>1148</v>
      </c>
      <c r="C378" s="67" t="s">
        <v>923</v>
      </c>
      <c r="D378" s="71" t="s">
        <v>924</v>
      </c>
      <c r="E378" s="71" t="s">
        <v>925</v>
      </c>
      <c r="F378" s="72" t="s">
        <v>926</v>
      </c>
      <c r="G378" s="72">
        <f>IF(H378*I378/100+0.000005&lt;1,TRUNC(H378*I378/100+0.000005,옵션!$E$13),TRUNC(H378*I378/100+0.000005,옵션!$E$13))</f>
        <v>0.08</v>
      </c>
      <c r="H378" s="72">
        <f>옵션!$B$13</f>
        <v>100</v>
      </c>
      <c r="I378" s="72">
        <f>SUM(AA377:AA377)</f>
        <v>0.08</v>
      </c>
      <c r="J378" s="72"/>
      <c r="K378" s="71"/>
      <c r="L378" s="72"/>
      <c r="M378" s="72"/>
      <c r="N378" s="72"/>
      <c r="O378" s="72">
        <f>IF(I378*M378=0,"",I378*M378*(N378/100))</f>
      </c>
      <c r="P378" s="73"/>
      <c r="Q378" s="73">
        <f>TRUNC(P378*M378*N378/100)</f>
        <v>0</v>
      </c>
      <c r="R378" s="73"/>
      <c r="S378" s="74"/>
      <c r="T378" s="74"/>
      <c r="Z378" s="66" t="s">
        <v>1153</v>
      </c>
      <c r="AA378" s="66">
        <f>SUM(AA377:AA377)</f>
        <v>0.08</v>
      </c>
    </row>
    <row r="379" spans="2:20" ht="21.75" customHeight="1">
      <c r="B379" s="67" t="s">
        <v>1214</v>
      </c>
      <c r="D379" s="237" t="s">
        <v>1326</v>
      </c>
      <c r="E379" s="238"/>
      <c r="F379" s="238"/>
      <c r="G379" s="238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9"/>
    </row>
    <row r="380" spans="2:27" ht="21.75" customHeight="1">
      <c r="B380" s="67" t="s">
        <v>1148</v>
      </c>
      <c r="C380" s="67" t="s">
        <v>729</v>
      </c>
      <c r="D380" s="71" t="s">
        <v>722</v>
      </c>
      <c r="E380" s="71" t="s">
        <v>730</v>
      </c>
      <c r="F380" s="72" t="s">
        <v>501</v>
      </c>
      <c r="G380" s="72">
        <v>1</v>
      </c>
      <c r="H380" s="72">
        <f>IF(I380&lt;&gt;0,G380-I380,"")</f>
        <v>0</v>
      </c>
      <c r="I380" s="72">
        <v>1</v>
      </c>
      <c r="J380" s="72"/>
      <c r="K380" s="71" t="s">
        <v>923</v>
      </c>
      <c r="L380" s="72" t="s">
        <v>925</v>
      </c>
      <c r="M380" s="72">
        <v>0.08</v>
      </c>
      <c r="N380" s="72">
        <v>100</v>
      </c>
      <c r="O380" s="72">
        <f>IF(I380*M380=0,"",I380*M380*(N380/100))</f>
        <v>0.08</v>
      </c>
      <c r="P380" s="73"/>
      <c r="Q380" s="73">
        <f>TRUNC(P380*M380*N380/100)</f>
        <v>0</v>
      </c>
      <c r="R380" s="73"/>
      <c r="S380" s="74" t="s">
        <v>1203</v>
      </c>
      <c r="T380" s="74"/>
      <c r="AA380" s="66">
        <f>O380</f>
        <v>0.08</v>
      </c>
    </row>
    <row r="381" spans="2:27" ht="21.75" customHeight="1">
      <c r="B381" s="67" t="s">
        <v>1148</v>
      </c>
      <c r="C381" s="67" t="s">
        <v>923</v>
      </c>
      <c r="D381" s="71" t="s">
        <v>924</v>
      </c>
      <c r="E381" s="71" t="s">
        <v>925</v>
      </c>
      <c r="F381" s="72" t="s">
        <v>926</v>
      </c>
      <c r="G381" s="72">
        <f>IF(H381*I381/100+0.000005&lt;1,TRUNC(H381*I381/100+0.000005,옵션!$E$13),TRUNC(H381*I381/100+0.000005,옵션!$E$13))</f>
        <v>0.08</v>
      </c>
      <c r="H381" s="72">
        <f>옵션!$B$13</f>
        <v>100</v>
      </c>
      <c r="I381" s="72">
        <f>SUM(AA380:AA380)</f>
        <v>0.08</v>
      </c>
      <c r="J381" s="72"/>
      <c r="K381" s="71"/>
      <c r="L381" s="72"/>
      <c r="M381" s="72"/>
      <c r="N381" s="72"/>
      <c r="O381" s="72">
        <f>IF(I381*M381=0,"",I381*M381*(N381/100))</f>
      </c>
      <c r="P381" s="73"/>
      <c r="Q381" s="73">
        <f>TRUNC(P381*M381*N381/100)</f>
        <v>0</v>
      </c>
      <c r="R381" s="73"/>
      <c r="S381" s="74"/>
      <c r="T381" s="74"/>
      <c r="Z381" s="66" t="s">
        <v>1153</v>
      </c>
      <c r="AA381" s="66">
        <f>SUM(AA380:AA380)</f>
        <v>0.08</v>
      </c>
    </row>
    <row r="382" spans="2:20" ht="21.75" customHeight="1">
      <c r="B382" s="67" t="s">
        <v>1214</v>
      </c>
      <c r="D382" s="237" t="s">
        <v>1327</v>
      </c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9"/>
    </row>
    <row r="383" spans="2:27" ht="21.75" customHeight="1">
      <c r="B383" s="67" t="s">
        <v>1148</v>
      </c>
      <c r="C383" s="67" t="s">
        <v>731</v>
      </c>
      <c r="D383" s="71" t="s">
        <v>732</v>
      </c>
      <c r="E383" s="71" t="s">
        <v>733</v>
      </c>
      <c r="F383" s="72" t="s">
        <v>501</v>
      </c>
      <c r="G383" s="72">
        <v>1</v>
      </c>
      <c r="H383" s="72">
        <f>IF(I383&lt;&gt;0,G383-I383,"")</f>
        <v>0</v>
      </c>
      <c r="I383" s="72">
        <v>1</v>
      </c>
      <c r="J383" s="72"/>
      <c r="K383" s="71" t="s">
        <v>923</v>
      </c>
      <c r="L383" s="72" t="s">
        <v>925</v>
      </c>
      <c r="M383" s="72">
        <v>0.08</v>
      </c>
      <c r="N383" s="72">
        <v>100</v>
      </c>
      <c r="O383" s="72">
        <f>IF(I383*M383=0,"",I383*M383*(N383/100))</f>
        <v>0.08</v>
      </c>
      <c r="P383" s="73"/>
      <c r="Q383" s="73">
        <f>TRUNC(P383*M383*N383/100)</f>
        <v>0</v>
      </c>
      <c r="R383" s="73"/>
      <c r="S383" s="74" t="s">
        <v>1204</v>
      </c>
      <c r="T383" s="74"/>
      <c r="AA383" s="66">
        <f>O383</f>
        <v>0.08</v>
      </c>
    </row>
    <row r="384" spans="2:27" ht="21.75" customHeight="1">
      <c r="B384" s="67" t="s">
        <v>1148</v>
      </c>
      <c r="C384" s="67" t="s">
        <v>923</v>
      </c>
      <c r="D384" s="71" t="s">
        <v>924</v>
      </c>
      <c r="E384" s="71" t="s">
        <v>925</v>
      </c>
      <c r="F384" s="72" t="s">
        <v>926</v>
      </c>
      <c r="G384" s="72">
        <f>IF(H384*I384/100+0.000005&lt;1,TRUNC(H384*I384/100+0.000005,옵션!$E$13),TRUNC(H384*I384/100+0.000005,옵션!$E$13))</f>
        <v>0.08</v>
      </c>
      <c r="H384" s="72">
        <f>옵션!$B$13</f>
        <v>100</v>
      </c>
      <c r="I384" s="72">
        <f>SUM(AA383:AA383)</f>
        <v>0.08</v>
      </c>
      <c r="J384" s="72"/>
      <c r="K384" s="71"/>
      <c r="L384" s="72"/>
      <c r="M384" s="72"/>
      <c r="N384" s="72"/>
      <c r="O384" s="72">
        <f>IF(I384*M384=0,"",I384*M384*(N384/100))</f>
      </c>
      <c r="P384" s="73"/>
      <c r="Q384" s="73">
        <f>TRUNC(P384*M384*N384/100)</f>
        <v>0</v>
      </c>
      <c r="R384" s="73"/>
      <c r="S384" s="74"/>
      <c r="T384" s="74"/>
      <c r="Z384" s="66" t="s">
        <v>1153</v>
      </c>
      <c r="AA384" s="66">
        <f>SUM(AA383:AA383)</f>
        <v>0.08</v>
      </c>
    </row>
    <row r="385" spans="2:20" ht="21.75" customHeight="1">
      <c r="B385" s="67" t="s">
        <v>1214</v>
      </c>
      <c r="D385" s="237" t="s">
        <v>1328</v>
      </c>
      <c r="E385" s="238"/>
      <c r="F385" s="238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9"/>
    </row>
    <row r="386" spans="2:27" ht="21.75" customHeight="1">
      <c r="B386" s="67" t="s">
        <v>1148</v>
      </c>
      <c r="C386" s="67" t="s">
        <v>846</v>
      </c>
      <c r="D386" s="71" t="s">
        <v>847</v>
      </c>
      <c r="E386" s="71" t="s">
        <v>848</v>
      </c>
      <c r="F386" s="72" t="s">
        <v>638</v>
      </c>
      <c r="G386" s="72">
        <v>1</v>
      </c>
      <c r="H386" s="72">
        <f>IF(I386&lt;&gt;0,G386-I386,"")</f>
        <v>0</v>
      </c>
      <c r="I386" s="72">
        <v>1</v>
      </c>
      <c r="J386" s="72"/>
      <c r="K386" s="71" t="s">
        <v>923</v>
      </c>
      <c r="L386" s="72" t="s">
        <v>925</v>
      </c>
      <c r="M386" s="72">
        <v>0.221</v>
      </c>
      <c r="N386" s="72">
        <v>90</v>
      </c>
      <c r="O386" s="72">
        <f>IF(I386*M386=0,"",I386*M386*(N386/100))</f>
        <v>0.1989</v>
      </c>
      <c r="P386" s="73"/>
      <c r="Q386" s="73">
        <f>TRUNC(P386*M386*N386/100)</f>
        <v>0</v>
      </c>
      <c r="R386" s="73"/>
      <c r="S386" s="74" t="s">
        <v>1205</v>
      </c>
      <c r="T386" s="74" t="s">
        <v>1206</v>
      </c>
      <c r="AA386" s="66">
        <f>O386</f>
        <v>0.1989</v>
      </c>
    </row>
    <row r="387" spans="2:27" ht="21.75" customHeight="1">
      <c r="B387" s="67" t="s">
        <v>1148</v>
      </c>
      <c r="C387" s="67" t="s">
        <v>923</v>
      </c>
      <c r="D387" s="71" t="s">
        <v>924</v>
      </c>
      <c r="E387" s="71" t="s">
        <v>925</v>
      </c>
      <c r="F387" s="72" t="s">
        <v>926</v>
      </c>
      <c r="G387" s="72">
        <f>IF(H387*I387/100+0.000005&lt;1,TRUNC(H387*I387/100+0.000005,옵션!$E$13),TRUNC(H387*I387/100+0.000005,옵션!$E$13))</f>
        <v>0.1989</v>
      </c>
      <c r="H387" s="72">
        <f>옵션!$B$13</f>
        <v>100</v>
      </c>
      <c r="I387" s="72">
        <f>SUM(AA386:AA386)</f>
        <v>0.1989</v>
      </c>
      <c r="J387" s="72"/>
      <c r="K387" s="71"/>
      <c r="L387" s="72"/>
      <c r="M387" s="72"/>
      <c r="N387" s="72"/>
      <c r="O387" s="72">
        <f>IF(I387*M387=0,"",I387*M387*(N387/100))</f>
      </c>
      <c r="P387" s="73"/>
      <c r="Q387" s="73">
        <f>TRUNC(P387*M387*N387/100)</f>
        <v>0</v>
      </c>
      <c r="R387" s="73"/>
      <c r="S387" s="74"/>
      <c r="T387" s="74"/>
      <c r="Z387" s="66" t="s">
        <v>1153</v>
      </c>
      <c r="AA387" s="66">
        <f>SUM(AA386:AA386)</f>
        <v>0.1989</v>
      </c>
    </row>
    <row r="388" spans="2:20" ht="21.75" customHeight="1">
      <c r="B388" s="67" t="s">
        <v>1214</v>
      </c>
      <c r="D388" s="237" t="s">
        <v>1329</v>
      </c>
      <c r="E388" s="238"/>
      <c r="F388" s="238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9"/>
    </row>
    <row r="389" spans="2:27" ht="21.75" customHeight="1">
      <c r="B389" s="67" t="s">
        <v>1148</v>
      </c>
      <c r="C389" s="67" t="s">
        <v>849</v>
      </c>
      <c r="D389" s="71" t="s">
        <v>850</v>
      </c>
      <c r="E389" s="71" t="s">
        <v>851</v>
      </c>
      <c r="F389" s="72" t="s">
        <v>638</v>
      </c>
      <c r="G389" s="72">
        <v>1</v>
      </c>
      <c r="H389" s="72">
        <f>IF(I389&lt;&gt;0,G389-I389,"")</f>
        <v>0</v>
      </c>
      <c r="I389" s="72">
        <v>1</v>
      </c>
      <c r="J389" s="72"/>
      <c r="K389" s="71" t="s">
        <v>923</v>
      </c>
      <c r="L389" s="72" t="s">
        <v>925</v>
      </c>
      <c r="M389" s="72">
        <v>0.263</v>
      </c>
      <c r="N389" s="72">
        <v>100</v>
      </c>
      <c r="O389" s="72">
        <f>IF(I389*M389=0,"",I389*M389*(N389/100))</f>
        <v>0.263</v>
      </c>
      <c r="P389" s="73"/>
      <c r="Q389" s="73">
        <f>TRUNC(P389*M389*N389/100)</f>
        <v>0</v>
      </c>
      <c r="R389" s="73"/>
      <c r="S389" s="74" t="s">
        <v>1205</v>
      </c>
      <c r="T389" s="74" t="s">
        <v>1206</v>
      </c>
      <c r="AA389" s="66">
        <f>O389</f>
        <v>0.263</v>
      </c>
    </row>
    <row r="390" spans="2:27" ht="21.75" customHeight="1">
      <c r="B390" s="67" t="s">
        <v>1148</v>
      </c>
      <c r="C390" s="67" t="s">
        <v>923</v>
      </c>
      <c r="D390" s="71" t="s">
        <v>924</v>
      </c>
      <c r="E390" s="71" t="s">
        <v>925</v>
      </c>
      <c r="F390" s="72" t="s">
        <v>926</v>
      </c>
      <c r="G390" s="72">
        <f>IF(H390*I390/100+0.000005&lt;1,TRUNC(H390*I390/100+0.000005,옵션!$E$13),TRUNC(H390*I390/100+0.000005,옵션!$E$13))</f>
        <v>0.263</v>
      </c>
      <c r="H390" s="72">
        <f>옵션!$B$13</f>
        <v>100</v>
      </c>
      <c r="I390" s="72">
        <f>SUM(AA389:AA389)</f>
        <v>0.263</v>
      </c>
      <c r="J390" s="72"/>
      <c r="K390" s="71"/>
      <c r="L390" s="72"/>
      <c r="M390" s="72"/>
      <c r="N390" s="72"/>
      <c r="O390" s="72">
        <f>IF(I390*M390=0,"",I390*M390*(N390/100))</f>
      </c>
      <c r="P390" s="73"/>
      <c r="Q390" s="73">
        <f>TRUNC(P390*M390*N390/100)</f>
        <v>0</v>
      </c>
      <c r="R390" s="73"/>
      <c r="S390" s="74"/>
      <c r="T390" s="74"/>
      <c r="Z390" s="66" t="s">
        <v>1153</v>
      </c>
      <c r="AA390" s="66">
        <f>SUM(AA389:AA389)</f>
        <v>0.263</v>
      </c>
    </row>
    <row r="391" spans="2:20" ht="21.75" customHeight="1">
      <c r="B391" s="67" t="s">
        <v>1214</v>
      </c>
      <c r="D391" s="237" t="s">
        <v>1330</v>
      </c>
      <c r="E391" s="238"/>
      <c r="F391" s="238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9"/>
    </row>
    <row r="392" spans="2:27" ht="21.75" customHeight="1">
      <c r="B392" s="67" t="s">
        <v>1148</v>
      </c>
      <c r="C392" s="67" t="s">
        <v>852</v>
      </c>
      <c r="D392" s="71" t="s">
        <v>853</v>
      </c>
      <c r="E392" s="71" t="s">
        <v>854</v>
      </c>
      <c r="F392" s="72" t="s">
        <v>638</v>
      </c>
      <c r="G392" s="72">
        <v>1</v>
      </c>
      <c r="H392" s="72">
        <f>IF(I392&lt;&gt;0,G392-I392,"")</f>
        <v>0</v>
      </c>
      <c r="I392" s="72">
        <v>1</v>
      </c>
      <c r="J392" s="72"/>
      <c r="K392" s="71" t="s">
        <v>923</v>
      </c>
      <c r="L392" s="72" t="s">
        <v>925</v>
      </c>
      <c r="M392" s="72">
        <v>0.155</v>
      </c>
      <c r="N392" s="72">
        <v>100</v>
      </c>
      <c r="O392" s="72">
        <f>IF(I392*M392=0,"",I392*M392*(N392/100))</f>
        <v>0.155</v>
      </c>
      <c r="P392" s="73"/>
      <c r="Q392" s="73">
        <f>TRUNC(P392*M392*N392/100)</f>
        <v>0</v>
      </c>
      <c r="R392" s="73"/>
      <c r="S392" s="74" t="s">
        <v>1205</v>
      </c>
      <c r="T392" s="74" t="s">
        <v>1206</v>
      </c>
      <c r="AA392" s="66">
        <f>O392</f>
        <v>0.155</v>
      </c>
    </row>
    <row r="393" spans="2:27" ht="21.75" customHeight="1">
      <c r="B393" s="67" t="s">
        <v>1148</v>
      </c>
      <c r="C393" s="67" t="s">
        <v>923</v>
      </c>
      <c r="D393" s="71" t="s">
        <v>924</v>
      </c>
      <c r="E393" s="71" t="s">
        <v>925</v>
      </c>
      <c r="F393" s="72" t="s">
        <v>926</v>
      </c>
      <c r="G393" s="72">
        <f>IF(H393*I393/100+0.000005&lt;1,TRUNC(H393*I393/100+0.000005,옵션!$E$13),TRUNC(H393*I393/100+0.000005,옵션!$E$13))</f>
        <v>0.155</v>
      </c>
      <c r="H393" s="72">
        <f>옵션!$B$13</f>
        <v>100</v>
      </c>
      <c r="I393" s="72">
        <f>SUM(AA392:AA392)</f>
        <v>0.155</v>
      </c>
      <c r="J393" s="72"/>
      <c r="K393" s="71"/>
      <c r="L393" s="72"/>
      <c r="M393" s="72"/>
      <c r="N393" s="72"/>
      <c r="O393" s="72">
        <f>IF(I393*M393=0,"",I393*M393*(N393/100))</f>
      </c>
      <c r="P393" s="73"/>
      <c r="Q393" s="73">
        <f>TRUNC(P393*M393*N393/100)</f>
        <v>0</v>
      </c>
      <c r="R393" s="73"/>
      <c r="S393" s="74"/>
      <c r="T393" s="74"/>
      <c r="Z393" s="66" t="s">
        <v>1153</v>
      </c>
      <c r="AA393" s="66">
        <f>SUM(AA392:AA392)</f>
        <v>0.155</v>
      </c>
    </row>
    <row r="394" spans="2:20" ht="21.75" customHeight="1">
      <c r="B394" s="67" t="s">
        <v>1214</v>
      </c>
      <c r="D394" s="237" t="s">
        <v>1331</v>
      </c>
      <c r="E394" s="238"/>
      <c r="F394" s="238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9"/>
    </row>
    <row r="395" spans="2:27" ht="21.75" customHeight="1">
      <c r="B395" s="67" t="s">
        <v>1148</v>
      </c>
      <c r="C395" s="67" t="s">
        <v>855</v>
      </c>
      <c r="D395" s="71" t="s">
        <v>856</v>
      </c>
      <c r="E395" s="71" t="s">
        <v>857</v>
      </c>
      <c r="F395" s="72" t="s">
        <v>638</v>
      </c>
      <c r="G395" s="72">
        <v>1</v>
      </c>
      <c r="H395" s="72">
        <f>IF(I395&lt;&gt;0,G395-I395,"")</f>
        <v>0</v>
      </c>
      <c r="I395" s="72">
        <v>1</v>
      </c>
      <c r="J395" s="72"/>
      <c r="K395" s="71" t="s">
        <v>923</v>
      </c>
      <c r="L395" s="72" t="s">
        <v>925</v>
      </c>
      <c r="M395" s="72">
        <v>0.117</v>
      </c>
      <c r="N395" s="72">
        <v>100</v>
      </c>
      <c r="O395" s="72">
        <f>IF(I395*M395=0,"",I395*M395*(N395/100))</f>
        <v>0.117</v>
      </c>
      <c r="P395" s="73"/>
      <c r="Q395" s="73">
        <f>TRUNC(P395*M395*N395/100)</f>
        <v>0</v>
      </c>
      <c r="R395" s="73"/>
      <c r="S395" s="74" t="s">
        <v>1205</v>
      </c>
      <c r="T395" s="74" t="s">
        <v>1206</v>
      </c>
      <c r="AA395" s="66">
        <f>O395</f>
        <v>0.117</v>
      </c>
    </row>
    <row r="396" spans="2:27" ht="21.75" customHeight="1">
      <c r="B396" s="67" t="s">
        <v>1148</v>
      </c>
      <c r="C396" s="67" t="s">
        <v>923</v>
      </c>
      <c r="D396" s="71" t="s">
        <v>924</v>
      </c>
      <c r="E396" s="71" t="s">
        <v>925</v>
      </c>
      <c r="F396" s="72" t="s">
        <v>926</v>
      </c>
      <c r="G396" s="72">
        <f>IF(H396*I396/100+0.000005&lt;1,TRUNC(H396*I396/100+0.000005,옵션!$E$13),TRUNC(H396*I396/100+0.000005,옵션!$E$13))</f>
        <v>0.117</v>
      </c>
      <c r="H396" s="72">
        <f>옵션!$B$13</f>
        <v>100</v>
      </c>
      <c r="I396" s="72">
        <f>SUM(AA395:AA395)</f>
        <v>0.117</v>
      </c>
      <c r="J396" s="72"/>
      <c r="K396" s="71"/>
      <c r="L396" s="72"/>
      <c r="M396" s="72"/>
      <c r="N396" s="72"/>
      <c r="O396" s="72">
        <f>IF(I396*M396=0,"",I396*M396*(N396/100))</f>
      </c>
      <c r="P396" s="73"/>
      <c r="Q396" s="73">
        <f>TRUNC(P396*M396*N396/100)</f>
        <v>0</v>
      </c>
      <c r="R396" s="73"/>
      <c r="S396" s="74"/>
      <c r="T396" s="74"/>
      <c r="Z396" s="66" t="s">
        <v>1153</v>
      </c>
      <c r="AA396" s="66">
        <f>SUM(AA395:AA395)</f>
        <v>0.117</v>
      </c>
    </row>
    <row r="397" spans="2:20" ht="21.75" customHeight="1">
      <c r="B397" s="67" t="s">
        <v>1214</v>
      </c>
      <c r="D397" s="237" t="s">
        <v>1332</v>
      </c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9"/>
    </row>
    <row r="398" spans="2:27" ht="21.75" customHeight="1">
      <c r="B398" s="67" t="s">
        <v>1148</v>
      </c>
      <c r="C398" s="67" t="s">
        <v>858</v>
      </c>
      <c r="D398" s="71" t="s">
        <v>859</v>
      </c>
      <c r="E398" s="71" t="s">
        <v>860</v>
      </c>
      <c r="F398" s="72" t="s">
        <v>638</v>
      </c>
      <c r="G398" s="72">
        <v>1</v>
      </c>
      <c r="H398" s="72">
        <f>IF(I398&lt;&gt;0,G398-I398,"")</f>
        <v>0</v>
      </c>
      <c r="I398" s="72">
        <v>1</v>
      </c>
      <c r="J398" s="72"/>
      <c r="K398" s="71" t="s">
        <v>923</v>
      </c>
      <c r="L398" s="72" t="s">
        <v>925</v>
      </c>
      <c r="M398" s="72">
        <v>0.117</v>
      </c>
      <c r="N398" s="72">
        <v>100</v>
      </c>
      <c r="O398" s="72">
        <f>IF(I398*M398=0,"",I398*M398*(N398/100))</f>
        <v>0.117</v>
      </c>
      <c r="P398" s="73"/>
      <c r="Q398" s="73">
        <f>TRUNC(P398*M398*N398/100)</f>
        <v>0</v>
      </c>
      <c r="R398" s="73"/>
      <c r="S398" s="74" t="s">
        <v>1205</v>
      </c>
      <c r="T398" s="74" t="s">
        <v>1206</v>
      </c>
      <c r="AA398" s="66">
        <f>O398</f>
        <v>0.117</v>
      </c>
    </row>
    <row r="399" spans="2:27" ht="21.75" customHeight="1">
      <c r="B399" s="67" t="s">
        <v>1148</v>
      </c>
      <c r="C399" s="67" t="s">
        <v>923</v>
      </c>
      <c r="D399" s="71" t="s">
        <v>924</v>
      </c>
      <c r="E399" s="71" t="s">
        <v>925</v>
      </c>
      <c r="F399" s="72" t="s">
        <v>926</v>
      </c>
      <c r="G399" s="72">
        <f>IF(H399*I399/100+0.000005&lt;1,TRUNC(H399*I399/100+0.000005,옵션!$E$13),TRUNC(H399*I399/100+0.000005,옵션!$E$13))</f>
        <v>0.117</v>
      </c>
      <c r="H399" s="72">
        <f>옵션!$B$13</f>
        <v>100</v>
      </c>
      <c r="I399" s="72">
        <f>SUM(AA398:AA398)</f>
        <v>0.117</v>
      </c>
      <c r="J399" s="72"/>
      <c r="K399" s="71"/>
      <c r="L399" s="72"/>
      <c r="M399" s="72"/>
      <c r="N399" s="72"/>
      <c r="O399" s="72">
        <f>IF(I399*M399=0,"",I399*M399*(N399/100))</f>
      </c>
      <c r="P399" s="73"/>
      <c r="Q399" s="73">
        <f>TRUNC(P399*M399*N399/100)</f>
        <v>0</v>
      </c>
      <c r="R399" s="73"/>
      <c r="S399" s="74"/>
      <c r="T399" s="74"/>
      <c r="Z399" s="66" t="s">
        <v>1153</v>
      </c>
      <c r="AA399" s="66">
        <f>SUM(AA398:AA398)</f>
        <v>0.117</v>
      </c>
    </row>
    <row r="400" spans="2:20" ht="21.75" customHeight="1">
      <c r="B400" s="67" t="s">
        <v>1214</v>
      </c>
      <c r="D400" s="237" t="s">
        <v>1333</v>
      </c>
      <c r="E400" s="238"/>
      <c r="F400" s="238"/>
      <c r="G400" s="238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9"/>
    </row>
    <row r="401" spans="2:27" ht="21.75" customHeight="1">
      <c r="B401" s="67" t="s">
        <v>1148</v>
      </c>
      <c r="C401" s="67" t="s">
        <v>861</v>
      </c>
      <c r="D401" s="71" t="s">
        <v>862</v>
      </c>
      <c r="E401" s="71" t="s">
        <v>863</v>
      </c>
      <c r="F401" s="72" t="s">
        <v>638</v>
      </c>
      <c r="G401" s="72">
        <v>1</v>
      </c>
      <c r="H401" s="72">
        <f>IF(I401&lt;&gt;0,G401-I401,"")</f>
        <v>0</v>
      </c>
      <c r="I401" s="72">
        <v>1</v>
      </c>
      <c r="J401" s="72"/>
      <c r="K401" s="71" t="s">
        <v>923</v>
      </c>
      <c r="L401" s="72" t="s">
        <v>925</v>
      </c>
      <c r="M401" s="72">
        <v>0.117</v>
      </c>
      <c r="N401" s="72">
        <v>100</v>
      </c>
      <c r="O401" s="72">
        <f>IF(I401*M401=0,"",I401*M401*(N401/100))</f>
        <v>0.117</v>
      </c>
      <c r="P401" s="73"/>
      <c r="Q401" s="73">
        <f>TRUNC(P401*M401*N401/100)</f>
        <v>0</v>
      </c>
      <c r="R401" s="73"/>
      <c r="S401" s="74" t="s">
        <v>1205</v>
      </c>
      <c r="T401" s="74" t="s">
        <v>1206</v>
      </c>
      <c r="AA401" s="66">
        <f>O401</f>
        <v>0.117</v>
      </c>
    </row>
    <row r="402" spans="2:27" ht="21.75" customHeight="1">
      <c r="B402" s="67" t="s">
        <v>1148</v>
      </c>
      <c r="C402" s="67" t="s">
        <v>923</v>
      </c>
      <c r="D402" s="71" t="s">
        <v>924</v>
      </c>
      <c r="E402" s="71" t="s">
        <v>925</v>
      </c>
      <c r="F402" s="72" t="s">
        <v>926</v>
      </c>
      <c r="G402" s="72">
        <f>IF(H402*I402/100+0.000005&lt;1,TRUNC(H402*I402/100+0.000005,옵션!$E$13),TRUNC(H402*I402/100+0.000005,옵션!$E$13))</f>
        <v>0.117</v>
      </c>
      <c r="H402" s="72">
        <f>옵션!$B$13</f>
        <v>100</v>
      </c>
      <c r="I402" s="72">
        <f>SUM(AA401:AA401)</f>
        <v>0.117</v>
      </c>
      <c r="J402" s="72"/>
      <c r="K402" s="71"/>
      <c r="L402" s="72"/>
      <c r="M402" s="72"/>
      <c r="N402" s="72"/>
      <c r="O402" s="72">
        <f>IF(I402*M402=0,"",I402*M402*(N402/100))</f>
      </c>
      <c r="P402" s="73"/>
      <c r="Q402" s="73">
        <f>TRUNC(P402*M402*N402/100)</f>
        <v>0</v>
      </c>
      <c r="R402" s="73"/>
      <c r="S402" s="74"/>
      <c r="T402" s="74"/>
      <c r="Z402" s="66" t="s">
        <v>1153</v>
      </c>
      <c r="AA402" s="66">
        <f>SUM(AA401:AA401)</f>
        <v>0.117</v>
      </c>
    </row>
    <row r="403" spans="2:20" ht="21.75" customHeight="1">
      <c r="B403" s="67" t="s">
        <v>1214</v>
      </c>
      <c r="D403" s="237" t="s">
        <v>1334</v>
      </c>
      <c r="E403" s="238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9"/>
    </row>
    <row r="404" spans="2:27" ht="21.75" customHeight="1">
      <c r="B404" s="67" t="s">
        <v>1148</v>
      </c>
      <c r="C404" s="67" t="s">
        <v>864</v>
      </c>
      <c r="D404" s="71" t="s">
        <v>865</v>
      </c>
      <c r="E404" s="71" t="s">
        <v>866</v>
      </c>
      <c r="F404" s="72" t="s">
        <v>638</v>
      </c>
      <c r="G404" s="72">
        <v>1</v>
      </c>
      <c r="H404" s="72">
        <f>IF(I404&lt;&gt;0,G404-I404,"")</f>
        <v>0</v>
      </c>
      <c r="I404" s="72">
        <v>1</v>
      </c>
      <c r="J404" s="72"/>
      <c r="K404" s="71" t="s">
        <v>923</v>
      </c>
      <c r="L404" s="72" t="s">
        <v>925</v>
      </c>
      <c r="M404" s="72">
        <v>0.249</v>
      </c>
      <c r="N404" s="72">
        <v>100</v>
      </c>
      <c r="O404" s="72">
        <f>IF(I404*M404=0,"",I404*M404*(N404/100))</f>
        <v>0.249</v>
      </c>
      <c r="P404" s="73"/>
      <c r="Q404" s="73">
        <f>TRUNC(P404*M404*N404/100)</f>
        <v>0</v>
      </c>
      <c r="R404" s="73"/>
      <c r="S404" s="74" t="s">
        <v>1205</v>
      </c>
      <c r="T404" s="74" t="s">
        <v>1206</v>
      </c>
      <c r="AA404" s="66">
        <f>O404</f>
        <v>0.249</v>
      </c>
    </row>
    <row r="405" spans="2:27" ht="21.75" customHeight="1">
      <c r="B405" s="67" t="s">
        <v>1148</v>
      </c>
      <c r="C405" s="67" t="s">
        <v>923</v>
      </c>
      <c r="D405" s="71" t="s">
        <v>924</v>
      </c>
      <c r="E405" s="71" t="s">
        <v>925</v>
      </c>
      <c r="F405" s="72" t="s">
        <v>926</v>
      </c>
      <c r="G405" s="72">
        <f>IF(H405*I405/100+0.000005&lt;1,TRUNC(H405*I405/100+0.000005,옵션!$E$13),TRUNC(H405*I405/100+0.000005,옵션!$E$13))</f>
        <v>0.249</v>
      </c>
      <c r="H405" s="72">
        <f>옵션!$B$13</f>
        <v>100</v>
      </c>
      <c r="I405" s="72">
        <f>SUM(AA404:AA404)</f>
        <v>0.249</v>
      </c>
      <c r="J405" s="72"/>
      <c r="K405" s="71"/>
      <c r="L405" s="72"/>
      <c r="M405" s="72"/>
      <c r="N405" s="72"/>
      <c r="O405" s="72">
        <f>IF(I405*M405=0,"",I405*M405*(N405/100))</f>
      </c>
      <c r="P405" s="73"/>
      <c r="Q405" s="73">
        <f>TRUNC(P405*M405*N405/100)</f>
        <v>0</v>
      </c>
      <c r="R405" s="73"/>
      <c r="S405" s="74"/>
      <c r="T405" s="74"/>
      <c r="Z405" s="66" t="s">
        <v>1153</v>
      </c>
      <c r="AA405" s="66">
        <f>SUM(AA404:AA404)</f>
        <v>0.249</v>
      </c>
    </row>
    <row r="406" spans="2:20" ht="21.75" customHeight="1">
      <c r="B406" s="67" t="s">
        <v>1214</v>
      </c>
      <c r="D406" s="237" t="s">
        <v>1335</v>
      </c>
      <c r="E406" s="238"/>
      <c r="F406" s="238"/>
      <c r="G406" s="238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9"/>
    </row>
    <row r="407" spans="2:27" ht="21.75" customHeight="1">
      <c r="B407" s="67" t="s">
        <v>1148</v>
      </c>
      <c r="C407" s="67" t="s">
        <v>867</v>
      </c>
      <c r="D407" s="71" t="s">
        <v>868</v>
      </c>
      <c r="E407" s="71" t="s">
        <v>854</v>
      </c>
      <c r="F407" s="72" t="s">
        <v>638</v>
      </c>
      <c r="G407" s="72">
        <v>1</v>
      </c>
      <c r="H407" s="72">
        <f>IF(I407&lt;&gt;0,G407-I407,"")</f>
        <v>0</v>
      </c>
      <c r="I407" s="72">
        <v>1</v>
      </c>
      <c r="J407" s="72"/>
      <c r="K407" s="71" t="s">
        <v>923</v>
      </c>
      <c r="L407" s="72" t="s">
        <v>925</v>
      </c>
      <c r="M407" s="72">
        <v>0.155</v>
      </c>
      <c r="N407" s="72">
        <v>100</v>
      </c>
      <c r="O407" s="72">
        <f>IF(I407*M407=0,"",I407*M407*(N407/100))</f>
        <v>0.155</v>
      </c>
      <c r="P407" s="73"/>
      <c r="Q407" s="73">
        <f>TRUNC(P407*M407*N407/100)</f>
        <v>0</v>
      </c>
      <c r="R407" s="73"/>
      <c r="S407" s="74" t="s">
        <v>1205</v>
      </c>
      <c r="T407" s="74" t="s">
        <v>1206</v>
      </c>
      <c r="AA407" s="66">
        <f>O407</f>
        <v>0.155</v>
      </c>
    </row>
    <row r="408" spans="2:27" ht="21.75" customHeight="1">
      <c r="B408" s="67" t="s">
        <v>1148</v>
      </c>
      <c r="C408" s="67" t="s">
        <v>923</v>
      </c>
      <c r="D408" s="71" t="s">
        <v>924</v>
      </c>
      <c r="E408" s="71" t="s">
        <v>925</v>
      </c>
      <c r="F408" s="72" t="s">
        <v>926</v>
      </c>
      <c r="G408" s="72">
        <f>IF(H408*I408/100+0.000005&lt;1,TRUNC(H408*I408/100+0.000005,옵션!$E$13),TRUNC(H408*I408/100+0.000005,옵션!$E$13))</f>
        <v>0.155</v>
      </c>
      <c r="H408" s="72">
        <f>옵션!$B$13</f>
        <v>100</v>
      </c>
      <c r="I408" s="72">
        <f>SUM(AA407:AA407)</f>
        <v>0.155</v>
      </c>
      <c r="J408" s="72"/>
      <c r="K408" s="71"/>
      <c r="L408" s="72"/>
      <c r="M408" s="72"/>
      <c r="N408" s="72"/>
      <c r="O408" s="72">
        <f>IF(I408*M408=0,"",I408*M408*(N408/100))</f>
      </c>
      <c r="P408" s="73"/>
      <c r="Q408" s="73">
        <f>TRUNC(P408*M408*N408/100)</f>
        <v>0</v>
      </c>
      <c r="R408" s="73"/>
      <c r="S408" s="74"/>
      <c r="T408" s="74"/>
      <c r="Z408" s="66" t="s">
        <v>1153</v>
      </c>
      <c r="AA408" s="66">
        <f>SUM(AA407:AA407)</f>
        <v>0.155</v>
      </c>
    </row>
    <row r="409" spans="2:20" ht="21.75" customHeight="1">
      <c r="B409" s="67" t="s">
        <v>1214</v>
      </c>
      <c r="D409" s="237" t="s">
        <v>1336</v>
      </c>
      <c r="E409" s="238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9"/>
    </row>
    <row r="410" spans="2:27" ht="21.75" customHeight="1">
      <c r="B410" s="67" t="s">
        <v>1148</v>
      </c>
      <c r="C410" s="67" t="s">
        <v>869</v>
      </c>
      <c r="D410" s="71" t="s">
        <v>870</v>
      </c>
      <c r="E410" s="71" t="s">
        <v>871</v>
      </c>
      <c r="F410" s="72" t="s">
        <v>638</v>
      </c>
      <c r="G410" s="72">
        <v>1</v>
      </c>
      <c r="H410" s="72">
        <f>IF(I410&lt;&gt;0,G410-I410,"")</f>
        <v>0</v>
      </c>
      <c r="I410" s="72">
        <v>1</v>
      </c>
      <c r="J410" s="72"/>
      <c r="K410" s="71" t="s">
        <v>923</v>
      </c>
      <c r="L410" s="72" t="s">
        <v>925</v>
      </c>
      <c r="M410" s="72">
        <v>0.213</v>
      </c>
      <c r="N410" s="72">
        <v>100</v>
      </c>
      <c r="O410" s="72">
        <f>IF(I410*M410=0,"",I410*M410*(N410/100))</f>
        <v>0.213</v>
      </c>
      <c r="P410" s="73"/>
      <c r="Q410" s="73">
        <f>TRUNC(P410*M410*N410/100)</f>
        <v>0</v>
      </c>
      <c r="R410" s="73"/>
      <c r="S410" s="74" t="s">
        <v>1207</v>
      </c>
      <c r="T410" s="74" t="s">
        <v>1206</v>
      </c>
      <c r="AA410" s="66">
        <f>O410</f>
        <v>0.213</v>
      </c>
    </row>
    <row r="411" spans="2:27" ht="21.75" customHeight="1">
      <c r="B411" s="67" t="s">
        <v>1148</v>
      </c>
      <c r="C411" s="67" t="s">
        <v>923</v>
      </c>
      <c r="D411" s="71" t="s">
        <v>924</v>
      </c>
      <c r="E411" s="71" t="s">
        <v>925</v>
      </c>
      <c r="F411" s="72" t="s">
        <v>926</v>
      </c>
      <c r="G411" s="72">
        <f>IF(H411*I411/100+0.000005&lt;1,TRUNC(H411*I411/100+0.000005,옵션!$E$13),TRUNC(H411*I411/100+0.000005,옵션!$E$13))</f>
        <v>0.213</v>
      </c>
      <c r="H411" s="72">
        <f>옵션!$B$13</f>
        <v>100</v>
      </c>
      <c r="I411" s="72">
        <f>SUM(AA410:AA410)</f>
        <v>0.213</v>
      </c>
      <c r="J411" s="72"/>
      <c r="K411" s="71"/>
      <c r="L411" s="72"/>
      <c r="M411" s="72"/>
      <c r="N411" s="72"/>
      <c r="O411" s="72">
        <f>IF(I411*M411=0,"",I411*M411*(N411/100))</f>
      </c>
      <c r="P411" s="73"/>
      <c r="Q411" s="73">
        <f>TRUNC(P411*M411*N411/100)</f>
        <v>0</v>
      </c>
      <c r="R411" s="73"/>
      <c r="S411" s="74"/>
      <c r="T411" s="74"/>
      <c r="Z411" s="66" t="s">
        <v>1153</v>
      </c>
      <c r="AA411" s="66">
        <f>SUM(AA410:AA410)</f>
        <v>0.213</v>
      </c>
    </row>
    <row r="412" spans="2:20" ht="21.75" customHeight="1">
      <c r="B412" s="67" t="s">
        <v>1214</v>
      </c>
      <c r="D412" s="237" t="s">
        <v>1337</v>
      </c>
      <c r="E412" s="238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9"/>
    </row>
    <row r="413" spans="2:27" ht="21.75" customHeight="1">
      <c r="B413" s="67" t="s">
        <v>1148</v>
      </c>
      <c r="C413" s="67" t="s">
        <v>838</v>
      </c>
      <c r="D413" s="71" t="s">
        <v>839</v>
      </c>
      <c r="E413" s="71"/>
      <c r="F413" s="72" t="s">
        <v>840</v>
      </c>
      <c r="G413" s="72">
        <v>1</v>
      </c>
      <c r="H413" s="72">
        <f>IF(I413&lt;&gt;0,G413-I413,"")</f>
        <v>0</v>
      </c>
      <c r="I413" s="72">
        <v>1</v>
      </c>
      <c r="J413" s="72"/>
      <c r="K413" s="71" t="s">
        <v>923</v>
      </c>
      <c r="L413" s="72" t="s">
        <v>925</v>
      </c>
      <c r="M413" s="72">
        <v>0.04</v>
      </c>
      <c r="N413" s="72">
        <v>100</v>
      </c>
      <c r="O413" s="72">
        <f>IF(I413*M413=0,"",I413*M413*(N413/100))</f>
        <v>0.04</v>
      </c>
      <c r="P413" s="73"/>
      <c r="Q413" s="73">
        <f>TRUNC(P413*M413*N413/100)</f>
        <v>0</v>
      </c>
      <c r="R413" s="73"/>
      <c r="S413" s="74" t="s">
        <v>1986</v>
      </c>
      <c r="T413" s="74"/>
      <c r="AA413" s="66">
        <f>O413</f>
        <v>0.04</v>
      </c>
    </row>
    <row r="414" spans="2:27" ht="21.75" customHeight="1">
      <c r="B414" s="67" t="s">
        <v>1148</v>
      </c>
      <c r="C414" s="67" t="s">
        <v>923</v>
      </c>
      <c r="D414" s="71" t="s">
        <v>924</v>
      </c>
      <c r="E414" s="71" t="s">
        <v>925</v>
      </c>
      <c r="F414" s="72" t="s">
        <v>926</v>
      </c>
      <c r="G414" s="72">
        <f>IF(H414*I414/100+0.000005&lt;1,TRUNC(H414*I414/100+0.000005,옵션!$E$13),TRUNC(H414*I414/100+0.000005,옵션!$E$13))</f>
        <v>0.04</v>
      </c>
      <c r="H414" s="72">
        <f>옵션!$B$13</f>
        <v>100</v>
      </c>
      <c r="I414" s="72">
        <f>SUM(AA413:AA413)</f>
        <v>0.04</v>
      </c>
      <c r="J414" s="72"/>
      <c r="K414" s="71"/>
      <c r="L414" s="72"/>
      <c r="M414" s="72"/>
      <c r="N414" s="72"/>
      <c r="O414" s="72">
        <f>IF(I414*M414=0,"",I414*M414*(N414/100))</f>
      </c>
      <c r="P414" s="73"/>
      <c r="Q414" s="73">
        <f>TRUNC(P414*M414*N414/100)</f>
        <v>0</v>
      </c>
      <c r="R414" s="73"/>
      <c r="S414" s="74"/>
      <c r="T414" s="74"/>
      <c r="Z414" s="66" t="s">
        <v>1153</v>
      </c>
      <c r="AA414" s="66">
        <f>SUM(AA413:AA413)</f>
        <v>0.04</v>
      </c>
    </row>
    <row r="415" spans="2:20" ht="21.75" customHeight="1">
      <c r="B415" s="67" t="s">
        <v>1214</v>
      </c>
      <c r="D415" s="237" t="s">
        <v>1338</v>
      </c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9"/>
    </row>
    <row r="416" spans="2:27" ht="21.75" customHeight="1">
      <c r="B416" s="67" t="s">
        <v>1148</v>
      </c>
      <c r="C416" s="67" t="s">
        <v>676</v>
      </c>
      <c r="D416" s="71" t="s">
        <v>672</v>
      </c>
      <c r="E416" s="71" t="s">
        <v>677</v>
      </c>
      <c r="F416" s="72" t="s">
        <v>457</v>
      </c>
      <c r="G416" s="72">
        <v>2</v>
      </c>
      <c r="H416" s="72">
        <f>IF(I416&lt;&gt;0,G416-I416,"")</f>
        <v>0</v>
      </c>
      <c r="I416" s="72">
        <v>2</v>
      </c>
      <c r="J416" s="72">
        <v>10</v>
      </c>
      <c r="K416" s="71" t="s">
        <v>923</v>
      </c>
      <c r="L416" s="72" t="s">
        <v>925</v>
      </c>
      <c r="M416" s="72">
        <v>0.006</v>
      </c>
      <c r="N416" s="72">
        <v>100</v>
      </c>
      <c r="O416" s="72">
        <f aca="true" t="shared" si="3" ref="O416:O421">IF(I416*M416=0,"",I416*M416*(N416/100))</f>
        <v>0.012</v>
      </c>
      <c r="P416" s="73"/>
      <c r="Q416" s="73">
        <f aca="true" t="shared" si="4" ref="Q416:Q421">TRUNC(P416*M416*N416/100)</f>
        <v>0</v>
      </c>
      <c r="R416" s="73"/>
      <c r="S416" s="74" t="s">
        <v>1179</v>
      </c>
      <c r="T416" s="74"/>
      <c r="AA416" s="66">
        <f>O416</f>
        <v>0.012</v>
      </c>
    </row>
    <row r="417" spans="2:27" ht="21.75" customHeight="1">
      <c r="B417" s="67" t="s">
        <v>1148</v>
      </c>
      <c r="C417" s="67" t="s">
        <v>738</v>
      </c>
      <c r="D417" s="71" t="s">
        <v>739</v>
      </c>
      <c r="E417" s="71" t="s">
        <v>740</v>
      </c>
      <c r="F417" s="72" t="s">
        <v>501</v>
      </c>
      <c r="G417" s="72">
        <v>1</v>
      </c>
      <c r="H417" s="72">
        <f>IF(I417&lt;&gt;0,G417-I417,"")</f>
        <v>0</v>
      </c>
      <c r="I417" s="72">
        <v>1</v>
      </c>
      <c r="J417" s="72"/>
      <c r="K417" s="71" t="s">
        <v>923</v>
      </c>
      <c r="L417" s="72" t="s">
        <v>925</v>
      </c>
      <c r="M417" s="72">
        <v>0.11</v>
      </c>
      <c r="N417" s="72">
        <v>100</v>
      </c>
      <c r="O417" s="72">
        <f t="shared" si="3"/>
        <v>0.11</v>
      </c>
      <c r="P417" s="73"/>
      <c r="Q417" s="73">
        <f t="shared" si="4"/>
        <v>0</v>
      </c>
      <c r="R417" s="73"/>
      <c r="S417" s="74" t="s">
        <v>1179</v>
      </c>
      <c r="T417" s="74"/>
      <c r="AA417" s="66">
        <f>O417</f>
        <v>0.11</v>
      </c>
    </row>
    <row r="418" spans="2:30" ht="21.75" customHeight="1">
      <c r="B418" s="67" t="s">
        <v>1148</v>
      </c>
      <c r="C418" s="67" t="s">
        <v>738</v>
      </c>
      <c r="D418" s="71"/>
      <c r="E418" s="71"/>
      <c r="F418" s="72"/>
      <c r="G418" s="72">
        <v>1</v>
      </c>
      <c r="H418" s="72">
        <f>IF(I418&lt;&gt;0,G418-I418,"")</f>
        <v>0</v>
      </c>
      <c r="I418" s="72">
        <v>1</v>
      </c>
      <c r="J418" s="72"/>
      <c r="K418" s="71" t="s">
        <v>931</v>
      </c>
      <c r="L418" s="72" t="s">
        <v>932</v>
      </c>
      <c r="M418" s="72">
        <v>0.08</v>
      </c>
      <c r="N418" s="72">
        <v>100</v>
      </c>
      <c r="O418" s="72">
        <f t="shared" si="3"/>
        <v>0.08</v>
      </c>
      <c r="P418" s="73"/>
      <c r="Q418" s="73">
        <f t="shared" si="4"/>
        <v>0</v>
      </c>
      <c r="R418" s="73"/>
      <c r="S418" s="74" t="s">
        <v>1179</v>
      </c>
      <c r="T418" s="74"/>
      <c r="AD418" s="66">
        <f>O418</f>
        <v>0.08</v>
      </c>
    </row>
    <row r="419" spans="2:27" ht="21.75" customHeight="1">
      <c r="B419" s="67" t="s">
        <v>1148</v>
      </c>
      <c r="C419" s="67" t="s">
        <v>660</v>
      </c>
      <c r="D419" s="71" t="s">
        <v>658</v>
      </c>
      <c r="E419" s="71" t="s">
        <v>661</v>
      </c>
      <c r="F419" s="72" t="s">
        <v>501</v>
      </c>
      <c r="G419" s="72">
        <v>4</v>
      </c>
      <c r="H419" s="72">
        <f>IF(I419&lt;&gt;0,G419-I419,"")</f>
        <v>0</v>
      </c>
      <c r="I419" s="72">
        <v>4</v>
      </c>
      <c r="J419" s="72"/>
      <c r="K419" s="71" t="s">
        <v>923</v>
      </c>
      <c r="L419" s="72" t="s">
        <v>925</v>
      </c>
      <c r="M419" s="72">
        <v>0.12</v>
      </c>
      <c r="N419" s="72">
        <v>100</v>
      </c>
      <c r="O419" s="72">
        <f t="shared" si="3"/>
        <v>0.48</v>
      </c>
      <c r="P419" s="73"/>
      <c r="Q419" s="73">
        <f t="shared" si="4"/>
        <v>0</v>
      </c>
      <c r="R419" s="73"/>
      <c r="S419" s="74" t="s">
        <v>1183</v>
      </c>
      <c r="T419" s="74"/>
      <c r="AA419" s="66">
        <f>O419</f>
        <v>0.48</v>
      </c>
    </row>
    <row r="420" spans="2:30" ht="21.75" customHeight="1">
      <c r="B420" s="67" t="s">
        <v>1148</v>
      </c>
      <c r="C420" s="67" t="s">
        <v>923</v>
      </c>
      <c r="D420" s="71" t="s">
        <v>924</v>
      </c>
      <c r="E420" s="71" t="s">
        <v>925</v>
      </c>
      <c r="F420" s="72" t="s">
        <v>926</v>
      </c>
      <c r="G420" s="72">
        <f>IF(H420*I420/100+0.000005&lt;1,TRUNC(H420*I420/100+0.000005,옵션!$E$13),TRUNC(H420*I420/100+0.000005,옵션!$E$13))</f>
        <v>0.602</v>
      </c>
      <c r="H420" s="72">
        <f>옵션!$B$13</f>
        <v>100</v>
      </c>
      <c r="I420" s="72">
        <f>SUM(AA416:AA419)</f>
        <v>0.602</v>
      </c>
      <c r="J420" s="72"/>
      <c r="K420" s="71"/>
      <c r="L420" s="72"/>
      <c r="M420" s="72"/>
      <c r="N420" s="72"/>
      <c r="O420" s="72">
        <f t="shared" si="3"/>
      </c>
      <c r="P420" s="73"/>
      <c r="Q420" s="73">
        <f t="shared" si="4"/>
        <v>0</v>
      </c>
      <c r="R420" s="73"/>
      <c r="S420" s="74"/>
      <c r="T420" s="74"/>
      <c r="Z420" s="66" t="s">
        <v>1153</v>
      </c>
      <c r="AA420" s="66">
        <f>SUM(AA416:AA419)</f>
        <v>0.602</v>
      </c>
      <c r="AD420" s="66">
        <f>SUM(AD416:AD419)</f>
        <v>0.08</v>
      </c>
    </row>
    <row r="421" spans="2:20" ht="21.75" customHeight="1">
      <c r="B421" s="67" t="s">
        <v>1148</v>
      </c>
      <c r="C421" s="67" t="s">
        <v>931</v>
      </c>
      <c r="D421" s="71" t="s">
        <v>924</v>
      </c>
      <c r="E421" s="71" t="s">
        <v>932</v>
      </c>
      <c r="F421" s="72" t="s">
        <v>926</v>
      </c>
      <c r="G421" s="72">
        <f>IF(H421*I421/100+0.000005&lt;1,TRUNC(H421*I421/100+0.000005,옵션!$E$13),TRUNC(H421*I421/100+0.000005,옵션!$E$13))</f>
        <v>0.08</v>
      </c>
      <c r="H421" s="72">
        <f>옵션!$B$13</f>
        <v>100</v>
      </c>
      <c r="I421" s="72">
        <f>SUM(AD416:AD419)</f>
        <v>0.08</v>
      </c>
      <c r="J421" s="72"/>
      <c r="K421" s="71"/>
      <c r="L421" s="72"/>
      <c r="M421" s="72"/>
      <c r="N421" s="72"/>
      <c r="O421" s="72">
        <f t="shared" si="3"/>
      </c>
      <c r="P421" s="73"/>
      <c r="Q421" s="73">
        <f t="shared" si="4"/>
        <v>0</v>
      </c>
      <c r="R421" s="73"/>
      <c r="S421" s="74"/>
      <c r="T421" s="74"/>
    </row>
    <row r="422" spans="2:20" ht="21.75" customHeight="1">
      <c r="B422" s="67" t="s">
        <v>1214</v>
      </c>
      <c r="D422" s="237" t="s">
        <v>1339</v>
      </c>
      <c r="E422" s="238"/>
      <c r="F422" s="238"/>
      <c r="G422" s="238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9"/>
    </row>
    <row r="423" spans="2:27" ht="21.75" customHeight="1">
      <c r="B423" s="67" t="s">
        <v>1148</v>
      </c>
      <c r="C423" s="67" t="s">
        <v>1208</v>
      </c>
      <c r="D423" s="71" t="s">
        <v>1150</v>
      </c>
      <c r="E423" s="71" t="s">
        <v>1209</v>
      </c>
      <c r="F423" s="72" t="s">
        <v>901</v>
      </c>
      <c r="G423" s="72">
        <v>1</v>
      </c>
      <c r="H423" s="72">
        <f>IF(I423&lt;&gt;0,G423-I423,"")</f>
        <v>0</v>
      </c>
      <c r="I423" s="72">
        <v>1</v>
      </c>
      <c r="J423" s="72"/>
      <c r="K423" s="71" t="s">
        <v>923</v>
      </c>
      <c r="L423" s="72" t="s">
        <v>925</v>
      </c>
      <c r="M423" s="72">
        <v>0.31</v>
      </c>
      <c r="N423" s="72">
        <v>100</v>
      </c>
      <c r="O423" s="72">
        <f>IF(I423*M423=0,"",I423*M423*(N423/100))</f>
        <v>0.31</v>
      </c>
      <c r="P423" s="73"/>
      <c r="Q423" s="73">
        <f>TRUNC(P423*M423*N423/100)</f>
        <v>0</v>
      </c>
      <c r="R423" s="73"/>
      <c r="S423" s="74" t="s">
        <v>1210</v>
      </c>
      <c r="T423" s="74"/>
      <c r="AA423" s="66">
        <f>O423</f>
        <v>0.31</v>
      </c>
    </row>
    <row r="424" spans="2:27" ht="21.75" customHeight="1">
      <c r="B424" s="67" t="s">
        <v>1148</v>
      </c>
      <c r="C424" s="67" t="s">
        <v>923</v>
      </c>
      <c r="D424" s="71" t="s">
        <v>924</v>
      </c>
      <c r="E424" s="71" t="s">
        <v>925</v>
      </c>
      <c r="F424" s="72" t="s">
        <v>926</v>
      </c>
      <c r="G424" s="72">
        <f>IF(H424*I424/100+0.000005&lt;1,TRUNC(H424*I424/100+0.000005,옵션!$E$13),TRUNC(H424*I424/100+0.000005,옵션!$E$13))</f>
        <v>0.31</v>
      </c>
      <c r="H424" s="72">
        <f>옵션!$B$13</f>
        <v>100</v>
      </c>
      <c r="I424" s="72">
        <f>SUM(AA423:AA423)</f>
        <v>0.31</v>
      </c>
      <c r="J424" s="72"/>
      <c r="K424" s="71"/>
      <c r="L424" s="72"/>
      <c r="M424" s="72"/>
      <c r="N424" s="72"/>
      <c r="O424" s="72">
        <f>IF(I424*M424=0,"",I424*M424*(N424/100))</f>
      </c>
      <c r="P424" s="73"/>
      <c r="Q424" s="73">
        <f>TRUNC(P424*M424*N424/100)</f>
        <v>0</v>
      </c>
      <c r="R424" s="73"/>
      <c r="S424" s="74"/>
      <c r="T424" s="74"/>
      <c r="Z424" s="66" t="s">
        <v>1153</v>
      </c>
      <c r="AA424" s="66">
        <f>SUM(AA423:AA423)</f>
        <v>0.31</v>
      </c>
    </row>
    <row r="425" spans="2:20" ht="21.75" customHeight="1">
      <c r="B425" s="67" t="s">
        <v>1214</v>
      </c>
      <c r="D425" s="237" t="s">
        <v>1340</v>
      </c>
      <c r="E425" s="238"/>
      <c r="F425" s="238"/>
      <c r="G425" s="238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9"/>
    </row>
    <row r="426" spans="2:27" ht="21.75" customHeight="1">
      <c r="B426" s="67" t="s">
        <v>1148</v>
      </c>
      <c r="C426" s="67" t="s">
        <v>872</v>
      </c>
      <c r="D426" s="71" t="s">
        <v>873</v>
      </c>
      <c r="E426" s="71" t="s">
        <v>874</v>
      </c>
      <c r="F426" s="72" t="s">
        <v>840</v>
      </c>
      <c r="G426" s="72">
        <v>1</v>
      </c>
      <c r="H426" s="72">
        <f>IF(I426&lt;&gt;0,G426-I426,"")</f>
        <v>0</v>
      </c>
      <c r="I426" s="72">
        <v>1</v>
      </c>
      <c r="J426" s="72"/>
      <c r="K426" s="71" t="s">
        <v>923</v>
      </c>
      <c r="L426" s="72" t="s">
        <v>925</v>
      </c>
      <c r="M426" s="72">
        <v>0.66</v>
      </c>
      <c r="N426" s="72">
        <v>100</v>
      </c>
      <c r="O426" s="72">
        <f>IF(I426*M426=0,"",I426*M426*(N426/100))</f>
        <v>0.66</v>
      </c>
      <c r="P426" s="73"/>
      <c r="Q426" s="73">
        <f>TRUNC(P426*M426*N426/100)</f>
        <v>0</v>
      </c>
      <c r="R426" s="73"/>
      <c r="S426" s="74" t="s">
        <v>1191</v>
      </c>
      <c r="T426" s="74" t="s">
        <v>1206</v>
      </c>
      <c r="AA426" s="66">
        <f>O426</f>
        <v>0.66</v>
      </c>
    </row>
    <row r="427" spans="2:27" ht="21.75" customHeight="1">
      <c r="B427" s="67" t="s">
        <v>1148</v>
      </c>
      <c r="C427" s="67" t="s">
        <v>923</v>
      </c>
      <c r="D427" s="71" t="s">
        <v>924</v>
      </c>
      <c r="E427" s="71" t="s">
        <v>925</v>
      </c>
      <c r="F427" s="72" t="s">
        <v>926</v>
      </c>
      <c r="G427" s="72">
        <f>IF(H427*I427/100+0.000005&lt;1,TRUNC(H427*I427/100+0.000005,옵션!$E$13),TRUNC(H427*I427/100+0.000005,옵션!$E$13))</f>
        <v>0.66</v>
      </c>
      <c r="H427" s="72">
        <f>옵션!$B$13</f>
        <v>100</v>
      </c>
      <c r="I427" s="72">
        <f>SUM(AA426:AA426)</f>
        <v>0.66</v>
      </c>
      <c r="J427" s="72"/>
      <c r="K427" s="71"/>
      <c r="L427" s="72"/>
      <c r="M427" s="72"/>
      <c r="N427" s="72"/>
      <c r="O427" s="72">
        <f>IF(I427*M427=0,"",I427*M427*(N427/100))</f>
      </c>
      <c r="P427" s="73"/>
      <c r="Q427" s="73">
        <f>TRUNC(P427*M427*N427/100)</f>
        <v>0</v>
      </c>
      <c r="R427" s="73"/>
      <c r="S427" s="74"/>
      <c r="T427" s="74"/>
      <c r="Z427" s="66" t="s">
        <v>1153</v>
      </c>
      <c r="AA427" s="66">
        <f>SUM(AA426:AA426)</f>
        <v>0.66</v>
      </c>
    </row>
    <row r="428" spans="2:20" ht="21.75" customHeight="1">
      <c r="B428" s="67" t="s">
        <v>1214</v>
      </c>
      <c r="D428" s="237" t="s">
        <v>1341</v>
      </c>
      <c r="E428" s="238"/>
      <c r="F428" s="238"/>
      <c r="G428" s="238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9"/>
    </row>
    <row r="429" spans="2:27" ht="21.75" customHeight="1">
      <c r="B429" s="67" t="s">
        <v>1148</v>
      </c>
      <c r="C429" s="67" t="s">
        <v>875</v>
      </c>
      <c r="D429" s="71" t="s">
        <v>873</v>
      </c>
      <c r="E429" s="71" t="s">
        <v>876</v>
      </c>
      <c r="F429" s="72" t="s">
        <v>840</v>
      </c>
      <c r="G429" s="72">
        <v>1</v>
      </c>
      <c r="H429" s="72">
        <f>IF(I429&lt;&gt;0,G429-I429,"")</f>
        <v>0</v>
      </c>
      <c r="I429" s="72">
        <v>1</v>
      </c>
      <c r="J429" s="72"/>
      <c r="K429" s="71" t="s">
        <v>923</v>
      </c>
      <c r="L429" s="72" t="s">
        <v>925</v>
      </c>
      <c r="M429" s="72">
        <v>0.66</v>
      </c>
      <c r="N429" s="72">
        <v>100</v>
      </c>
      <c r="O429" s="72">
        <f>IF(I429*M429=0,"",I429*M429*(N429/100))</f>
        <v>0.66</v>
      </c>
      <c r="P429" s="73"/>
      <c r="Q429" s="73">
        <f>TRUNC(P429*M429*N429/100)</f>
        <v>0</v>
      </c>
      <c r="R429" s="73"/>
      <c r="S429" s="74" t="s">
        <v>1191</v>
      </c>
      <c r="T429" s="74" t="s">
        <v>1206</v>
      </c>
      <c r="AA429" s="66">
        <f>O429</f>
        <v>0.66</v>
      </c>
    </row>
    <row r="430" spans="2:27" ht="21.75" customHeight="1">
      <c r="B430" s="67" t="s">
        <v>1148</v>
      </c>
      <c r="C430" s="67" t="s">
        <v>923</v>
      </c>
      <c r="D430" s="71" t="s">
        <v>924</v>
      </c>
      <c r="E430" s="71" t="s">
        <v>925</v>
      </c>
      <c r="F430" s="72" t="s">
        <v>926</v>
      </c>
      <c r="G430" s="72">
        <f>IF(H430*I430/100+0.000005&lt;1,TRUNC(H430*I430/100+0.000005,옵션!$E$13),TRUNC(H430*I430/100+0.000005,옵션!$E$13))</f>
        <v>0.66</v>
      </c>
      <c r="H430" s="72">
        <f>옵션!$B$13</f>
        <v>100</v>
      </c>
      <c r="I430" s="72">
        <f>SUM(AA429:AA429)</f>
        <v>0.66</v>
      </c>
      <c r="J430" s="72"/>
      <c r="K430" s="71"/>
      <c r="L430" s="72"/>
      <c r="M430" s="72"/>
      <c r="N430" s="72"/>
      <c r="O430" s="72">
        <f>IF(I430*M430=0,"",I430*M430*(N430/100))</f>
      </c>
      <c r="P430" s="73"/>
      <c r="Q430" s="73">
        <f>TRUNC(P430*M430*N430/100)</f>
        <v>0</v>
      </c>
      <c r="R430" s="73"/>
      <c r="S430" s="74"/>
      <c r="T430" s="74"/>
      <c r="Z430" s="66" t="s">
        <v>1153</v>
      </c>
      <c r="AA430" s="66">
        <f>SUM(AA429:AA429)</f>
        <v>0.66</v>
      </c>
    </row>
    <row r="431" spans="2:20" ht="21.75" customHeight="1">
      <c r="B431" s="67" t="s">
        <v>1214</v>
      </c>
      <c r="D431" s="237" t="s">
        <v>1342</v>
      </c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9"/>
    </row>
    <row r="432" spans="2:27" ht="21.75" customHeight="1">
      <c r="B432" s="67" t="s">
        <v>1148</v>
      </c>
      <c r="C432" s="67" t="s">
        <v>877</v>
      </c>
      <c r="D432" s="71" t="s">
        <v>878</v>
      </c>
      <c r="E432" s="71" t="s">
        <v>879</v>
      </c>
      <c r="F432" s="72" t="s">
        <v>840</v>
      </c>
      <c r="G432" s="72">
        <v>1</v>
      </c>
      <c r="H432" s="72">
        <f>IF(I432&lt;&gt;0,G432-I432,"")</f>
        <v>0</v>
      </c>
      <c r="I432" s="72">
        <v>1</v>
      </c>
      <c r="J432" s="72"/>
      <c r="K432" s="71" t="s">
        <v>923</v>
      </c>
      <c r="L432" s="72" t="s">
        <v>925</v>
      </c>
      <c r="M432" s="72">
        <v>0.66</v>
      </c>
      <c r="N432" s="72">
        <v>100</v>
      </c>
      <c r="O432" s="72">
        <f>IF(I432*M432=0,"",I432*M432*(N432/100))</f>
        <v>0.66</v>
      </c>
      <c r="P432" s="73"/>
      <c r="Q432" s="73">
        <f>TRUNC(P432*M432*N432/100)</f>
        <v>0</v>
      </c>
      <c r="R432" s="73"/>
      <c r="S432" s="74" t="s">
        <v>1191</v>
      </c>
      <c r="T432" s="74" t="s">
        <v>1206</v>
      </c>
      <c r="AA432" s="66">
        <f>O432</f>
        <v>0.66</v>
      </c>
    </row>
    <row r="433" spans="2:27" ht="21.75" customHeight="1">
      <c r="B433" s="67" t="s">
        <v>1148</v>
      </c>
      <c r="C433" s="67" t="s">
        <v>923</v>
      </c>
      <c r="D433" s="71" t="s">
        <v>924</v>
      </c>
      <c r="E433" s="71" t="s">
        <v>925</v>
      </c>
      <c r="F433" s="72" t="s">
        <v>926</v>
      </c>
      <c r="G433" s="72">
        <f>IF(H433*I433/100+0.000005&lt;1,TRUNC(H433*I433/100+0.000005,옵션!$E$13),TRUNC(H433*I433/100+0.000005,옵션!$E$13))</f>
        <v>0.66</v>
      </c>
      <c r="H433" s="72">
        <f>옵션!$B$13</f>
        <v>100</v>
      </c>
      <c r="I433" s="72">
        <f>SUM(AA432:AA432)</f>
        <v>0.66</v>
      </c>
      <c r="J433" s="72"/>
      <c r="K433" s="71"/>
      <c r="L433" s="72"/>
      <c r="M433" s="72"/>
      <c r="N433" s="72"/>
      <c r="O433" s="72">
        <f>IF(I433*M433=0,"",I433*M433*(N433/100))</f>
      </c>
      <c r="P433" s="73"/>
      <c r="Q433" s="73">
        <f>TRUNC(P433*M433*N433/100)</f>
        <v>0</v>
      </c>
      <c r="R433" s="73"/>
      <c r="S433" s="74"/>
      <c r="T433" s="74"/>
      <c r="Z433" s="66" t="s">
        <v>1153</v>
      </c>
      <c r="AA433" s="66">
        <f>SUM(AA432:AA432)</f>
        <v>0.66</v>
      </c>
    </row>
    <row r="434" spans="2:20" ht="21.75" customHeight="1">
      <c r="B434" s="67" t="s">
        <v>1214</v>
      </c>
      <c r="D434" s="237" t="s">
        <v>1343</v>
      </c>
      <c r="E434" s="238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9"/>
    </row>
    <row r="435" spans="2:27" ht="21.75" customHeight="1">
      <c r="B435" s="67" t="s">
        <v>1148</v>
      </c>
      <c r="C435" s="67" t="s">
        <v>880</v>
      </c>
      <c r="D435" s="71" t="s">
        <v>878</v>
      </c>
      <c r="E435" s="71" t="s">
        <v>881</v>
      </c>
      <c r="F435" s="72" t="s">
        <v>840</v>
      </c>
      <c r="G435" s="72">
        <v>1</v>
      </c>
      <c r="H435" s="72">
        <f>IF(I435&lt;&gt;0,G435-I435,"")</f>
        <v>0</v>
      </c>
      <c r="I435" s="72">
        <v>1</v>
      </c>
      <c r="J435" s="72"/>
      <c r="K435" s="71" t="s">
        <v>923</v>
      </c>
      <c r="L435" s="72" t="s">
        <v>925</v>
      </c>
      <c r="M435" s="72">
        <v>0.66</v>
      </c>
      <c r="N435" s="72">
        <v>100</v>
      </c>
      <c r="O435" s="72">
        <f>IF(I435*M435=0,"",I435*M435*(N435/100))</f>
        <v>0.66</v>
      </c>
      <c r="P435" s="73"/>
      <c r="Q435" s="73">
        <f>TRUNC(P435*M435*N435/100)</f>
        <v>0</v>
      </c>
      <c r="R435" s="73"/>
      <c r="S435" s="74" t="s">
        <v>1191</v>
      </c>
      <c r="T435" s="74" t="s">
        <v>1206</v>
      </c>
      <c r="AA435" s="66">
        <f>O435</f>
        <v>0.66</v>
      </c>
    </row>
    <row r="436" spans="2:27" ht="21.75" customHeight="1">
      <c r="B436" s="67" t="s">
        <v>1148</v>
      </c>
      <c r="C436" s="67" t="s">
        <v>923</v>
      </c>
      <c r="D436" s="71" t="s">
        <v>924</v>
      </c>
      <c r="E436" s="71" t="s">
        <v>925</v>
      </c>
      <c r="F436" s="72" t="s">
        <v>926</v>
      </c>
      <c r="G436" s="72">
        <f>IF(H436*I436/100+0.000005&lt;1,TRUNC(H436*I436/100+0.000005,옵션!$E$13),TRUNC(H436*I436/100+0.000005,옵션!$E$13))</f>
        <v>0.66</v>
      </c>
      <c r="H436" s="72">
        <f>옵션!$B$13</f>
        <v>100</v>
      </c>
      <c r="I436" s="72">
        <f>SUM(AA435:AA435)</f>
        <v>0.66</v>
      </c>
      <c r="J436" s="72"/>
      <c r="K436" s="71"/>
      <c r="L436" s="72"/>
      <c r="M436" s="72"/>
      <c r="N436" s="72"/>
      <c r="O436" s="72">
        <f>IF(I436*M436=0,"",I436*M436*(N436/100))</f>
      </c>
      <c r="P436" s="73"/>
      <c r="Q436" s="73">
        <f>TRUNC(P436*M436*N436/100)</f>
        <v>0</v>
      </c>
      <c r="R436" s="73"/>
      <c r="S436" s="74"/>
      <c r="T436" s="74"/>
      <c r="Z436" s="66" t="s">
        <v>1153</v>
      </c>
      <c r="AA436" s="66">
        <f>SUM(AA435:AA435)</f>
        <v>0.66</v>
      </c>
    </row>
    <row r="437" spans="2:20" ht="21.75" customHeight="1">
      <c r="B437" s="67" t="s">
        <v>1214</v>
      </c>
      <c r="D437" s="237" t="s">
        <v>1344</v>
      </c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9"/>
    </row>
    <row r="438" spans="2:27" ht="21.75" customHeight="1">
      <c r="B438" s="67" t="s">
        <v>1148</v>
      </c>
      <c r="C438" s="67" t="s">
        <v>882</v>
      </c>
      <c r="D438" s="71" t="s">
        <v>878</v>
      </c>
      <c r="E438" s="71" t="s">
        <v>883</v>
      </c>
      <c r="F438" s="72" t="s">
        <v>840</v>
      </c>
      <c r="G438" s="72">
        <v>1</v>
      </c>
      <c r="H438" s="72">
        <f>IF(I438&lt;&gt;0,G438-I438,"")</f>
        <v>0</v>
      </c>
      <c r="I438" s="72">
        <v>1</v>
      </c>
      <c r="J438" s="72"/>
      <c r="K438" s="71" t="s">
        <v>923</v>
      </c>
      <c r="L438" s="72" t="s">
        <v>925</v>
      </c>
      <c r="M438" s="72">
        <v>0.66</v>
      </c>
      <c r="N438" s="72">
        <v>100</v>
      </c>
      <c r="O438" s="72">
        <f>IF(I438*M438=0,"",I438*M438*(N438/100))</f>
        <v>0.66</v>
      </c>
      <c r="P438" s="73"/>
      <c r="Q438" s="73">
        <f>TRUNC(P438*M438*N438/100)</f>
        <v>0</v>
      </c>
      <c r="R438" s="73"/>
      <c r="S438" s="74" t="s">
        <v>1191</v>
      </c>
      <c r="T438" s="74" t="s">
        <v>1206</v>
      </c>
      <c r="AA438" s="66">
        <f>O438</f>
        <v>0.66</v>
      </c>
    </row>
    <row r="439" spans="2:27" ht="21.75" customHeight="1">
      <c r="B439" s="67" t="s">
        <v>1148</v>
      </c>
      <c r="C439" s="67" t="s">
        <v>923</v>
      </c>
      <c r="D439" s="71" t="s">
        <v>924</v>
      </c>
      <c r="E439" s="71" t="s">
        <v>925</v>
      </c>
      <c r="F439" s="72" t="s">
        <v>926</v>
      </c>
      <c r="G439" s="72">
        <f>IF(H439*I439/100+0.000005&lt;1,TRUNC(H439*I439/100+0.000005,옵션!$E$13),TRUNC(H439*I439/100+0.000005,옵션!$E$13))</f>
        <v>0.66</v>
      </c>
      <c r="H439" s="72">
        <f>옵션!$B$13</f>
        <v>100</v>
      </c>
      <c r="I439" s="72">
        <f>SUM(AA438:AA438)</f>
        <v>0.66</v>
      </c>
      <c r="J439" s="72"/>
      <c r="K439" s="71"/>
      <c r="L439" s="72"/>
      <c r="M439" s="72"/>
      <c r="N439" s="72"/>
      <c r="O439" s="72">
        <f>IF(I439*M439=0,"",I439*M439*(N439/100))</f>
      </c>
      <c r="P439" s="73"/>
      <c r="Q439" s="73">
        <f>TRUNC(P439*M439*N439/100)</f>
        <v>0</v>
      </c>
      <c r="R439" s="73"/>
      <c r="S439" s="74"/>
      <c r="T439" s="74"/>
      <c r="Z439" s="66" t="s">
        <v>1153</v>
      </c>
      <c r="AA439" s="66">
        <f>SUM(AA438:AA438)</f>
        <v>0.66</v>
      </c>
    </row>
    <row r="440" spans="2:20" ht="21.75" customHeight="1">
      <c r="B440" s="67" t="s">
        <v>1214</v>
      </c>
      <c r="D440" s="237" t="s">
        <v>1345</v>
      </c>
      <c r="E440" s="238"/>
      <c r="F440" s="238"/>
      <c r="G440" s="238"/>
      <c r="H440" s="238"/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  <c r="T440" s="239"/>
    </row>
    <row r="441" spans="2:27" ht="21.75" customHeight="1">
      <c r="B441" s="67" t="s">
        <v>1148</v>
      </c>
      <c r="C441" s="67" t="s">
        <v>884</v>
      </c>
      <c r="D441" s="71" t="s">
        <v>878</v>
      </c>
      <c r="E441" s="71" t="s">
        <v>885</v>
      </c>
      <c r="F441" s="72" t="s">
        <v>840</v>
      </c>
      <c r="G441" s="72">
        <v>1</v>
      </c>
      <c r="H441" s="72">
        <f>IF(I441&lt;&gt;0,G441-I441,"")</f>
        <v>0</v>
      </c>
      <c r="I441" s="72">
        <v>1</v>
      </c>
      <c r="J441" s="72"/>
      <c r="K441" s="71" t="s">
        <v>923</v>
      </c>
      <c r="L441" s="72" t="s">
        <v>925</v>
      </c>
      <c r="M441" s="72">
        <v>0.66</v>
      </c>
      <c r="N441" s="72">
        <v>100</v>
      </c>
      <c r="O441" s="72">
        <f>IF(I441*M441=0,"",I441*M441*(N441/100))</f>
        <v>0.66</v>
      </c>
      <c r="P441" s="73"/>
      <c r="Q441" s="73">
        <f>TRUNC(P441*M441*N441/100)</f>
        <v>0</v>
      </c>
      <c r="R441" s="73"/>
      <c r="S441" s="74" t="s">
        <v>1191</v>
      </c>
      <c r="T441" s="74" t="s">
        <v>1206</v>
      </c>
      <c r="AA441" s="66">
        <f>O441</f>
        <v>0.66</v>
      </c>
    </row>
    <row r="442" spans="2:27" ht="21.75" customHeight="1">
      <c r="B442" s="67" t="s">
        <v>1148</v>
      </c>
      <c r="C442" s="67" t="s">
        <v>923</v>
      </c>
      <c r="D442" s="71" t="s">
        <v>924</v>
      </c>
      <c r="E442" s="71" t="s">
        <v>925</v>
      </c>
      <c r="F442" s="72" t="s">
        <v>926</v>
      </c>
      <c r="G442" s="72">
        <f>IF(H442*I442/100+0.000005&lt;1,TRUNC(H442*I442/100+0.000005,옵션!$E$13),TRUNC(H442*I442/100+0.000005,옵션!$E$13))</f>
        <v>0.66</v>
      </c>
      <c r="H442" s="72">
        <f>옵션!$B$13</f>
        <v>100</v>
      </c>
      <c r="I442" s="72">
        <f>SUM(AA441:AA441)</f>
        <v>0.66</v>
      </c>
      <c r="J442" s="72"/>
      <c r="K442" s="71"/>
      <c r="L442" s="72"/>
      <c r="M442" s="72"/>
      <c r="N442" s="72"/>
      <c r="O442" s="72">
        <f>IF(I442*M442=0,"",I442*M442*(N442/100))</f>
      </c>
      <c r="P442" s="73"/>
      <c r="Q442" s="73">
        <f>TRUNC(P442*M442*N442/100)</f>
        <v>0</v>
      </c>
      <c r="R442" s="73"/>
      <c r="S442" s="74"/>
      <c r="T442" s="74"/>
      <c r="Z442" s="66" t="s">
        <v>1153</v>
      </c>
      <c r="AA442" s="66">
        <f>SUM(AA441:AA441)</f>
        <v>0.66</v>
      </c>
    </row>
    <row r="443" spans="2:20" ht="21.75" customHeight="1">
      <c r="B443" s="67" t="s">
        <v>1214</v>
      </c>
      <c r="D443" s="237" t="s">
        <v>1346</v>
      </c>
      <c r="E443" s="238"/>
      <c r="F443" s="238"/>
      <c r="G443" s="238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  <c r="T443" s="239"/>
    </row>
    <row r="444" spans="2:27" ht="21.75" customHeight="1">
      <c r="B444" s="67" t="s">
        <v>1148</v>
      </c>
      <c r="C444" s="67" t="s">
        <v>886</v>
      </c>
      <c r="D444" s="71" t="s">
        <v>878</v>
      </c>
      <c r="E444" s="71" t="s">
        <v>887</v>
      </c>
      <c r="F444" s="72" t="s">
        <v>840</v>
      </c>
      <c r="G444" s="72">
        <v>1</v>
      </c>
      <c r="H444" s="72">
        <f>IF(I444&lt;&gt;0,G444-I444,"")</f>
        <v>0</v>
      </c>
      <c r="I444" s="72">
        <v>1</v>
      </c>
      <c r="J444" s="72"/>
      <c r="K444" s="71" t="s">
        <v>923</v>
      </c>
      <c r="L444" s="72" t="s">
        <v>925</v>
      </c>
      <c r="M444" s="72">
        <v>0.66</v>
      </c>
      <c r="N444" s="72">
        <v>100</v>
      </c>
      <c r="O444" s="72">
        <f>IF(I444*M444=0,"",I444*M444*(N444/100))</f>
        <v>0.66</v>
      </c>
      <c r="P444" s="73"/>
      <c r="Q444" s="73">
        <f>TRUNC(P444*M444*N444/100)</f>
        <v>0</v>
      </c>
      <c r="R444" s="73"/>
      <c r="S444" s="74" t="s">
        <v>1191</v>
      </c>
      <c r="T444" s="74" t="s">
        <v>1206</v>
      </c>
      <c r="AA444" s="66">
        <f>O444</f>
        <v>0.66</v>
      </c>
    </row>
    <row r="445" spans="2:27" ht="21.75" customHeight="1">
      <c r="B445" s="67" t="s">
        <v>1148</v>
      </c>
      <c r="C445" s="67" t="s">
        <v>923</v>
      </c>
      <c r="D445" s="71" t="s">
        <v>924</v>
      </c>
      <c r="E445" s="71" t="s">
        <v>925</v>
      </c>
      <c r="F445" s="72" t="s">
        <v>926</v>
      </c>
      <c r="G445" s="72">
        <f>IF(H445*I445/100+0.000005&lt;1,TRUNC(H445*I445/100+0.000005,옵션!$E$13),TRUNC(H445*I445/100+0.000005,옵션!$E$13))</f>
        <v>0.66</v>
      </c>
      <c r="H445" s="72">
        <f>옵션!$B$13</f>
        <v>100</v>
      </c>
      <c r="I445" s="72">
        <f>SUM(AA444:AA444)</f>
        <v>0.66</v>
      </c>
      <c r="J445" s="72"/>
      <c r="K445" s="71"/>
      <c r="L445" s="72"/>
      <c r="M445" s="72"/>
      <c r="N445" s="72"/>
      <c r="O445" s="72">
        <f>IF(I445*M445=0,"",I445*M445*(N445/100))</f>
      </c>
      <c r="P445" s="73"/>
      <c r="Q445" s="73">
        <f>TRUNC(P445*M445*N445/100)</f>
        <v>0</v>
      </c>
      <c r="R445" s="73"/>
      <c r="S445" s="74"/>
      <c r="T445" s="74"/>
      <c r="Z445" s="66" t="s">
        <v>1153</v>
      </c>
      <c r="AA445" s="66">
        <f>SUM(AA444:AA444)</f>
        <v>0.66</v>
      </c>
    </row>
    <row r="446" spans="2:20" ht="21.75" customHeight="1">
      <c r="B446" s="67" t="s">
        <v>1214</v>
      </c>
      <c r="D446" s="237" t="s">
        <v>1347</v>
      </c>
      <c r="E446" s="238"/>
      <c r="F446" s="238"/>
      <c r="G446" s="238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9"/>
    </row>
    <row r="447" spans="2:27" ht="21.75" customHeight="1">
      <c r="B447" s="67" t="s">
        <v>1148</v>
      </c>
      <c r="C447" s="67" t="s">
        <v>888</v>
      </c>
      <c r="D447" s="71" t="s">
        <v>878</v>
      </c>
      <c r="E447" s="71" t="s">
        <v>889</v>
      </c>
      <c r="F447" s="72" t="s">
        <v>840</v>
      </c>
      <c r="G447" s="72">
        <v>1</v>
      </c>
      <c r="H447" s="72">
        <f>IF(I447&lt;&gt;0,G447-I447,"")</f>
        <v>0</v>
      </c>
      <c r="I447" s="72">
        <v>1</v>
      </c>
      <c r="J447" s="72"/>
      <c r="K447" s="71" t="s">
        <v>923</v>
      </c>
      <c r="L447" s="72" t="s">
        <v>925</v>
      </c>
      <c r="M447" s="72">
        <v>0.66</v>
      </c>
      <c r="N447" s="72">
        <v>100</v>
      </c>
      <c r="O447" s="72">
        <f>IF(I447*M447=0,"",I447*M447*(N447/100))</f>
        <v>0.66</v>
      </c>
      <c r="P447" s="73"/>
      <c r="Q447" s="73">
        <f>TRUNC(P447*M447*N447/100)</f>
        <v>0</v>
      </c>
      <c r="R447" s="73"/>
      <c r="S447" s="74" t="s">
        <v>1191</v>
      </c>
      <c r="T447" s="74" t="s">
        <v>1206</v>
      </c>
      <c r="AA447" s="66">
        <f>O447</f>
        <v>0.66</v>
      </c>
    </row>
    <row r="448" spans="2:27" ht="21.75" customHeight="1">
      <c r="B448" s="67" t="s">
        <v>1148</v>
      </c>
      <c r="C448" s="67" t="s">
        <v>923</v>
      </c>
      <c r="D448" s="71" t="s">
        <v>924</v>
      </c>
      <c r="E448" s="71" t="s">
        <v>925</v>
      </c>
      <c r="F448" s="72" t="s">
        <v>926</v>
      </c>
      <c r="G448" s="72">
        <f>IF(H448*I448/100+0.000005&lt;1,TRUNC(H448*I448/100+0.000005,옵션!$E$13),TRUNC(H448*I448/100+0.000005,옵션!$E$13))</f>
        <v>0.66</v>
      </c>
      <c r="H448" s="72">
        <f>옵션!$B$13</f>
        <v>100</v>
      </c>
      <c r="I448" s="72">
        <f>SUM(AA447:AA447)</f>
        <v>0.66</v>
      </c>
      <c r="J448" s="72"/>
      <c r="K448" s="71"/>
      <c r="L448" s="72"/>
      <c r="M448" s="72"/>
      <c r="N448" s="72"/>
      <c r="O448" s="72">
        <f>IF(I448*M448=0,"",I448*M448*(N448/100))</f>
      </c>
      <c r="P448" s="73"/>
      <c r="Q448" s="73">
        <f>TRUNC(P448*M448*N448/100)</f>
        <v>0</v>
      </c>
      <c r="R448" s="73"/>
      <c r="S448" s="74"/>
      <c r="T448" s="74"/>
      <c r="Z448" s="66" t="s">
        <v>1153</v>
      </c>
      <c r="AA448" s="66">
        <f>SUM(AA447:AA447)</f>
        <v>0.66</v>
      </c>
    </row>
    <row r="449" spans="2:20" ht="21.75" customHeight="1">
      <c r="B449" s="67" t="s">
        <v>1214</v>
      </c>
      <c r="D449" s="237" t="s">
        <v>1348</v>
      </c>
      <c r="E449" s="238"/>
      <c r="F449" s="238"/>
      <c r="G449" s="238"/>
      <c r="H449" s="238"/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  <c r="T449" s="239"/>
    </row>
    <row r="450" spans="2:27" ht="21.75" customHeight="1">
      <c r="B450" s="67" t="s">
        <v>1148</v>
      </c>
      <c r="C450" s="67" t="s">
        <v>890</v>
      </c>
      <c r="D450" s="71" t="s">
        <v>878</v>
      </c>
      <c r="E450" s="71" t="s">
        <v>891</v>
      </c>
      <c r="F450" s="72" t="s">
        <v>840</v>
      </c>
      <c r="G450" s="72">
        <v>1</v>
      </c>
      <c r="H450" s="72">
        <f>IF(I450&lt;&gt;0,G450-I450,"")</f>
        <v>0</v>
      </c>
      <c r="I450" s="72">
        <v>1</v>
      </c>
      <c r="J450" s="72"/>
      <c r="K450" s="71" t="s">
        <v>923</v>
      </c>
      <c r="L450" s="72" t="s">
        <v>925</v>
      </c>
      <c r="M450" s="72">
        <v>0.66</v>
      </c>
      <c r="N450" s="72">
        <v>100</v>
      </c>
      <c r="O450" s="72">
        <f>IF(I450*M450=0,"",I450*M450*(N450/100))</f>
        <v>0.66</v>
      </c>
      <c r="P450" s="73"/>
      <c r="Q450" s="73">
        <f>TRUNC(P450*M450*N450/100)</f>
        <v>0</v>
      </c>
      <c r="R450" s="73"/>
      <c r="S450" s="74" t="s">
        <v>1191</v>
      </c>
      <c r="T450" s="74" t="s">
        <v>1206</v>
      </c>
      <c r="AA450" s="66">
        <f>O450</f>
        <v>0.66</v>
      </c>
    </row>
    <row r="451" spans="2:27" ht="21.75" customHeight="1">
      <c r="B451" s="67" t="s">
        <v>1148</v>
      </c>
      <c r="C451" s="67" t="s">
        <v>923</v>
      </c>
      <c r="D451" s="71" t="s">
        <v>924</v>
      </c>
      <c r="E451" s="71" t="s">
        <v>925</v>
      </c>
      <c r="F451" s="72" t="s">
        <v>926</v>
      </c>
      <c r="G451" s="72">
        <f>IF(H451*I451/100+0.000005&lt;1,TRUNC(H451*I451/100+0.000005,옵션!$E$13),TRUNC(H451*I451/100+0.000005,옵션!$E$13))</f>
        <v>0.66</v>
      </c>
      <c r="H451" s="72">
        <f>옵션!$B$13</f>
        <v>100</v>
      </c>
      <c r="I451" s="72">
        <f>SUM(AA450:AA450)</f>
        <v>0.66</v>
      </c>
      <c r="J451" s="72"/>
      <c r="K451" s="71"/>
      <c r="L451" s="72"/>
      <c r="M451" s="72"/>
      <c r="N451" s="72"/>
      <c r="O451" s="72">
        <f>IF(I451*M451=0,"",I451*M451*(N451/100))</f>
      </c>
      <c r="P451" s="73"/>
      <c r="Q451" s="73">
        <f>TRUNC(P451*M451*N451/100)</f>
        <v>0</v>
      </c>
      <c r="R451" s="73"/>
      <c r="S451" s="74"/>
      <c r="T451" s="74"/>
      <c r="Z451" s="66" t="s">
        <v>1153</v>
      </c>
      <c r="AA451" s="66">
        <f>SUM(AA450:AA450)</f>
        <v>0.66</v>
      </c>
    </row>
    <row r="452" spans="2:20" ht="21.75" customHeight="1">
      <c r="B452" s="67" t="s">
        <v>1214</v>
      </c>
      <c r="D452" s="237" t="s">
        <v>1349</v>
      </c>
      <c r="E452" s="238"/>
      <c r="F452" s="238"/>
      <c r="G452" s="238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  <c r="T452" s="239"/>
    </row>
    <row r="453" spans="2:27" ht="21.75" customHeight="1">
      <c r="B453" s="67" t="s">
        <v>1148</v>
      </c>
      <c r="C453" s="67" t="s">
        <v>892</v>
      </c>
      <c r="D453" s="71" t="s">
        <v>878</v>
      </c>
      <c r="E453" s="71" t="s">
        <v>893</v>
      </c>
      <c r="F453" s="72" t="s">
        <v>840</v>
      </c>
      <c r="G453" s="72">
        <v>1</v>
      </c>
      <c r="H453" s="72">
        <f>IF(I453&lt;&gt;0,G453-I453,"")</f>
        <v>0</v>
      </c>
      <c r="I453" s="72">
        <v>1</v>
      </c>
      <c r="J453" s="72"/>
      <c r="K453" s="71" t="s">
        <v>923</v>
      </c>
      <c r="L453" s="72" t="s">
        <v>925</v>
      </c>
      <c r="M453" s="72">
        <v>0.66</v>
      </c>
      <c r="N453" s="72">
        <v>100</v>
      </c>
      <c r="O453" s="72">
        <f>IF(I453*M453=0,"",I453*M453*(N453/100))</f>
        <v>0.66</v>
      </c>
      <c r="P453" s="73"/>
      <c r="Q453" s="73">
        <f>TRUNC(P453*M453*N453/100)</f>
        <v>0</v>
      </c>
      <c r="R453" s="73"/>
      <c r="S453" s="74" t="s">
        <v>1191</v>
      </c>
      <c r="T453" s="74" t="s">
        <v>1206</v>
      </c>
      <c r="AA453" s="66">
        <f>O453</f>
        <v>0.66</v>
      </c>
    </row>
    <row r="454" spans="2:27" ht="21.75" customHeight="1">
      <c r="B454" s="67" t="s">
        <v>1148</v>
      </c>
      <c r="C454" s="67" t="s">
        <v>923</v>
      </c>
      <c r="D454" s="71" t="s">
        <v>924</v>
      </c>
      <c r="E454" s="71" t="s">
        <v>925</v>
      </c>
      <c r="F454" s="72" t="s">
        <v>926</v>
      </c>
      <c r="G454" s="72">
        <f>IF(H454*I454/100+0.000005&lt;1,TRUNC(H454*I454/100+0.000005,옵션!$E$13),TRUNC(H454*I454/100+0.000005,옵션!$E$13))</f>
        <v>0.66</v>
      </c>
      <c r="H454" s="72">
        <f>옵션!$B$13</f>
        <v>100</v>
      </c>
      <c r="I454" s="72">
        <f>SUM(AA453:AA453)</f>
        <v>0.66</v>
      </c>
      <c r="J454" s="72"/>
      <c r="K454" s="71"/>
      <c r="L454" s="72"/>
      <c r="M454" s="72"/>
      <c r="N454" s="72"/>
      <c r="O454" s="72">
        <f>IF(I454*M454=0,"",I454*M454*(N454/100))</f>
      </c>
      <c r="P454" s="73"/>
      <c r="Q454" s="73">
        <f>TRUNC(P454*M454*N454/100)</f>
        <v>0</v>
      </c>
      <c r="R454" s="73"/>
      <c r="S454" s="74"/>
      <c r="T454" s="74"/>
      <c r="Z454" s="66" t="s">
        <v>1153</v>
      </c>
      <c r="AA454" s="66">
        <f>SUM(AA453:AA453)</f>
        <v>0.66</v>
      </c>
    </row>
    <row r="455" spans="2:20" ht="21.75" customHeight="1">
      <c r="B455" s="67" t="s">
        <v>1214</v>
      </c>
      <c r="D455" s="237" t="s">
        <v>1350</v>
      </c>
      <c r="E455" s="238"/>
      <c r="F455" s="238"/>
      <c r="G455" s="238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  <c r="T455" s="239"/>
    </row>
    <row r="456" spans="2:27" ht="21.75" customHeight="1">
      <c r="B456" s="67" t="s">
        <v>1148</v>
      </c>
      <c r="C456" s="67" t="s">
        <v>894</v>
      </c>
      <c r="D456" s="71" t="s">
        <v>878</v>
      </c>
      <c r="E456" s="71" t="s">
        <v>895</v>
      </c>
      <c r="F456" s="72" t="s">
        <v>840</v>
      </c>
      <c r="G456" s="72">
        <v>1</v>
      </c>
      <c r="H456" s="72">
        <f>IF(I456&lt;&gt;0,G456-I456,"")</f>
        <v>0</v>
      </c>
      <c r="I456" s="72">
        <v>1</v>
      </c>
      <c r="J456" s="72"/>
      <c r="K456" s="71" t="s">
        <v>923</v>
      </c>
      <c r="L456" s="72" t="s">
        <v>925</v>
      </c>
      <c r="M456" s="72">
        <v>0.66</v>
      </c>
      <c r="N456" s="72">
        <v>100</v>
      </c>
      <c r="O456" s="72">
        <f>IF(I456*M456=0,"",I456*M456*(N456/100))</f>
        <v>0.66</v>
      </c>
      <c r="P456" s="73"/>
      <c r="Q456" s="73">
        <f>TRUNC(P456*M456*N456/100)</f>
        <v>0</v>
      </c>
      <c r="R456" s="73"/>
      <c r="S456" s="74" t="s">
        <v>1191</v>
      </c>
      <c r="T456" s="74" t="s">
        <v>1206</v>
      </c>
      <c r="AA456" s="66">
        <f>O456</f>
        <v>0.66</v>
      </c>
    </row>
    <row r="457" spans="2:27" ht="21.75" customHeight="1">
      <c r="B457" s="67" t="s">
        <v>1148</v>
      </c>
      <c r="C457" s="67" t="s">
        <v>923</v>
      </c>
      <c r="D457" s="71" t="s">
        <v>924</v>
      </c>
      <c r="E457" s="71" t="s">
        <v>925</v>
      </c>
      <c r="F457" s="72" t="s">
        <v>926</v>
      </c>
      <c r="G457" s="72">
        <f>IF(H457*I457/100+0.000005&lt;1,TRUNC(H457*I457/100+0.000005,옵션!$E$13),TRUNC(H457*I457/100+0.000005,옵션!$E$13))</f>
        <v>0.66</v>
      </c>
      <c r="H457" s="72">
        <f>옵션!$B$13</f>
        <v>100</v>
      </c>
      <c r="I457" s="72">
        <f>SUM(AA456:AA456)</f>
        <v>0.66</v>
      </c>
      <c r="J457" s="72"/>
      <c r="K457" s="71"/>
      <c r="L457" s="72"/>
      <c r="M457" s="72"/>
      <c r="N457" s="72"/>
      <c r="O457" s="72">
        <f>IF(I457*M457=0,"",I457*M457*(N457/100))</f>
      </c>
      <c r="P457" s="73"/>
      <c r="Q457" s="73">
        <f>TRUNC(P457*M457*N457/100)</f>
        <v>0</v>
      </c>
      <c r="R457" s="73"/>
      <c r="S457" s="74"/>
      <c r="T457" s="74"/>
      <c r="Z457" s="66" t="s">
        <v>1153</v>
      </c>
      <c r="AA457" s="66">
        <f>SUM(AA456:AA456)</f>
        <v>0.66</v>
      </c>
    </row>
    <row r="458" spans="2:20" ht="21.75" customHeight="1">
      <c r="B458" s="67" t="s">
        <v>1214</v>
      </c>
      <c r="D458" s="237" t="s">
        <v>1351</v>
      </c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  <c r="T458" s="239"/>
    </row>
    <row r="459" spans="2:27" ht="21.75" customHeight="1">
      <c r="B459" s="67" t="s">
        <v>1148</v>
      </c>
      <c r="C459" s="67" t="s">
        <v>805</v>
      </c>
      <c r="D459" s="71" t="s">
        <v>806</v>
      </c>
      <c r="E459" s="71" t="s">
        <v>807</v>
      </c>
      <c r="F459" s="72" t="s">
        <v>808</v>
      </c>
      <c r="G459" s="72">
        <v>1</v>
      </c>
      <c r="H459" s="72">
        <f>IF(I459&lt;&gt;0,G459-I459,"")</f>
        <v>0</v>
      </c>
      <c r="I459" s="72">
        <v>1</v>
      </c>
      <c r="J459" s="72"/>
      <c r="K459" s="71" t="s">
        <v>923</v>
      </c>
      <c r="L459" s="72" t="s">
        <v>925</v>
      </c>
      <c r="M459" s="72">
        <v>0.24</v>
      </c>
      <c r="N459" s="72">
        <v>100</v>
      </c>
      <c r="O459" s="72">
        <f>IF(I459*M459=0,"",I459*M459*(N459/100))</f>
        <v>0.24</v>
      </c>
      <c r="P459" s="73"/>
      <c r="Q459" s="73">
        <f>TRUNC(P459*M459*N459/100)</f>
        <v>0</v>
      </c>
      <c r="R459" s="73"/>
      <c r="S459" s="74" t="s">
        <v>1179</v>
      </c>
      <c r="T459" s="74"/>
      <c r="AA459" s="66">
        <f>O459</f>
        <v>0.24</v>
      </c>
    </row>
    <row r="460" spans="2:30" ht="21.75" customHeight="1">
      <c r="B460" s="67" t="s">
        <v>1148</v>
      </c>
      <c r="C460" s="67" t="s">
        <v>805</v>
      </c>
      <c r="D460" s="71"/>
      <c r="E460" s="71"/>
      <c r="F460" s="72"/>
      <c r="G460" s="72">
        <v>1</v>
      </c>
      <c r="H460" s="72">
        <f>IF(I460&lt;&gt;0,G460-I460,"")</f>
        <v>0</v>
      </c>
      <c r="I460" s="72">
        <v>1</v>
      </c>
      <c r="J460" s="72"/>
      <c r="K460" s="71" t="s">
        <v>931</v>
      </c>
      <c r="L460" s="72" t="s">
        <v>932</v>
      </c>
      <c r="M460" s="72">
        <v>0.2</v>
      </c>
      <c r="N460" s="72">
        <v>100</v>
      </c>
      <c r="O460" s="72">
        <f>IF(I460*M460=0,"",I460*M460*(N460/100))</f>
        <v>0.2</v>
      </c>
      <c r="P460" s="73"/>
      <c r="Q460" s="73">
        <f>TRUNC(P460*M460*N460/100)</f>
        <v>0</v>
      </c>
      <c r="R460" s="73"/>
      <c r="S460" s="74" t="s">
        <v>1179</v>
      </c>
      <c r="T460" s="74"/>
      <c r="AD460" s="66">
        <f>O460</f>
        <v>0.2</v>
      </c>
    </row>
    <row r="461" spans="2:27" ht="21.75" customHeight="1">
      <c r="B461" s="67" t="s">
        <v>1148</v>
      </c>
      <c r="C461" s="67" t="s">
        <v>809</v>
      </c>
      <c r="D461" s="71" t="s">
        <v>810</v>
      </c>
      <c r="E461" s="71" t="s">
        <v>811</v>
      </c>
      <c r="F461" s="72" t="s">
        <v>501</v>
      </c>
      <c r="G461" s="72">
        <v>3</v>
      </c>
      <c r="H461" s="72">
        <f>IF(I461&lt;&gt;0,G461-I461,"")</f>
        <v>0</v>
      </c>
      <c r="I461" s="72">
        <v>3</v>
      </c>
      <c r="J461" s="72"/>
      <c r="K461" s="71" t="s">
        <v>923</v>
      </c>
      <c r="L461" s="72" t="s">
        <v>925</v>
      </c>
      <c r="M461" s="72">
        <v>0.027</v>
      </c>
      <c r="N461" s="72">
        <v>100</v>
      </c>
      <c r="O461" s="72">
        <f>IF(I461*M461=0,"",I461*M461*(N461/100))</f>
        <v>0.081</v>
      </c>
      <c r="P461" s="73"/>
      <c r="Q461" s="73">
        <f>TRUNC(P461*M461*N461/100)</f>
        <v>0</v>
      </c>
      <c r="R461" s="73"/>
      <c r="S461" s="74" t="s">
        <v>1179</v>
      </c>
      <c r="T461" s="74"/>
      <c r="AA461" s="66">
        <f>O461</f>
        <v>0.081</v>
      </c>
    </row>
    <row r="462" spans="2:30" ht="21.75" customHeight="1">
      <c r="B462" s="67" t="s">
        <v>1148</v>
      </c>
      <c r="C462" s="67" t="s">
        <v>923</v>
      </c>
      <c r="D462" s="71" t="s">
        <v>924</v>
      </c>
      <c r="E462" s="71" t="s">
        <v>925</v>
      </c>
      <c r="F462" s="72" t="s">
        <v>926</v>
      </c>
      <c r="G462" s="72">
        <f>IF(H462*I462/100+0.000005&lt;1,TRUNC(H462*I462/100+0.000005,옵션!$E$13),TRUNC(H462*I462/100+0.000005,옵션!$E$13))</f>
        <v>0.321</v>
      </c>
      <c r="H462" s="72">
        <f>옵션!$B$13</f>
        <v>100</v>
      </c>
      <c r="I462" s="72">
        <f>SUM(AA459:AA461)</f>
        <v>0.321</v>
      </c>
      <c r="J462" s="72"/>
      <c r="K462" s="71"/>
      <c r="L462" s="72"/>
      <c r="M462" s="72"/>
      <c r="N462" s="72"/>
      <c r="O462" s="72">
        <f>IF(I462*M462=0,"",I462*M462*(N462/100))</f>
      </c>
      <c r="P462" s="73"/>
      <c r="Q462" s="73">
        <f>TRUNC(P462*M462*N462/100)</f>
        <v>0</v>
      </c>
      <c r="R462" s="73"/>
      <c r="S462" s="74"/>
      <c r="T462" s="74"/>
      <c r="Z462" s="66" t="s">
        <v>1153</v>
      </c>
      <c r="AA462" s="66">
        <f>SUM(AA459:AA461)</f>
        <v>0.321</v>
      </c>
      <c r="AD462" s="66">
        <f>SUM(AD459:AD461)</f>
        <v>0.2</v>
      </c>
    </row>
    <row r="463" spans="2:20" ht="21.75" customHeight="1">
      <c r="B463" s="67" t="s">
        <v>1148</v>
      </c>
      <c r="C463" s="67" t="s">
        <v>931</v>
      </c>
      <c r="D463" s="71" t="s">
        <v>924</v>
      </c>
      <c r="E463" s="71" t="s">
        <v>932</v>
      </c>
      <c r="F463" s="72" t="s">
        <v>926</v>
      </c>
      <c r="G463" s="72">
        <f>IF(H463*I463/100+0.000005&lt;1,TRUNC(H463*I463/100+0.000005,옵션!$E$13),TRUNC(H463*I463/100+0.000005,옵션!$E$13))</f>
        <v>0.2</v>
      </c>
      <c r="H463" s="72">
        <f>옵션!$B$13</f>
        <v>100</v>
      </c>
      <c r="I463" s="72">
        <f>SUM(AD459:AD461)</f>
        <v>0.2</v>
      </c>
      <c r="J463" s="72"/>
      <c r="K463" s="71"/>
      <c r="L463" s="72"/>
      <c r="M463" s="72"/>
      <c r="N463" s="72"/>
      <c r="O463" s="72">
        <f>IF(I463*M463=0,"",I463*M463*(N463/100))</f>
      </c>
      <c r="P463" s="73"/>
      <c r="Q463" s="73">
        <f>TRUNC(P463*M463*N463/100)</f>
        <v>0</v>
      </c>
      <c r="R463" s="73"/>
      <c r="S463" s="74"/>
      <c r="T463" s="74"/>
    </row>
    <row r="464" spans="4:20" ht="21.75" customHeight="1">
      <c r="D464" s="71"/>
      <c r="E464" s="71"/>
      <c r="F464" s="72"/>
      <c r="G464" s="72"/>
      <c r="H464" s="72"/>
      <c r="I464" s="72"/>
      <c r="J464" s="72"/>
      <c r="K464" s="71"/>
      <c r="L464" s="72"/>
      <c r="M464" s="72"/>
      <c r="N464" s="72"/>
      <c r="O464" s="72"/>
      <c r="P464" s="73"/>
      <c r="Q464" s="73"/>
      <c r="R464" s="73"/>
      <c r="S464" s="74"/>
      <c r="T464" s="74"/>
    </row>
    <row r="465" spans="4:20" ht="21.75" customHeight="1">
      <c r="D465" s="71"/>
      <c r="E465" s="71"/>
      <c r="F465" s="72"/>
      <c r="G465" s="72"/>
      <c r="H465" s="72"/>
      <c r="I465" s="72"/>
      <c r="J465" s="72"/>
      <c r="K465" s="71"/>
      <c r="L465" s="72"/>
      <c r="M465" s="72"/>
      <c r="N465" s="72"/>
      <c r="O465" s="72"/>
      <c r="P465" s="73"/>
      <c r="Q465" s="73"/>
      <c r="R465" s="73"/>
      <c r="S465" s="74"/>
      <c r="T465" s="74"/>
    </row>
    <row r="466" spans="4:20" ht="21.75" customHeight="1">
      <c r="D466" s="71"/>
      <c r="E466" s="71"/>
      <c r="F466" s="72"/>
      <c r="G466" s="72"/>
      <c r="H466" s="72"/>
      <c r="I466" s="72"/>
      <c r="J466" s="72"/>
      <c r="K466" s="71"/>
      <c r="L466" s="72"/>
      <c r="M466" s="72"/>
      <c r="N466" s="72"/>
      <c r="O466" s="72"/>
      <c r="P466" s="73"/>
      <c r="Q466" s="73"/>
      <c r="R466" s="73"/>
      <c r="S466" s="74"/>
      <c r="T466" s="74"/>
    </row>
    <row r="467" spans="4:20" ht="21.75" customHeight="1">
      <c r="D467" s="71"/>
      <c r="E467" s="71"/>
      <c r="F467" s="72"/>
      <c r="G467" s="72"/>
      <c r="H467" s="72"/>
      <c r="I467" s="72"/>
      <c r="J467" s="72"/>
      <c r="K467" s="71"/>
      <c r="L467" s="72"/>
      <c r="M467" s="72"/>
      <c r="N467" s="72"/>
      <c r="O467" s="72"/>
      <c r="P467" s="73"/>
      <c r="Q467" s="73"/>
      <c r="R467" s="73"/>
      <c r="S467" s="74"/>
      <c r="T467" s="74"/>
    </row>
    <row r="468" spans="4:20" ht="21.75" customHeight="1">
      <c r="D468" s="71"/>
      <c r="E468" s="71"/>
      <c r="F468" s="72"/>
      <c r="G468" s="72"/>
      <c r="H468" s="72"/>
      <c r="I468" s="72"/>
      <c r="J468" s="72"/>
      <c r="K468" s="71"/>
      <c r="L468" s="72"/>
      <c r="M468" s="72"/>
      <c r="N468" s="72"/>
      <c r="O468" s="72"/>
      <c r="P468" s="73"/>
      <c r="Q468" s="73"/>
      <c r="R468" s="73"/>
      <c r="S468" s="74"/>
      <c r="T468" s="74"/>
    </row>
    <row r="469" spans="4:20" ht="21.75" customHeight="1">
      <c r="D469" s="71"/>
      <c r="E469" s="71"/>
      <c r="F469" s="72"/>
      <c r="G469" s="72"/>
      <c r="H469" s="72"/>
      <c r="I469" s="72"/>
      <c r="J469" s="72"/>
      <c r="K469" s="71"/>
      <c r="L469" s="72"/>
      <c r="M469" s="72"/>
      <c r="N469" s="72"/>
      <c r="O469" s="72"/>
      <c r="P469" s="73"/>
      <c r="Q469" s="73"/>
      <c r="R469" s="73"/>
      <c r="S469" s="74"/>
      <c r="T469" s="74"/>
    </row>
    <row r="470" spans="4:20" ht="21.75" customHeight="1">
      <c r="D470" s="71"/>
      <c r="E470" s="71"/>
      <c r="F470" s="72"/>
      <c r="G470" s="72"/>
      <c r="H470" s="72"/>
      <c r="I470" s="72"/>
      <c r="J470" s="72"/>
      <c r="K470" s="71"/>
      <c r="L470" s="72"/>
      <c r="M470" s="72"/>
      <c r="N470" s="72"/>
      <c r="O470" s="72"/>
      <c r="P470" s="73"/>
      <c r="Q470" s="73"/>
      <c r="R470" s="73"/>
      <c r="S470" s="74"/>
      <c r="T470" s="74"/>
    </row>
    <row r="471" spans="4:20" ht="21.75" customHeight="1">
      <c r="D471" s="71"/>
      <c r="E471" s="71"/>
      <c r="F471" s="72"/>
      <c r="G471" s="72"/>
      <c r="H471" s="72"/>
      <c r="I471" s="72"/>
      <c r="J471" s="72"/>
      <c r="K471" s="71"/>
      <c r="L471" s="72"/>
      <c r="M471" s="72"/>
      <c r="N471" s="72"/>
      <c r="O471" s="72"/>
      <c r="P471" s="73"/>
      <c r="Q471" s="73"/>
      <c r="R471" s="73"/>
      <c r="S471" s="74"/>
      <c r="T471" s="74"/>
    </row>
    <row r="472" spans="4:20" ht="21.75" customHeight="1">
      <c r="D472" s="71"/>
      <c r="E472" s="71"/>
      <c r="F472" s="72"/>
      <c r="G472" s="72"/>
      <c r="H472" s="72"/>
      <c r="I472" s="72"/>
      <c r="J472" s="72"/>
      <c r="K472" s="71"/>
      <c r="L472" s="72"/>
      <c r="M472" s="72"/>
      <c r="N472" s="72"/>
      <c r="O472" s="72"/>
      <c r="P472" s="73"/>
      <c r="Q472" s="73"/>
      <c r="R472" s="73"/>
      <c r="S472" s="74"/>
      <c r="T472" s="74"/>
    </row>
    <row r="473" spans="4:20" ht="21.75" customHeight="1">
      <c r="D473" s="71"/>
      <c r="E473" s="71"/>
      <c r="F473" s="72"/>
      <c r="G473" s="72"/>
      <c r="H473" s="72"/>
      <c r="I473" s="72"/>
      <c r="J473" s="72"/>
      <c r="K473" s="71"/>
      <c r="L473" s="72"/>
      <c r="M473" s="72"/>
      <c r="N473" s="72"/>
      <c r="O473" s="72"/>
      <c r="P473" s="73"/>
      <c r="Q473" s="73"/>
      <c r="R473" s="73"/>
      <c r="S473" s="74"/>
      <c r="T473" s="74"/>
    </row>
  </sheetData>
  <sheetProtection/>
  <mergeCells count="151">
    <mergeCell ref="D7:T7"/>
    <mergeCell ref="T2:T3"/>
    <mergeCell ref="L2:O2"/>
    <mergeCell ref="G2:J2"/>
    <mergeCell ref="D4:T4"/>
    <mergeCell ref="D1:O1"/>
    <mergeCell ref="S2:S3"/>
    <mergeCell ref="K2:K3"/>
    <mergeCell ref="P2:R2"/>
    <mergeCell ref="A2:A3"/>
    <mergeCell ref="B2:B3"/>
    <mergeCell ref="E2:E3"/>
    <mergeCell ref="F2:F3"/>
    <mergeCell ref="C2:C3"/>
    <mergeCell ref="D2:D3"/>
    <mergeCell ref="D33:T33"/>
    <mergeCell ref="D10:T10"/>
    <mergeCell ref="D15:T15"/>
    <mergeCell ref="D18:T18"/>
    <mergeCell ref="D21:T21"/>
    <mergeCell ref="D24:T24"/>
    <mergeCell ref="D27:T27"/>
    <mergeCell ref="D30:T30"/>
    <mergeCell ref="D78:T78"/>
    <mergeCell ref="D38:T38"/>
    <mergeCell ref="D43:T43"/>
    <mergeCell ref="D57:T57"/>
    <mergeCell ref="D60:T60"/>
    <mergeCell ref="D63:T63"/>
    <mergeCell ref="D66:T66"/>
    <mergeCell ref="D69:T69"/>
    <mergeCell ref="D72:T72"/>
    <mergeCell ref="D75:T75"/>
    <mergeCell ref="D118:T118"/>
    <mergeCell ref="D81:T81"/>
    <mergeCell ref="D84:T84"/>
    <mergeCell ref="D87:T87"/>
    <mergeCell ref="D90:T90"/>
    <mergeCell ref="D95:T95"/>
    <mergeCell ref="D100:T100"/>
    <mergeCell ref="D105:T105"/>
    <mergeCell ref="D110:T110"/>
    <mergeCell ref="D115:T115"/>
    <mergeCell ref="D156:T156"/>
    <mergeCell ref="D121:T121"/>
    <mergeCell ref="D124:T124"/>
    <mergeCell ref="D127:T127"/>
    <mergeCell ref="D130:T130"/>
    <mergeCell ref="D135:T135"/>
    <mergeCell ref="D140:T140"/>
    <mergeCell ref="D145:T145"/>
    <mergeCell ref="D150:T150"/>
    <mergeCell ref="D153:T153"/>
    <mergeCell ref="D186:T186"/>
    <mergeCell ref="D159:T159"/>
    <mergeCell ref="D162:T162"/>
    <mergeCell ref="D165:T165"/>
    <mergeCell ref="D168:T168"/>
    <mergeCell ref="D171:T171"/>
    <mergeCell ref="D174:T174"/>
    <mergeCell ref="D177:T177"/>
    <mergeCell ref="D180:T180"/>
    <mergeCell ref="D183:T183"/>
    <mergeCell ref="D218:T218"/>
    <mergeCell ref="D189:T189"/>
    <mergeCell ref="D192:T192"/>
    <mergeCell ref="D195:T195"/>
    <mergeCell ref="D198:T198"/>
    <mergeCell ref="D203:T203"/>
    <mergeCell ref="D206:T206"/>
    <mergeCell ref="D209:T209"/>
    <mergeCell ref="D212:T212"/>
    <mergeCell ref="D215:T215"/>
    <mergeCell ref="D248:T248"/>
    <mergeCell ref="D221:T221"/>
    <mergeCell ref="D224:T224"/>
    <mergeCell ref="D227:T227"/>
    <mergeCell ref="D230:T230"/>
    <mergeCell ref="D233:T233"/>
    <mergeCell ref="D236:T236"/>
    <mergeCell ref="D239:T239"/>
    <mergeCell ref="D242:T242"/>
    <mergeCell ref="D245:T245"/>
    <mergeCell ref="D278:T278"/>
    <mergeCell ref="D251:T251"/>
    <mergeCell ref="D254:T254"/>
    <mergeCell ref="D257:T257"/>
    <mergeCell ref="D260:T260"/>
    <mergeCell ref="D263:T263"/>
    <mergeCell ref="D266:T266"/>
    <mergeCell ref="D269:T269"/>
    <mergeCell ref="D272:T272"/>
    <mergeCell ref="D275:T275"/>
    <mergeCell ref="D308:T308"/>
    <mergeCell ref="D281:T281"/>
    <mergeCell ref="D284:T284"/>
    <mergeCell ref="D287:T287"/>
    <mergeCell ref="D290:T290"/>
    <mergeCell ref="D293:T293"/>
    <mergeCell ref="D296:T296"/>
    <mergeCell ref="D299:T299"/>
    <mergeCell ref="D302:T302"/>
    <mergeCell ref="D305:T305"/>
    <mergeCell ref="D340:T340"/>
    <mergeCell ref="D313:T313"/>
    <mergeCell ref="D316:T316"/>
    <mergeCell ref="D319:T319"/>
    <mergeCell ref="D322:T322"/>
    <mergeCell ref="D325:T325"/>
    <mergeCell ref="D328:T328"/>
    <mergeCell ref="D331:T331"/>
    <mergeCell ref="D334:T334"/>
    <mergeCell ref="D337:T337"/>
    <mergeCell ref="D370:T370"/>
    <mergeCell ref="D343:T343"/>
    <mergeCell ref="D346:T346"/>
    <mergeCell ref="D349:T349"/>
    <mergeCell ref="D352:T352"/>
    <mergeCell ref="D355:T355"/>
    <mergeCell ref="D358:T358"/>
    <mergeCell ref="D361:T361"/>
    <mergeCell ref="D364:T364"/>
    <mergeCell ref="D367:T367"/>
    <mergeCell ref="D400:T400"/>
    <mergeCell ref="D373:T373"/>
    <mergeCell ref="D376:T376"/>
    <mergeCell ref="D379:T379"/>
    <mergeCell ref="D382:T382"/>
    <mergeCell ref="D385:T385"/>
    <mergeCell ref="D388:T388"/>
    <mergeCell ref="D391:T391"/>
    <mergeCell ref="D394:T394"/>
    <mergeCell ref="D397:T397"/>
    <mergeCell ref="D434:T434"/>
    <mergeCell ref="D403:T403"/>
    <mergeCell ref="D406:T406"/>
    <mergeCell ref="D409:T409"/>
    <mergeCell ref="D412:T412"/>
    <mergeCell ref="D415:T415"/>
    <mergeCell ref="D422:T422"/>
    <mergeCell ref="D425:T425"/>
    <mergeCell ref="D428:T428"/>
    <mergeCell ref="D431:T431"/>
    <mergeCell ref="D452:T452"/>
    <mergeCell ref="D455:T455"/>
    <mergeCell ref="D458:T458"/>
    <mergeCell ref="D437:T437"/>
    <mergeCell ref="D440:T440"/>
    <mergeCell ref="D443:T443"/>
    <mergeCell ref="D446:T446"/>
    <mergeCell ref="D449:T449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1"/>
  <sheetViews>
    <sheetView showZeros="0" zoomScalePageLayoutView="0" workbookViewId="0" topLeftCell="C1">
      <pane ySplit="3" topLeftCell="A133" activePane="bottomLeft" state="frozen"/>
      <selection pane="topLeft" activeCell="D4" sqref="D3:Q4"/>
      <selection pane="bottomLeft" activeCell="E4" sqref="E4"/>
    </sheetView>
  </sheetViews>
  <sheetFormatPr defaultColWidth="8.88671875" defaultRowHeight="21" customHeight="1"/>
  <cols>
    <col min="1" max="1" width="6.6640625" style="22" hidden="1" customWidth="1"/>
    <col min="2" max="2" width="8.5546875" style="11" hidden="1" customWidth="1"/>
    <col min="3" max="3" width="16.77734375" style="10" customWidth="1"/>
    <col min="4" max="4" width="24.3359375" style="10" customWidth="1"/>
    <col min="5" max="5" width="25.3359375" style="10" customWidth="1"/>
    <col min="6" max="6" width="4.77734375" style="20" customWidth="1"/>
    <col min="7" max="7" width="11.21484375" style="12" customWidth="1"/>
    <col min="8" max="8" width="13.88671875" style="24" customWidth="1"/>
    <col min="9" max="9" width="11.6640625" style="24" customWidth="1"/>
    <col min="10" max="10" width="9.99609375" style="24" customWidth="1"/>
    <col min="11" max="11" width="6.99609375" style="24" customWidth="1"/>
    <col min="12" max="12" width="14.6640625" style="24" customWidth="1"/>
    <col min="13" max="13" width="12.3359375" style="8" customWidth="1"/>
    <col min="14" max="16384" width="8.88671875" style="8" customWidth="1"/>
  </cols>
  <sheetData>
    <row r="1" spans="2:12" ht="21" customHeight="1">
      <c r="B1" s="11" t="s">
        <v>1134</v>
      </c>
      <c r="C1" s="248" t="s">
        <v>950</v>
      </c>
      <c r="D1" s="248"/>
      <c r="E1" s="248"/>
      <c r="F1" s="248"/>
      <c r="G1" s="248"/>
      <c r="H1" s="248"/>
      <c r="K1" s="253"/>
      <c r="L1" s="253"/>
    </row>
    <row r="2" spans="1:13" s="7" customFormat="1" ht="21" customHeight="1">
      <c r="A2" s="14" t="s">
        <v>365</v>
      </c>
      <c r="B2" s="39" t="s">
        <v>368</v>
      </c>
      <c r="C2" s="227" t="s">
        <v>345</v>
      </c>
      <c r="D2" s="227" t="s">
        <v>371</v>
      </c>
      <c r="E2" s="227" t="s">
        <v>372</v>
      </c>
      <c r="F2" s="229" t="s">
        <v>327</v>
      </c>
      <c r="G2" s="229" t="s">
        <v>328</v>
      </c>
      <c r="H2" s="223" t="s">
        <v>351</v>
      </c>
      <c r="I2" s="223" t="s">
        <v>352</v>
      </c>
      <c r="J2" s="223" t="s">
        <v>353</v>
      </c>
      <c r="K2" s="223" t="s">
        <v>354</v>
      </c>
      <c r="L2" s="223" t="s">
        <v>335</v>
      </c>
      <c r="M2" s="252" t="s">
        <v>369</v>
      </c>
    </row>
    <row r="3" spans="3:13" ht="21" customHeight="1">
      <c r="C3" s="249"/>
      <c r="D3" s="249"/>
      <c r="E3" s="249"/>
      <c r="F3" s="250"/>
      <c r="G3" s="251"/>
      <c r="H3" s="251"/>
      <c r="I3" s="251"/>
      <c r="J3" s="251"/>
      <c r="K3" s="251"/>
      <c r="L3" s="251"/>
      <c r="M3" s="251"/>
    </row>
    <row r="4" spans="2:13" ht="21" customHeight="1">
      <c r="B4" s="11" t="s">
        <v>951</v>
      </c>
      <c r="C4" s="9" t="s">
        <v>454</v>
      </c>
      <c r="D4" s="9" t="s">
        <v>455</v>
      </c>
      <c r="E4" s="9" t="s">
        <v>456</v>
      </c>
      <c r="F4" s="21" t="s">
        <v>457</v>
      </c>
      <c r="G4" s="19">
        <v>46.2</v>
      </c>
      <c r="H4" s="26">
        <f>ROUNDDOWN(단가조사!G4*옵션!$D$11,0)</f>
        <v>0</v>
      </c>
      <c r="I4" s="26"/>
      <c r="J4" s="26"/>
      <c r="K4" s="26"/>
      <c r="L4" s="26">
        <f aca="true" t="shared" si="0" ref="L4:L67">SUM(H4,I4,J4)</f>
        <v>0</v>
      </c>
      <c r="M4" s="45"/>
    </row>
    <row r="5" spans="2:13" ht="21" customHeight="1">
      <c r="B5" s="11" t="s">
        <v>952</v>
      </c>
      <c r="C5" s="9" t="s">
        <v>458</v>
      </c>
      <c r="D5" s="9" t="s">
        <v>455</v>
      </c>
      <c r="E5" s="9" t="s">
        <v>459</v>
      </c>
      <c r="F5" s="21" t="s">
        <v>457</v>
      </c>
      <c r="G5" s="19">
        <v>12.1</v>
      </c>
      <c r="H5" s="26">
        <f>ROUNDDOWN(단가조사!G5*옵션!$D$11,0)</f>
        <v>0</v>
      </c>
      <c r="I5" s="26"/>
      <c r="J5" s="26"/>
      <c r="K5" s="26"/>
      <c r="L5" s="26">
        <f t="shared" si="0"/>
        <v>0</v>
      </c>
      <c r="M5" s="45"/>
    </row>
    <row r="6" spans="2:13" ht="21" customHeight="1">
      <c r="B6" s="11" t="s">
        <v>953</v>
      </c>
      <c r="C6" s="9" t="s">
        <v>460</v>
      </c>
      <c r="D6" s="9" t="s">
        <v>455</v>
      </c>
      <c r="E6" s="9" t="s">
        <v>461</v>
      </c>
      <c r="F6" s="21" t="s">
        <v>457</v>
      </c>
      <c r="G6" s="19">
        <v>168.3</v>
      </c>
      <c r="H6" s="26">
        <f>ROUNDDOWN(단가조사!G6*옵션!$D$11,0)</f>
        <v>0</v>
      </c>
      <c r="I6" s="26"/>
      <c r="J6" s="26"/>
      <c r="K6" s="26"/>
      <c r="L6" s="26">
        <f t="shared" si="0"/>
        <v>0</v>
      </c>
      <c r="M6" s="45"/>
    </row>
    <row r="7" spans="2:13" ht="21" customHeight="1">
      <c r="B7" s="11" t="s">
        <v>954</v>
      </c>
      <c r="C7" s="9" t="s">
        <v>462</v>
      </c>
      <c r="D7" s="9" t="s">
        <v>455</v>
      </c>
      <c r="E7" s="9" t="s">
        <v>463</v>
      </c>
      <c r="F7" s="21" t="s">
        <v>457</v>
      </c>
      <c r="G7" s="19">
        <v>45.1</v>
      </c>
      <c r="H7" s="26">
        <f>ROUNDDOWN(단가조사!G7*옵션!$D$11,0)</f>
        <v>0</v>
      </c>
      <c r="I7" s="26"/>
      <c r="J7" s="26"/>
      <c r="K7" s="26"/>
      <c r="L7" s="26">
        <f t="shared" si="0"/>
        <v>0</v>
      </c>
      <c r="M7" s="45"/>
    </row>
    <row r="8" spans="2:13" ht="21" customHeight="1">
      <c r="B8" s="11" t="s">
        <v>955</v>
      </c>
      <c r="C8" s="9" t="s">
        <v>464</v>
      </c>
      <c r="D8" s="9" t="s">
        <v>455</v>
      </c>
      <c r="E8" s="9" t="s">
        <v>465</v>
      </c>
      <c r="F8" s="21" t="s">
        <v>457</v>
      </c>
      <c r="G8" s="19">
        <v>7.7</v>
      </c>
      <c r="H8" s="26">
        <f>ROUNDDOWN(단가조사!G8*옵션!$D$11,0)</f>
        <v>0</v>
      </c>
      <c r="I8" s="26"/>
      <c r="J8" s="26"/>
      <c r="K8" s="26"/>
      <c r="L8" s="26">
        <f t="shared" si="0"/>
        <v>0</v>
      </c>
      <c r="M8" s="45"/>
    </row>
    <row r="9" spans="2:13" ht="21" customHeight="1">
      <c r="B9" s="11" t="s">
        <v>956</v>
      </c>
      <c r="C9" s="9" t="s">
        <v>466</v>
      </c>
      <c r="D9" s="9" t="s">
        <v>467</v>
      </c>
      <c r="E9" s="9" t="s">
        <v>468</v>
      </c>
      <c r="F9" s="21" t="s">
        <v>457</v>
      </c>
      <c r="G9" s="19">
        <v>2354</v>
      </c>
      <c r="H9" s="26">
        <f>ROUNDDOWN(단가조사!G9*옵션!$D$11,0)</f>
        <v>0</v>
      </c>
      <c r="I9" s="26"/>
      <c r="J9" s="26"/>
      <c r="K9" s="26"/>
      <c r="L9" s="26">
        <f t="shared" si="0"/>
        <v>0</v>
      </c>
      <c r="M9" s="45"/>
    </row>
    <row r="10" spans="2:13" ht="21" customHeight="1">
      <c r="B10" s="11" t="s">
        <v>957</v>
      </c>
      <c r="C10" s="9" t="s">
        <v>469</v>
      </c>
      <c r="D10" s="9" t="s">
        <v>467</v>
      </c>
      <c r="E10" s="9" t="s">
        <v>470</v>
      </c>
      <c r="F10" s="21" t="s">
        <v>457</v>
      </c>
      <c r="G10" s="19">
        <v>223.3</v>
      </c>
      <c r="H10" s="26">
        <f>ROUNDDOWN(단가조사!G10*옵션!$D$11,0)</f>
        <v>0</v>
      </c>
      <c r="I10" s="26"/>
      <c r="J10" s="26"/>
      <c r="K10" s="26"/>
      <c r="L10" s="26">
        <f t="shared" si="0"/>
        <v>0</v>
      </c>
      <c r="M10" s="45"/>
    </row>
    <row r="11" spans="2:13" ht="21" customHeight="1">
      <c r="B11" s="11" t="s">
        <v>958</v>
      </c>
      <c r="C11" s="9" t="s">
        <v>471</v>
      </c>
      <c r="D11" s="9" t="s">
        <v>467</v>
      </c>
      <c r="E11" s="9" t="s">
        <v>472</v>
      </c>
      <c r="F11" s="21" t="s">
        <v>457</v>
      </c>
      <c r="G11" s="19">
        <v>38.5</v>
      </c>
      <c r="H11" s="26">
        <f>ROUNDDOWN(단가조사!G11*옵션!$D$11,0)</f>
        <v>0</v>
      </c>
      <c r="I11" s="26"/>
      <c r="J11" s="26"/>
      <c r="K11" s="26"/>
      <c r="L11" s="26">
        <f t="shared" si="0"/>
        <v>0</v>
      </c>
      <c r="M11" s="45"/>
    </row>
    <row r="12" spans="2:13" ht="21" customHeight="1">
      <c r="B12" s="11" t="s">
        <v>959</v>
      </c>
      <c r="C12" s="9" t="s">
        <v>473</v>
      </c>
      <c r="D12" s="9" t="s">
        <v>467</v>
      </c>
      <c r="E12" s="9" t="s">
        <v>474</v>
      </c>
      <c r="F12" s="21" t="s">
        <v>457</v>
      </c>
      <c r="G12" s="19">
        <v>27.5</v>
      </c>
      <c r="H12" s="26">
        <f>ROUNDDOWN(단가조사!G12*옵션!$D$11,0)</f>
        <v>0</v>
      </c>
      <c r="I12" s="26"/>
      <c r="J12" s="26"/>
      <c r="K12" s="26"/>
      <c r="L12" s="26">
        <f t="shared" si="0"/>
        <v>0</v>
      </c>
      <c r="M12" s="45"/>
    </row>
    <row r="13" spans="2:13" ht="21" customHeight="1">
      <c r="B13" s="11" t="s">
        <v>960</v>
      </c>
      <c r="C13" s="9" t="s">
        <v>475</v>
      </c>
      <c r="D13" s="9" t="s">
        <v>467</v>
      </c>
      <c r="E13" s="9" t="s">
        <v>476</v>
      </c>
      <c r="F13" s="21" t="s">
        <v>457</v>
      </c>
      <c r="G13" s="19">
        <v>4.4</v>
      </c>
      <c r="H13" s="26">
        <f>ROUNDDOWN(단가조사!G13*옵션!$D$11,0)</f>
        <v>0</v>
      </c>
      <c r="I13" s="26"/>
      <c r="J13" s="26"/>
      <c r="K13" s="26"/>
      <c r="L13" s="26">
        <f t="shared" si="0"/>
        <v>0</v>
      </c>
      <c r="M13" s="45"/>
    </row>
    <row r="14" spans="2:13" ht="21" customHeight="1">
      <c r="B14" s="11" t="s">
        <v>958</v>
      </c>
      <c r="C14" s="9" t="s">
        <v>477</v>
      </c>
      <c r="D14" s="9" t="s">
        <v>467</v>
      </c>
      <c r="E14" s="9" t="s">
        <v>472</v>
      </c>
      <c r="F14" s="21" t="s">
        <v>457</v>
      </c>
      <c r="G14" s="19">
        <v>12.6</v>
      </c>
      <c r="H14" s="26">
        <f>ROUNDDOWN(단가조사!G14*옵션!$D$11,0)</f>
        <v>0</v>
      </c>
      <c r="I14" s="26"/>
      <c r="J14" s="26"/>
      <c r="K14" s="26"/>
      <c r="L14" s="26">
        <f t="shared" si="0"/>
        <v>0</v>
      </c>
      <c r="M14" s="45"/>
    </row>
    <row r="15" spans="2:13" ht="21" customHeight="1">
      <c r="B15" s="11" t="s">
        <v>961</v>
      </c>
      <c r="C15" s="9" t="s">
        <v>478</v>
      </c>
      <c r="D15" s="9" t="s">
        <v>479</v>
      </c>
      <c r="E15" s="9" t="s">
        <v>480</v>
      </c>
      <c r="F15" s="21" t="s">
        <v>457</v>
      </c>
      <c r="G15" s="19">
        <v>87.55</v>
      </c>
      <c r="H15" s="26">
        <f>ROUNDDOWN(단가조사!G15*옵션!$D$11,0)</f>
        <v>0</v>
      </c>
      <c r="I15" s="26"/>
      <c r="J15" s="26"/>
      <c r="K15" s="26"/>
      <c r="L15" s="26">
        <f t="shared" si="0"/>
        <v>0</v>
      </c>
      <c r="M15" s="45"/>
    </row>
    <row r="16" spans="2:13" ht="21" customHeight="1">
      <c r="B16" s="11" t="s">
        <v>962</v>
      </c>
      <c r="C16" s="9" t="s">
        <v>481</v>
      </c>
      <c r="D16" s="9" t="s">
        <v>479</v>
      </c>
      <c r="E16" s="9" t="s">
        <v>482</v>
      </c>
      <c r="F16" s="21" t="s">
        <v>457</v>
      </c>
      <c r="G16" s="19">
        <v>95.79</v>
      </c>
      <c r="H16" s="26">
        <f>ROUNDDOWN(단가조사!G16*옵션!$D$11,0)</f>
        <v>0</v>
      </c>
      <c r="I16" s="26"/>
      <c r="J16" s="26"/>
      <c r="K16" s="26"/>
      <c r="L16" s="26">
        <f t="shared" si="0"/>
        <v>0</v>
      </c>
      <c r="M16" s="45"/>
    </row>
    <row r="17" spans="2:13" ht="21" customHeight="1">
      <c r="B17" s="11" t="s">
        <v>962</v>
      </c>
      <c r="C17" s="9" t="s">
        <v>483</v>
      </c>
      <c r="D17" s="9" t="s">
        <v>479</v>
      </c>
      <c r="E17" s="9" t="s">
        <v>482</v>
      </c>
      <c r="F17" s="21" t="s">
        <v>457</v>
      </c>
      <c r="G17" s="19">
        <v>64.89</v>
      </c>
      <c r="H17" s="26">
        <f>ROUNDDOWN(단가조사!G17*옵션!$D$11,0)</f>
        <v>0</v>
      </c>
      <c r="I17" s="26"/>
      <c r="J17" s="26"/>
      <c r="K17" s="26"/>
      <c r="L17" s="26">
        <f t="shared" si="0"/>
        <v>0</v>
      </c>
      <c r="M17" s="45"/>
    </row>
    <row r="18" spans="2:13" ht="21" customHeight="1">
      <c r="B18" s="11" t="s">
        <v>963</v>
      </c>
      <c r="C18" s="9" t="s">
        <v>484</v>
      </c>
      <c r="D18" s="9" t="s">
        <v>479</v>
      </c>
      <c r="E18" s="9" t="s">
        <v>485</v>
      </c>
      <c r="F18" s="21" t="s">
        <v>457</v>
      </c>
      <c r="G18" s="19">
        <v>81.37</v>
      </c>
      <c r="H18" s="26">
        <f>ROUNDDOWN(단가조사!G18*옵션!$D$11,0)</f>
        <v>0</v>
      </c>
      <c r="I18" s="26"/>
      <c r="J18" s="26"/>
      <c r="K18" s="26"/>
      <c r="L18" s="26">
        <f t="shared" si="0"/>
        <v>0</v>
      </c>
      <c r="M18" s="45"/>
    </row>
    <row r="19" spans="2:13" ht="21" customHeight="1">
      <c r="B19" s="11" t="s">
        <v>964</v>
      </c>
      <c r="C19" s="9" t="s">
        <v>486</v>
      </c>
      <c r="D19" s="9" t="s">
        <v>479</v>
      </c>
      <c r="E19" s="9" t="s">
        <v>487</v>
      </c>
      <c r="F19" s="21" t="s">
        <v>457</v>
      </c>
      <c r="G19" s="19">
        <v>164.8</v>
      </c>
      <c r="H19" s="26">
        <f>ROUNDDOWN(단가조사!G19*옵션!$D$11,0)</f>
        <v>0</v>
      </c>
      <c r="I19" s="26"/>
      <c r="J19" s="26"/>
      <c r="K19" s="26"/>
      <c r="L19" s="26">
        <f t="shared" si="0"/>
        <v>0</v>
      </c>
      <c r="M19" s="45"/>
    </row>
    <row r="20" spans="2:13" ht="21" customHeight="1">
      <c r="B20" s="11" t="s">
        <v>965</v>
      </c>
      <c r="C20" s="9" t="s">
        <v>488</v>
      </c>
      <c r="D20" s="9" t="s">
        <v>489</v>
      </c>
      <c r="E20" s="9" t="s">
        <v>490</v>
      </c>
      <c r="F20" s="21" t="s">
        <v>457</v>
      </c>
      <c r="G20" s="19">
        <v>334.4</v>
      </c>
      <c r="H20" s="26">
        <f>ROUNDDOWN(단가조사!G20*옵션!$D$11,0)</f>
        <v>0</v>
      </c>
      <c r="I20" s="26"/>
      <c r="J20" s="26"/>
      <c r="K20" s="26"/>
      <c r="L20" s="26">
        <f t="shared" si="0"/>
        <v>0</v>
      </c>
      <c r="M20" s="45"/>
    </row>
    <row r="21" spans="2:13" ht="21" customHeight="1">
      <c r="B21" s="11" t="s">
        <v>966</v>
      </c>
      <c r="C21" s="9" t="s">
        <v>491</v>
      </c>
      <c r="D21" s="9" t="s">
        <v>489</v>
      </c>
      <c r="E21" s="9" t="s">
        <v>492</v>
      </c>
      <c r="F21" s="21" t="s">
        <v>457</v>
      </c>
      <c r="G21" s="19">
        <v>15.4</v>
      </c>
      <c r="H21" s="26">
        <f>ROUNDDOWN(단가조사!G21*옵션!$D$11,0)</f>
        <v>0</v>
      </c>
      <c r="I21" s="26"/>
      <c r="J21" s="26"/>
      <c r="K21" s="26"/>
      <c r="L21" s="26">
        <f t="shared" si="0"/>
        <v>0</v>
      </c>
      <c r="M21" s="45"/>
    </row>
    <row r="22" spans="2:13" ht="21" customHeight="1">
      <c r="B22" s="11" t="s">
        <v>967</v>
      </c>
      <c r="C22" s="9" t="s">
        <v>493</v>
      </c>
      <c r="D22" s="9" t="s">
        <v>489</v>
      </c>
      <c r="E22" s="9" t="s">
        <v>494</v>
      </c>
      <c r="F22" s="21" t="s">
        <v>457</v>
      </c>
      <c r="G22" s="19">
        <v>2.2</v>
      </c>
      <c r="H22" s="26">
        <f>ROUNDDOWN(단가조사!G22*옵션!$D$11,0)</f>
        <v>0</v>
      </c>
      <c r="I22" s="26"/>
      <c r="J22" s="26"/>
      <c r="K22" s="26"/>
      <c r="L22" s="26">
        <f t="shared" si="0"/>
        <v>0</v>
      </c>
      <c r="M22" s="45"/>
    </row>
    <row r="23" spans="2:13" ht="21" customHeight="1">
      <c r="B23" s="11" t="s">
        <v>968</v>
      </c>
      <c r="C23" s="9" t="s">
        <v>495</v>
      </c>
      <c r="D23" s="9" t="s">
        <v>489</v>
      </c>
      <c r="E23" s="9" t="s">
        <v>496</v>
      </c>
      <c r="F23" s="21" t="s">
        <v>457</v>
      </c>
      <c r="G23" s="19">
        <v>2.2</v>
      </c>
      <c r="H23" s="26">
        <f>ROUNDDOWN(단가조사!G23*옵션!$D$11,0)</f>
        <v>0</v>
      </c>
      <c r="I23" s="26"/>
      <c r="J23" s="26"/>
      <c r="K23" s="26"/>
      <c r="L23" s="26">
        <f t="shared" si="0"/>
        <v>0</v>
      </c>
      <c r="M23" s="45"/>
    </row>
    <row r="24" spans="2:13" ht="21" customHeight="1">
      <c r="B24" s="11" t="s">
        <v>969</v>
      </c>
      <c r="C24" s="9" t="s">
        <v>497</v>
      </c>
      <c r="D24" s="9" t="s">
        <v>489</v>
      </c>
      <c r="E24" s="9" t="s">
        <v>498</v>
      </c>
      <c r="F24" s="21" t="s">
        <v>457</v>
      </c>
      <c r="G24" s="19">
        <v>3.3</v>
      </c>
      <c r="H24" s="26">
        <f>ROUNDDOWN(단가조사!G24*옵션!$D$11,0)</f>
        <v>0</v>
      </c>
      <c r="I24" s="26"/>
      <c r="J24" s="26"/>
      <c r="K24" s="26"/>
      <c r="L24" s="26">
        <f t="shared" si="0"/>
        <v>0</v>
      </c>
      <c r="M24" s="45"/>
    </row>
    <row r="25" spans="2:13" ht="21" customHeight="1">
      <c r="B25" s="11" t="s">
        <v>970</v>
      </c>
      <c r="C25" s="9" t="s">
        <v>499</v>
      </c>
      <c r="D25" s="9" t="s">
        <v>489</v>
      </c>
      <c r="E25" s="9" t="s">
        <v>500</v>
      </c>
      <c r="F25" s="21" t="s">
        <v>501</v>
      </c>
      <c r="G25" s="19">
        <v>350</v>
      </c>
      <c r="H25" s="26">
        <f>ROUNDDOWN(단가조사!G25*옵션!$D$11,0)</f>
        <v>0</v>
      </c>
      <c r="I25" s="26"/>
      <c r="J25" s="26"/>
      <c r="K25" s="26"/>
      <c r="L25" s="26">
        <f t="shared" si="0"/>
        <v>0</v>
      </c>
      <c r="M25" s="45"/>
    </row>
    <row r="26" spans="2:13" ht="21" customHeight="1">
      <c r="B26" s="11" t="s">
        <v>971</v>
      </c>
      <c r="C26" s="9" t="s">
        <v>502</v>
      </c>
      <c r="D26" s="9" t="s">
        <v>489</v>
      </c>
      <c r="E26" s="9" t="s">
        <v>503</v>
      </c>
      <c r="F26" s="21" t="s">
        <v>501</v>
      </c>
      <c r="G26" s="19">
        <v>14</v>
      </c>
      <c r="H26" s="26">
        <f>ROUNDDOWN(단가조사!G26*옵션!$D$11,0)</f>
        <v>0</v>
      </c>
      <c r="I26" s="26"/>
      <c r="J26" s="26"/>
      <c r="K26" s="26"/>
      <c r="L26" s="26">
        <f t="shared" si="0"/>
        <v>0</v>
      </c>
      <c r="M26" s="45"/>
    </row>
    <row r="27" spans="2:13" ht="21" customHeight="1">
      <c r="B27" s="11" t="s">
        <v>972</v>
      </c>
      <c r="C27" s="9" t="s">
        <v>504</v>
      </c>
      <c r="D27" s="9" t="s">
        <v>489</v>
      </c>
      <c r="E27" s="9" t="s">
        <v>505</v>
      </c>
      <c r="F27" s="21" t="s">
        <v>501</v>
      </c>
      <c r="G27" s="19">
        <v>2</v>
      </c>
      <c r="H27" s="26">
        <f>ROUNDDOWN(단가조사!G27*옵션!$D$11,0)</f>
        <v>0</v>
      </c>
      <c r="I27" s="26"/>
      <c r="J27" s="26"/>
      <c r="K27" s="26"/>
      <c r="L27" s="26">
        <f t="shared" si="0"/>
        <v>0</v>
      </c>
      <c r="M27" s="45"/>
    </row>
    <row r="28" spans="2:13" ht="21" customHeight="1">
      <c r="B28" s="11" t="s">
        <v>973</v>
      </c>
      <c r="C28" s="9" t="s">
        <v>506</v>
      </c>
      <c r="D28" s="9" t="s">
        <v>489</v>
      </c>
      <c r="E28" s="9" t="s">
        <v>507</v>
      </c>
      <c r="F28" s="21" t="s">
        <v>501</v>
      </c>
      <c r="G28" s="19">
        <v>2</v>
      </c>
      <c r="H28" s="26">
        <f>ROUNDDOWN(단가조사!G28*옵션!$D$11,0)</f>
        <v>0</v>
      </c>
      <c r="I28" s="26"/>
      <c r="J28" s="26"/>
      <c r="K28" s="26"/>
      <c r="L28" s="26">
        <f t="shared" si="0"/>
        <v>0</v>
      </c>
      <c r="M28" s="45"/>
    </row>
    <row r="29" spans="2:13" ht="21" customHeight="1">
      <c r="B29" s="11" t="s">
        <v>974</v>
      </c>
      <c r="C29" s="9" t="s">
        <v>508</v>
      </c>
      <c r="D29" s="9" t="s">
        <v>489</v>
      </c>
      <c r="E29" s="9" t="s">
        <v>509</v>
      </c>
      <c r="F29" s="21" t="s">
        <v>501</v>
      </c>
      <c r="G29" s="19">
        <v>6</v>
      </c>
      <c r="H29" s="26">
        <f>ROUNDDOWN(단가조사!G29*옵션!$D$11,0)</f>
        <v>0</v>
      </c>
      <c r="I29" s="26"/>
      <c r="J29" s="26"/>
      <c r="K29" s="26"/>
      <c r="L29" s="26">
        <f t="shared" si="0"/>
        <v>0</v>
      </c>
      <c r="M29" s="45"/>
    </row>
    <row r="30" spans="2:13" ht="21" customHeight="1">
      <c r="B30" s="11" t="s">
        <v>975</v>
      </c>
      <c r="C30" s="9" t="s">
        <v>510</v>
      </c>
      <c r="D30" s="9" t="s">
        <v>511</v>
      </c>
      <c r="E30" s="9" t="s">
        <v>512</v>
      </c>
      <c r="F30" s="21" t="s">
        <v>513</v>
      </c>
      <c r="G30" s="19">
        <v>4</v>
      </c>
      <c r="H30" s="26">
        <f>ROUNDDOWN(단가조사!G30*옵션!$D$11,0)</f>
        <v>0</v>
      </c>
      <c r="I30" s="26"/>
      <c r="J30" s="26"/>
      <c r="K30" s="26"/>
      <c r="L30" s="26">
        <f t="shared" si="0"/>
        <v>0</v>
      </c>
      <c r="M30" s="45"/>
    </row>
    <row r="31" spans="2:13" ht="21" customHeight="1">
      <c r="B31" s="11" t="s">
        <v>976</v>
      </c>
      <c r="C31" s="9" t="s">
        <v>514</v>
      </c>
      <c r="D31" s="9" t="s">
        <v>511</v>
      </c>
      <c r="E31" s="9" t="s">
        <v>515</v>
      </c>
      <c r="F31" s="21" t="s">
        <v>513</v>
      </c>
      <c r="G31" s="19">
        <v>1</v>
      </c>
      <c r="H31" s="26">
        <f>ROUNDDOWN(단가조사!G31*옵션!$D$11,0)</f>
        <v>0</v>
      </c>
      <c r="I31" s="26"/>
      <c r="J31" s="26"/>
      <c r="K31" s="26"/>
      <c r="L31" s="26">
        <f t="shared" si="0"/>
        <v>0</v>
      </c>
      <c r="M31" s="45"/>
    </row>
    <row r="32" spans="2:13" ht="21" customHeight="1">
      <c r="B32" s="11" t="s">
        <v>977</v>
      </c>
      <c r="C32" s="9" t="s">
        <v>516</v>
      </c>
      <c r="D32" s="9" t="s">
        <v>511</v>
      </c>
      <c r="E32" s="9" t="s">
        <v>517</v>
      </c>
      <c r="F32" s="21" t="s">
        <v>513</v>
      </c>
      <c r="G32" s="19">
        <v>2</v>
      </c>
      <c r="H32" s="26">
        <f>ROUNDDOWN(단가조사!G32*옵션!$D$11,0)</f>
        <v>0</v>
      </c>
      <c r="I32" s="26"/>
      <c r="J32" s="26"/>
      <c r="K32" s="26"/>
      <c r="L32" s="26">
        <f t="shared" si="0"/>
        <v>0</v>
      </c>
      <c r="M32" s="45"/>
    </row>
    <row r="33" spans="2:13" ht="21" customHeight="1">
      <c r="B33" s="11" t="s">
        <v>978</v>
      </c>
      <c r="C33" s="9" t="s">
        <v>518</v>
      </c>
      <c r="D33" s="9" t="s">
        <v>511</v>
      </c>
      <c r="E33" s="9" t="s">
        <v>519</v>
      </c>
      <c r="F33" s="21" t="s">
        <v>513</v>
      </c>
      <c r="G33" s="19">
        <v>1</v>
      </c>
      <c r="H33" s="26">
        <f>ROUNDDOWN(단가조사!G33*옵션!$D$11,0)</f>
        <v>0</v>
      </c>
      <c r="I33" s="26"/>
      <c r="J33" s="26"/>
      <c r="K33" s="26"/>
      <c r="L33" s="26">
        <f t="shared" si="0"/>
        <v>0</v>
      </c>
      <c r="M33" s="45"/>
    </row>
    <row r="34" spans="2:13" ht="21" customHeight="1">
      <c r="B34" s="11" t="s">
        <v>979</v>
      </c>
      <c r="C34" s="9" t="s">
        <v>520</v>
      </c>
      <c r="D34" s="9" t="s">
        <v>521</v>
      </c>
      <c r="E34" s="9" t="s">
        <v>522</v>
      </c>
      <c r="F34" s="21" t="s">
        <v>501</v>
      </c>
      <c r="G34" s="19">
        <v>8</v>
      </c>
      <c r="H34" s="26">
        <f>ROUNDDOWN(단가조사!G34*옵션!$D$11,0)</f>
        <v>0</v>
      </c>
      <c r="I34" s="26"/>
      <c r="J34" s="26"/>
      <c r="K34" s="26"/>
      <c r="L34" s="26">
        <f t="shared" si="0"/>
        <v>0</v>
      </c>
      <c r="M34" s="45"/>
    </row>
    <row r="35" spans="2:13" ht="21" customHeight="1">
      <c r="B35" s="11" t="s">
        <v>980</v>
      </c>
      <c r="C35" s="9" t="s">
        <v>523</v>
      </c>
      <c r="D35" s="9" t="s">
        <v>521</v>
      </c>
      <c r="E35" s="9" t="s">
        <v>524</v>
      </c>
      <c r="F35" s="21" t="s">
        <v>501</v>
      </c>
      <c r="G35" s="19">
        <v>2</v>
      </c>
      <c r="H35" s="26">
        <f>ROUNDDOWN(단가조사!G35*옵션!$D$11,0)</f>
        <v>0</v>
      </c>
      <c r="I35" s="26"/>
      <c r="J35" s="26"/>
      <c r="K35" s="26"/>
      <c r="L35" s="26">
        <f t="shared" si="0"/>
        <v>0</v>
      </c>
      <c r="M35" s="45"/>
    </row>
    <row r="36" spans="2:13" ht="21" customHeight="1">
      <c r="B36" s="11" t="s">
        <v>981</v>
      </c>
      <c r="C36" s="9" t="s">
        <v>525</v>
      </c>
      <c r="D36" s="9" t="s">
        <v>521</v>
      </c>
      <c r="E36" s="9" t="s">
        <v>526</v>
      </c>
      <c r="F36" s="21" t="s">
        <v>501</v>
      </c>
      <c r="G36" s="19">
        <v>10</v>
      </c>
      <c r="H36" s="26">
        <f>ROUNDDOWN(단가조사!G36*옵션!$D$11,0)</f>
        <v>0</v>
      </c>
      <c r="I36" s="26"/>
      <c r="J36" s="26"/>
      <c r="K36" s="26"/>
      <c r="L36" s="26">
        <f t="shared" si="0"/>
        <v>0</v>
      </c>
      <c r="M36" s="45"/>
    </row>
    <row r="37" spans="2:13" ht="21" customHeight="1">
      <c r="B37" s="11" t="s">
        <v>982</v>
      </c>
      <c r="C37" s="9" t="s">
        <v>527</v>
      </c>
      <c r="D37" s="9" t="s">
        <v>521</v>
      </c>
      <c r="E37" s="9" t="s">
        <v>528</v>
      </c>
      <c r="F37" s="21" t="s">
        <v>501</v>
      </c>
      <c r="G37" s="19">
        <v>5</v>
      </c>
      <c r="H37" s="26">
        <f>ROUNDDOWN(단가조사!G37*옵션!$D$11,0)</f>
        <v>0</v>
      </c>
      <c r="I37" s="26"/>
      <c r="J37" s="26"/>
      <c r="K37" s="26"/>
      <c r="L37" s="26">
        <f t="shared" si="0"/>
        <v>0</v>
      </c>
      <c r="M37" s="45"/>
    </row>
    <row r="38" spans="2:13" ht="21" customHeight="1">
      <c r="B38" s="11" t="s">
        <v>983</v>
      </c>
      <c r="C38" s="9" t="s">
        <v>529</v>
      </c>
      <c r="D38" s="9" t="s">
        <v>521</v>
      </c>
      <c r="E38" s="9" t="s">
        <v>530</v>
      </c>
      <c r="F38" s="21" t="s">
        <v>501</v>
      </c>
      <c r="G38" s="19">
        <v>1</v>
      </c>
      <c r="H38" s="26">
        <f>ROUNDDOWN(단가조사!G38*옵션!$D$11,0)</f>
        <v>0</v>
      </c>
      <c r="I38" s="26"/>
      <c r="J38" s="26"/>
      <c r="K38" s="26"/>
      <c r="L38" s="26">
        <f t="shared" si="0"/>
        <v>0</v>
      </c>
      <c r="M38" s="45"/>
    </row>
    <row r="39" spans="2:13" ht="21" customHeight="1">
      <c r="B39" s="11" t="s">
        <v>984</v>
      </c>
      <c r="C39" s="9" t="s">
        <v>531</v>
      </c>
      <c r="D39" s="9" t="s">
        <v>532</v>
      </c>
      <c r="E39" s="9" t="s">
        <v>533</v>
      </c>
      <c r="F39" s="21" t="s">
        <v>501</v>
      </c>
      <c r="G39" s="19">
        <v>1</v>
      </c>
      <c r="H39" s="26">
        <f>ROUNDDOWN(단가조사!G39*옵션!$D$11,0)</f>
        <v>0</v>
      </c>
      <c r="I39" s="26"/>
      <c r="J39" s="26"/>
      <c r="K39" s="26"/>
      <c r="L39" s="26">
        <f t="shared" si="0"/>
        <v>0</v>
      </c>
      <c r="M39" s="45"/>
    </row>
    <row r="40" spans="2:13" ht="21" customHeight="1">
      <c r="B40" s="11" t="s">
        <v>985</v>
      </c>
      <c r="C40" s="9" t="s">
        <v>534</v>
      </c>
      <c r="D40" s="9" t="s">
        <v>535</v>
      </c>
      <c r="E40" s="9" t="s">
        <v>536</v>
      </c>
      <c r="F40" s="21" t="s">
        <v>501</v>
      </c>
      <c r="G40" s="19">
        <v>182</v>
      </c>
      <c r="H40" s="26">
        <f>ROUNDDOWN(단가조사!G40*옵션!$D$11,0)</f>
        <v>0</v>
      </c>
      <c r="I40" s="26"/>
      <c r="J40" s="26"/>
      <c r="K40" s="26"/>
      <c r="L40" s="26">
        <f t="shared" si="0"/>
        <v>0</v>
      </c>
      <c r="M40" s="45"/>
    </row>
    <row r="41" spans="2:13" ht="21" customHeight="1">
      <c r="B41" s="11" t="s">
        <v>986</v>
      </c>
      <c r="C41" s="9" t="s">
        <v>537</v>
      </c>
      <c r="D41" s="9" t="s">
        <v>535</v>
      </c>
      <c r="E41" s="9" t="s">
        <v>538</v>
      </c>
      <c r="F41" s="21" t="s">
        <v>501</v>
      </c>
      <c r="G41" s="19">
        <v>44</v>
      </c>
      <c r="H41" s="26">
        <f>ROUNDDOWN(단가조사!G41*옵션!$D$11,0)</f>
        <v>0</v>
      </c>
      <c r="I41" s="26"/>
      <c r="J41" s="26"/>
      <c r="K41" s="26"/>
      <c r="L41" s="26">
        <f t="shared" si="0"/>
        <v>0</v>
      </c>
      <c r="M41" s="45"/>
    </row>
    <row r="42" spans="2:13" ht="21" customHeight="1">
      <c r="B42" s="11" t="s">
        <v>987</v>
      </c>
      <c r="C42" s="9" t="s">
        <v>539</v>
      </c>
      <c r="D42" s="9" t="s">
        <v>540</v>
      </c>
      <c r="E42" s="9" t="s">
        <v>541</v>
      </c>
      <c r="F42" s="21" t="s">
        <v>501</v>
      </c>
      <c r="G42" s="19">
        <v>155</v>
      </c>
      <c r="H42" s="26">
        <f>ROUNDDOWN(단가조사!G42*옵션!$D$11,0)</f>
        <v>0</v>
      </c>
      <c r="I42" s="26"/>
      <c r="J42" s="26"/>
      <c r="K42" s="26"/>
      <c r="L42" s="26">
        <f t="shared" si="0"/>
        <v>0</v>
      </c>
      <c r="M42" s="45"/>
    </row>
    <row r="43" spans="2:13" ht="21" customHeight="1">
      <c r="B43" s="11" t="s">
        <v>988</v>
      </c>
      <c r="C43" s="9" t="s">
        <v>542</v>
      </c>
      <c r="D43" s="9" t="s">
        <v>540</v>
      </c>
      <c r="E43" s="9" t="s">
        <v>543</v>
      </c>
      <c r="F43" s="21" t="s">
        <v>501</v>
      </c>
      <c r="G43" s="19">
        <v>5</v>
      </c>
      <c r="H43" s="26">
        <f>ROUNDDOWN(단가조사!G43*옵션!$D$11,0)</f>
        <v>0</v>
      </c>
      <c r="I43" s="26"/>
      <c r="J43" s="26"/>
      <c r="K43" s="26"/>
      <c r="L43" s="26">
        <f t="shared" si="0"/>
        <v>0</v>
      </c>
      <c r="M43" s="45"/>
    </row>
    <row r="44" spans="2:13" ht="21" customHeight="1">
      <c r="B44" s="11" t="s">
        <v>989</v>
      </c>
      <c r="C44" s="9" t="s">
        <v>544</v>
      </c>
      <c r="D44" s="9" t="s">
        <v>545</v>
      </c>
      <c r="E44" s="9" t="s">
        <v>546</v>
      </c>
      <c r="F44" s="21" t="s">
        <v>501</v>
      </c>
      <c r="G44" s="19">
        <v>182</v>
      </c>
      <c r="H44" s="26">
        <f>ROUNDDOWN(단가조사!G44*옵션!$D$11,0)</f>
        <v>0</v>
      </c>
      <c r="I44" s="26"/>
      <c r="J44" s="26"/>
      <c r="K44" s="26"/>
      <c r="L44" s="26">
        <f t="shared" si="0"/>
        <v>0</v>
      </c>
      <c r="M44" s="45"/>
    </row>
    <row r="45" spans="2:13" ht="21" customHeight="1">
      <c r="B45" s="11" t="s">
        <v>990</v>
      </c>
      <c r="C45" s="9" t="s">
        <v>547</v>
      </c>
      <c r="D45" s="9" t="s">
        <v>545</v>
      </c>
      <c r="E45" s="9" t="s">
        <v>548</v>
      </c>
      <c r="F45" s="21" t="s">
        <v>501</v>
      </c>
      <c r="G45" s="19">
        <v>1</v>
      </c>
      <c r="H45" s="26">
        <f>ROUNDDOWN(단가조사!G45*옵션!$D$11,0)</f>
        <v>0</v>
      </c>
      <c r="I45" s="26"/>
      <c r="J45" s="26"/>
      <c r="K45" s="26"/>
      <c r="L45" s="26">
        <f t="shared" si="0"/>
        <v>0</v>
      </c>
      <c r="M45" s="45"/>
    </row>
    <row r="46" spans="2:13" ht="21" customHeight="1">
      <c r="B46" s="11" t="s">
        <v>991</v>
      </c>
      <c r="C46" s="9" t="s">
        <v>549</v>
      </c>
      <c r="D46" s="9" t="s">
        <v>545</v>
      </c>
      <c r="E46" s="9" t="s">
        <v>550</v>
      </c>
      <c r="F46" s="21" t="s">
        <v>501</v>
      </c>
      <c r="G46" s="19">
        <v>44</v>
      </c>
      <c r="H46" s="26">
        <f>ROUNDDOWN(단가조사!G46*옵션!$D$11,0)</f>
        <v>0</v>
      </c>
      <c r="I46" s="26"/>
      <c r="J46" s="26"/>
      <c r="K46" s="26"/>
      <c r="L46" s="26">
        <f t="shared" si="0"/>
        <v>0</v>
      </c>
      <c r="M46" s="45"/>
    </row>
    <row r="47" spans="2:13" ht="21" customHeight="1">
      <c r="B47" s="11" t="s">
        <v>992</v>
      </c>
      <c r="C47" s="9" t="s">
        <v>551</v>
      </c>
      <c r="D47" s="9" t="s">
        <v>552</v>
      </c>
      <c r="E47" s="9" t="s">
        <v>553</v>
      </c>
      <c r="F47" s="21" t="s">
        <v>501</v>
      </c>
      <c r="G47" s="19">
        <v>94</v>
      </c>
      <c r="H47" s="26">
        <f>ROUNDDOWN(단가조사!G47*옵션!$D$11,0)</f>
        <v>0</v>
      </c>
      <c r="I47" s="26"/>
      <c r="J47" s="26"/>
      <c r="K47" s="26"/>
      <c r="L47" s="26">
        <f t="shared" si="0"/>
        <v>0</v>
      </c>
      <c r="M47" s="45"/>
    </row>
    <row r="48" spans="2:13" ht="21" customHeight="1">
      <c r="B48" s="11" t="s">
        <v>993</v>
      </c>
      <c r="C48" s="9" t="s">
        <v>554</v>
      </c>
      <c r="D48" s="9" t="s">
        <v>555</v>
      </c>
      <c r="E48" s="9" t="s">
        <v>556</v>
      </c>
      <c r="F48" s="21" t="s">
        <v>501</v>
      </c>
      <c r="G48" s="19">
        <v>7</v>
      </c>
      <c r="H48" s="26">
        <f>ROUNDDOWN(단가조사!G48*옵션!$D$11,0)</f>
        <v>0</v>
      </c>
      <c r="I48" s="26"/>
      <c r="J48" s="26"/>
      <c r="K48" s="26"/>
      <c r="L48" s="26">
        <f t="shared" si="0"/>
        <v>0</v>
      </c>
      <c r="M48" s="45"/>
    </row>
    <row r="49" spans="2:13" ht="21" customHeight="1">
      <c r="B49" s="11" t="s">
        <v>994</v>
      </c>
      <c r="C49" s="9" t="s">
        <v>557</v>
      </c>
      <c r="D49" s="9" t="s">
        <v>555</v>
      </c>
      <c r="E49" s="9" t="s">
        <v>558</v>
      </c>
      <c r="F49" s="21" t="s">
        <v>501</v>
      </c>
      <c r="G49" s="19">
        <v>19</v>
      </c>
      <c r="H49" s="26">
        <f>ROUNDDOWN(단가조사!G49*옵션!$D$11,0)</f>
        <v>0</v>
      </c>
      <c r="I49" s="26"/>
      <c r="J49" s="26"/>
      <c r="K49" s="26"/>
      <c r="L49" s="26">
        <f t="shared" si="0"/>
        <v>0</v>
      </c>
      <c r="M49" s="45"/>
    </row>
    <row r="50" spans="2:13" ht="21" customHeight="1">
      <c r="B50" s="11" t="s">
        <v>995</v>
      </c>
      <c r="C50" s="9" t="s">
        <v>559</v>
      </c>
      <c r="D50" s="9" t="s">
        <v>555</v>
      </c>
      <c r="E50" s="9" t="s">
        <v>560</v>
      </c>
      <c r="F50" s="21" t="s">
        <v>501</v>
      </c>
      <c r="G50" s="19">
        <v>6</v>
      </c>
      <c r="H50" s="26">
        <f>ROUNDDOWN(단가조사!G50*옵션!$D$11,0)</f>
        <v>0</v>
      </c>
      <c r="I50" s="26"/>
      <c r="J50" s="26"/>
      <c r="K50" s="26"/>
      <c r="L50" s="26">
        <f t="shared" si="0"/>
        <v>0</v>
      </c>
      <c r="M50" s="45"/>
    </row>
    <row r="51" spans="2:13" ht="21" customHeight="1">
      <c r="B51" s="11" t="s">
        <v>996</v>
      </c>
      <c r="C51" s="9" t="s">
        <v>561</v>
      </c>
      <c r="D51" s="9" t="s">
        <v>555</v>
      </c>
      <c r="E51" s="9" t="s">
        <v>562</v>
      </c>
      <c r="F51" s="21" t="s">
        <v>501</v>
      </c>
      <c r="G51" s="19">
        <v>1</v>
      </c>
      <c r="H51" s="26">
        <f>ROUNDDOWN(단가조사!G51*옵션!$D$11,0)</f>
        <v>0</v>
      </c>
      <c r="I51" s="26"/>
      <c r="J51" s="26"/>
      <c r="K51" s="26"/>
      <c r="L51" s="26">
        <f t="shared" si="0"/>
        <v>0</v>
      </c>
      <c r="M51" s="45"/>
    </row>
    <row r="52" spans="2:13" ht="21" customHeight="1">
      <c r="B52" s="11" t="s">
        <v>997</v>
      </c>
      <c r="C52" s="9" t="s">
        <v>563</v>
      </c>
      <c r="D52" s="9" t="s">
        <v>555</v>
      </c>
      <c r="E52" s="9" t="s">
        <v>564</v>
      </c>
      <c r="F52" s="21" t="s">
        <v>501</v>
      </c>
      <c r="G52" s="19">
        <v>4</v>
      </c>
      <c r="H52" s="26">
        <f>ROUNDDOWN(단가조사!G52*옵션!$D$11,0)</f>
        <v>0</v>
      </c>
      <c r="I52" s="26"/>
      <c r="J52" s="26"/>
      <c r="K52" s="26"/>
      <c r="L52" s="26">
        <f t="shared" si="0"/>
        <v>0</v>
      </c>
      <c r="M52" s="45"/>
    </row>
    <row r="53" spans="2:13" ht="21" customHeight="1">
      <c r="B53" s="11" t="s">
        <v>998</v>
      </c>
      <c r="C53" s="9" t="s">
        <v>565</v>
      </c>
      <c r="D53" s="9" t="s">
        <v>555</v>
      </c>
      <c r="E53" s="9" t="s">
        <v>566</v>
      </c>
      <c r="F53" s="21" t="s">
        <v>501</v>
      </c>
      <c r="G53" s="19">
        <v>3</v>
      </c>
      <c r="H53" s="26">
        <f>ROUNDDOWN(단가조사!G53*옵션!$D$11,0)</f>
        <v>0</v>
      </c>
      <c r="I53" s="26"/>
      <c r="J53" s="26"/>
      <c r="K53" s="26"/>
      <c r="L53" s="26">
        <f t="shared" si="0"/>
        <v>0</v>
      </c>
      <c r="M53" s="45"/>
    </row>
    <row r="54" spans="2:13" ht="21" customHeight="1">
      <c r="B54" s="11" t="s">
        <v>999</v>
      </c>
      <c r="C54" s="9" t="s">
        <v>567</v>
      </c>
      <c r="D54" s="9" t="s">
        <v>555</v>
      </c>
      <c r="E54" s="9" t="s">
        <v>568</v>
      </c>
      <c r="F54" s="21" t="s">
        <v>501</v>
      </c>
      <c r="G54" s="19">
        <v>1</v>
      </c>
      <c r="H54" s="26">
        <f>ROUNDDOWN(단가조사!G54*옵션!$D$11,0)</f>
        <v>0</v>
      </c>
      <c r="I54" s="26"/>
      <c r="J54" s="26"/>
      <c r="K54" s="26"/>
      <c r="L54" s="26">
        <f t="shared" si="0"/>
        <v>0</v>
      </c>
      <c r="M54" s="45"/>
    </row>
    <row r="55" spans="2:13" ht="21" customHeight="1">
      <c r="B55" s="11" t="s">
        <v>1000</v>
      </c>
      <c r="C55" s="9" t="s">
        <v>569</v>
      </c>
      <c r="D55" s="9" t="s">
        <v>570</v>
      </c>
      <c r="E55" s="9" t="s">
        <v>571</v>
      </c>
      <c r="F55" s="21" t="s">
        <v>457</v>
      </c>
      <c r="G55" s="19">
        <v>470.4</v>
      </c>
      <c r="H55" s="26">
        <f>ROUNDDOWN(단가조사!G55*옵션!$D$11,0)</f>
        <v>0</v>
      </c>
      <c r="I55" s="26"/>
      <c r="J55" s="26"/>
      <c r="K55" s="26"/>
      <c r="L55" s="26">
        <f t="shared" si="0"/>
        <v>0</v>
      </c>
      <c r="M55" s="45"/>
    </row>
    <row r="56" spans="2:13" ht="21" customHeight="1">
      <c r="B56" s="11" t="s">
        <v>1001</v>
      </c>
      <c r="C56" s="9" t="s">
        <v>572</v>
      </c>
      <c r="D56" s="9" t="s">
        <v>570</v>
      </c>
      <c r="E56" s="9" t="s">
        <v>573</v>
      </c>
      <c r="F56" s="21" t="s">
        <v>457</v>
      </c>
      <c r="G56" s="19">
        <v>448</v>
      </c>
      <c r="H56" s="26">
        <f>ROUNDDOWN(단가조사!G56*옵션!$D$11,0)</f>
        <v>0</v>
      </c>
      <c r="I56" s="26"/>
      <c r="J56" s="26"/>
      <c r="K56" s="26"/>
      <c r="L56" s="26">
        <f t="shared" si="0"/>
        <v>0</v>
      </c>
      <c r="M56" s="45"/>
    </row>
    <row r="57" spans="2:13" ht="21" customHeight="1">
      <c r="B57" s="11" t="s">
        <v>1002</v>
      </c>
      <c r="C57" s="9" t="s">
        <v>574</v>
      </c>
      <c r="D57" s="9" t="s">
        <v>570</v>
      </c>
      <c r="E57" s="9" t="s">
        <v>575</v>
      </c>
      <c r="F57" s="21" t="s">
        <v>501</v>
      </c>
      <c r="G57" s="19">
        <v>148</v>
      </c>
      <c r="H57" s="26">
        <f>ROUNDDOWN(단가조사!G57*옵션!$D$11,0)</f>
        <v>0</v>
      </c>
      <c r="I57" s="26"/>
      <c r="J57" s="26"/>
      <c r="K57" s="26"/>
      <c r="L57" s="26">
        <f t="shared" si="0"/>
        <v>0</v>
      </c>
      <c r="M57" s="45"/>
    </row>
    <row r="58" spans="2:13" ht="21" customHeight="1">
      <c r="B58" s="11" t="s">
        <v>1003</v>
      </c>
      <c r="C58" s="9" t="s">
        <v>576</v>
      </c>
      <c r="D58" s="9" t="s">
        <v>570</v>
      </c>
      <c r="E58" s="9" t="s">
        <v>577</v>
      </c>
      <c r="F58" s="21" t="s">
        <v>501</v>
      </c>
      <c r="G58" s="19">
        <v>72</v>
      </c>
      <c r="H58" s="26">
        <f>ROUNDDOWN(단가조사!G58*옵션!$D$11,0)</f>
        <v>0</v>
      </c>
      <c r="I58" s="26"/>
      <c r="J58" s="26"/>
      <c r="K58" s="26"/>
      <c r="L58" s="26">
        <f t="shared" si="0"/>
        <v>0</v>
      </c>
      <c r="M58" s="45"/>
    </row>
    <row r="59" spans="2:13" ht="21" customHeight="1">
      <c r="B59" s="11" t="s">
        <v>1004</v>
      </c>
      <c r="C59" s="9" t="s">
        <v>578</v>
      </c>
      <c r="D59" s="9" t="s">
        <v>570</v>
      </c>
      <c r="E59" s="9" t="s">
        <v>579</v>
      </c>
      <c r="F59" s="21" t="s">
        <v>501</v>
      </c>
      <c r="G59" s="19">
        <v>297</v>
      </c>
      <c r="H59" s="26">
        <f>ROUNDDOWN(단가조사!G59*옵션!$D$11,0)</f>
        <v>0</v>
      </c>
      <c r="I59" s="26"/>
      <c r="J59" s="26"/>
      <c r="K59" s="26"/>
      <c r="L59" s="26">
        <f t="shared" si="0"/>
        <v>0</v>
      </c>
      <c r="M59" s="45"/>
    </row>
    <row r="60" spans="2:13" ht="21" customHeight="1">
      <c r="B60" s="11" t="s">
        <v>1005</v>
      </c>
      <c r="C60" s="9" t="s">
        <v>580</v>
      </c>
      <c r="D60" s="9" t="s">
        <v>570</v>
      </c>
      <c r="E60" s="9" t="s">
        <v>581</v>
      </c>
      <c r="F60" s="21" t="s">
        <v>501</v>
      </c>
      <c r="G60" s="19">
        <v>37</v>
      </c>
      <c r="H60" s="26">
        <f>ROUNDDOWN(단가조사!G60*옵션!$D$11,0)</f>
        <v>0</v>
      </c>
      <c r="I60" s="26"/>
      <c r="J60" s="26"/>
      <c r="K60" s="26"/>
      <c r="L60" s="26">
        <f t="shared" si="0"/>
        <v>0</v>
      </c>
      <c r="M60" s="45"/>
    </row>
    <row r="61" spans="2:13" ht="21" customHeight="1">
      <c r="B61" s="11" t="s">
        <v>1006</v>
      </c>
      <c r="C61" s="9" t="s">
        <v>582</v>
      </c>
      <c r="D61" s="9" t="s">
        <v>570</v>
      </c>
      <c r="E61" s="9" t="s">
        <v>583</v>
      </c>
      <c r="F61" s="21" t="s">
        <v>501</v>
      </c>
      <c r="G61" s="19">
        <v>327</v>
      </c>
      <c r="H61" s="26">
        <f>ROUNDDOWN(단가조사!G61*옵션!$D$11,0)</f>
        <v>0</v>
      </c>
      <c r="I61" s="26"/>
      <c r="J61" s="26"/>
      <c r="K61" s="26"/>
      <c r="L61" s="26">
        <f t="shared" si="0"/>
        <v>0</v>
      </c>
      <c r="M61" s="45"/>
    </row>
    <row r="62" spans="2:13" ht="21" customHeight="1">
      <c r="B62" s="11" t="s">
        <v>1007</v>
      </c>
      <c r="C62" s="9" t="s">
        <v>584</v>
      </c>
      <c r="D62" s="9" t="s">
        <v>570</v>
      </c>
      <c r="E62" s="9" t="s">
        <v>585</v>
      </c>
      <c r="F62" s="21" t="s">
        <v>501</v>
      </c>
      <c r="G62" s="19">
        <v>29</v>
      </c>
      <c r="H62" s="26">
        <f>ROUNDDOWN(단가조사!G62*옵션!$D$11,0)</f>
        <v>0</v>
      </c>
      <c r="I62" s="26"/>
      <c r="J62" s="26"/>
      <c r="K62" s="26"/>
      <c r="L62" s="26">
        <f t="shared" si="0"/>
        <v>0</v>
      </c>
      <c r="M62" s="45"/>
    </row>
    <row r="63" spans="2:13" ht="21" customHeight="1">
      <c r="B63" s="11" t="s">
        <v>1008</v>
      </c>
      <c r="C63" s="9" t="s">
        <v>586</v>
      </c>
      <c r="D63" s="9" t="s">
        <v>570</v>
      </c>
      <c r="E63" s="9" t="s">
        <v>587</v>
      </c>
      <c r="F63" s="21" t="s">
        <v>501</v>
      </c>
      <c r="G63" s="19">
        <v>21</v>
      </c>
      <c r="H63" s="26">
        <f>ROUNDDOWN(단가조사!G63*옵션!$D$11,0)</f>
        <v>0</v>
      </c>
      <c r="I63" s="26"/>
      <c r="J63" s="26"/>
      <c r="K63" s="26"/>
      <c r="L63" s="26">
        <f t="shared" si="0"/>
        <v>0</v>
      </c>
      <c r="M63" s="45"/>
    </row>
    <row r="64" spans="2:13" ht="21" customHeight="1">
      <c r="B64" s="11" t="s">
        <v>1009</v>
      </c>
      <c r="C64" s="9" t="s">
        <v>588</v>
      </c>
      <c r="D64" s="9" t="s">
        <v>589</v>
      </c>
      <c r="E64" s="9" t="s">
        <v>590</v>
      </c>
      <c r="F64" s="21" t="s">
        <v>457</v>
      </c>
      <c r="G64" s="19">
        <v>10.5</v>
      </c>
      <c r="H64" s="26">
        <f>ROUNDDOWN(단가조사!G64*옵션!$D$11,0)</f>
        <v>0</v>
      </c>
      <c r="I64" s="26"/>
      <c r="J64" s="26"/>
      <c r="K64" s="26"/>
      <c r="L64" s="26">
        <f t="shared" si="0"/>
        <v>0</v>
      </c>
      <c r="M64" s="45"/>
    </row>
    <row r="65" spans="2:13" ht="21" customHeight="1">
      <c r="B65" s="11" t="s">
        <v>1010</v>
      </c>
      <c r="C65" s="9" t="s">
        <v>591</v>
      </c>
      <c r="D65" s="9" t="s">
        <v>589</v>
      </c>
      <c r="E65" s="9" t="s">
        <v>592</v>
      </c>
      <c r="F65" s="21" t="s">
        <v>457</v>
      </c>
      <c r="G65" s="19">
        <v>49.35</v>
      </c>
      <c r="H65" s="26">
        <f>ROUNDDOWN(단가조사!G65*옵션!$D$11,0)</f>
        <v>0</v>
      </c>
      <c r="I65" s="26"/>
      <c r="J65" s="26"/>
      <c r="K65" s="26"/>
      <c r="L65" s="26">
        <f t="shared" si="0"/>
        <v>0</v>
      </c>
      <c r="M65" s="45"/>
    </row>
    <row r="66" spans="2:13" ht="21" customHeight="1">
      <c r="B66" s="11" t="s">
        <v>1011</v>
      </c>
      <c r="C66" s="9" t="s">
        <v>593</v>
      </c>
      <c r="D66" s="9" t="s">
        <v>589</v>
      </c>
      <c r="E66" s="9" t="s">
        <v>594</v>
      </c>
      <c r="F66" s="21" t="s">
        <v>457</v>
      </c>
      <c r="G66" s="19">
        <v>10.5</v>
      </c>
      <c r="H66" s="26">
        <f>ROUNDDOWN(단가조사!G66*옵션!$D$11,0)</f>
        <v>0</v>
      </c>
      <c r="I66" s="26"/>
      <c r="J66" s="26"/>
      <c r="K66" s="26"/>
      <c r="L66" s="26">
        <f t="shared" si="0"/>
        <v>0</v>
      </c>
      <c r="M66" s="45"/>
    </row>
    <row r="67" spans="2:13" ht="21" customHeight="1">
      <c r="B67" s="11" t="s">
        <v>1012</v>
      </c>
      <c r="C67" s="9" t="s">
        <v>595</v>
      </c>
      <c r="D67" s="9" t="s">
        <v>589</v>
      </c>
      <c r="E67" s="9" t="s">
        <v>596</v>
      </c>
      <c r="F67" s="21" t="s">
        <v>457</v>
      </c>
      <c r="G67" s="19">
        <v>5.25</v>
      </c>
      <c r="H67" s="26">
        <f>ROUNDDOWN(단가조사!G67*옵션!$D$11,0)</f>
        <v>0</v>
      </c>
      <c r="I67" s="26"/>
      <c r="J67" s="26"/>
      <c r="K67" s="26"/>
      <c r="L67" s="26">
        <f t="shared" si="0"/>
        <v>0</v>
      </c>
      <c r="M67" s="45"/>
    </row>
    <row r="68" spans="2:13" ht="21" customHeight="1">
      <c r="B68" s="11" t="s">
        <v>1013</v>
      </c>
      <c r="C68" s="9" t="s">
        <v>597</v>
      </c>
      <c r="D68" s="9" t="s">
        <v>598</v>
      </c>
      <c r="E68" s="9" t="s">
        <v>599</v>
      </c>
      <c r="F68" s="21" t="s">
        <v>501</v>
      </c>
      <c r="G68" s="19">
        <v>1</v>
      </c>
      <c r="H68" s="26">
        <f>ROUNDDOWN(단가조사!G68*옵션!$D$11,0)</f>
        <v>0</v>
      </c>
      <c r="I68" s="26"/>
      <c r="J68" s="26"/>
      <c r="K68" s="26"/>
      <c r="L68" s="26">
        <f aca="true" t="shared" si="1" ref="L68:L131">SUM(H68,I68,J68)</f>
        <v>0</v>
      </c>
      <c r="M68" s="45"/>
    </row>
    <row r="69" spans="2:13" ht="21" customHeight="1">
      <c r="B69" s="11" t="s">
        <v>1014</v>
      </c>
      <c r="C69" s="9" t="s">
        <v>600</v>
      </c>
      <c r="D69" s="9" t="s">
        <v>598</v>
      </c>
      <c r="E69" s="9" t="s">
        <v>601</v>
      </c>
      <c r="F69" s="21" t="s">
        <v>501</v>
      </c>
      <c r="G69" s="19">
        <v>1</v>
      </c>
      <c r="H69" s="26">
        <f>ROUNDDOWN(단가조사!G69*옵션!$D$11,0)</f>
        <v>0</v>
      </c>
      <c r="I69" s="26"/>
      <c r="J69" s="26"/>
      <c r="K69" s="26"/>
      <c r="L69" s="26">
        <f t="shared" si="1"/>
        <v>0</v>
      </c>
      <c r="M69" s="45"/>
    </row>
    <row r="70" spans="2:13" ht="21" customHeight="1">
      <c r="B70" s="11" t="s">
        <v>1015</v>
      </c>
      <c r="C70" s="9" t="s">
        <v>602</v>
      </c>
      <c r="D70" s="9" t="s">
        <v>598</v>
      </c>
      <c r="E70" s="9" t="s">
        <v>603</v>
      </c>
      <c r="F70" s="21" t="s">
        <v>501</v>
      </c>
      <c r="G70" s="19">
        <v>1</v>
      </c>
      <c r="H70" s="26">
        <f>ROUNDDOWN(단가조사!G70*옵션!$D$11,0)</f>
        <v>0</v>
      </c>
      <c r="I70" s="26"/>
      <c r="J70" s="26"/>
      <c r="K70" s="26"/>
      <c r="L70" s="26">
        <f t="shared" si="1"/>
        <v>0</v>
      </c>
      <c r="M70" s="45"/>
    </row>
    <row r="71" spans="2:13" ht="21" customHeight="1">
      <c r="B71" s="11" t="s">
        <v>1016</v>
      </c>
      <c r="C71" s="9" t="s">
        <v>604</v>
      </c>
      <c r="D71" s="9" t="s">
        <v>598</v>
      </c>
      <c r="E71" s="9" t="s">
        <v>605</v>
      </c>
      <c r="F71" s="21" t="s">
        <v>501</v>
      </c>
      <c r="G71" s="19">
        <v>1</v>
      </c>
      <c r="H71" s="26">
        <f>ROUNDDOWN(단가조사!G71*옵션!$D$11,0)</f>
        <v>0</v>
      </c>
      <c r="I71" s="26"/>
      <c r="J71" s="26"/>
      <c r="K71" s="26"/>
      <c r="L71" s="26">
        <f t="shared" si="1"/>
        <v>0</v>
      </c>
      <c r="M71" s="45"/>
    </row>
    <row r="72" spans="2:13" ht="21" customHeight="1">
      <c r="B72" s="11" t="s">
        <v>1017</v>
      </c>
      <c r="C72" s="9" t="s">
        <v>606</v>
      </c>
      <c r="D72" s="9" t="s">
        <v>598</v>
      </c>
      <c r="E72" s="9" t="s">
        <v>607</v>
      </c>
      <c r="F72" s="21" t="s">
        <v>501</v>
      </c>
      <c r="G72" s="19">
        <v>47</v>
      </c>
      <c r="H72" s="26">
        <f>ROUNDDOWN(단가조사!G72*옵션!$D$11,0)</f>
        <v>0</v>
      </c>
      <c r="I72" s="26"/>
      <c r="J72" s="26"/>
      <c r="K72" s="26"/>
      <c r="L72" s="26">
        <f t="shared" si="1"/>
        <v>0</v>
      </c>
      <c r="M72" s="45"/>
    </row>
    <row r="73" spans="2:13" ht="21" customHeight="1">
      <c r="B73" s="11" t="s">
        <v>1018</v>
      </c>
      <c r="C73" s="9" t="s">
        <v>608</v>
      </c>
      <c r="D73" s="9" t="s">
        <v>598</v>
      </c>
      <c r="E73" s="9" t="s">
        <v>609</v>
      </c>
      <c r="F73" s="21" t="s">
        <v>501</v>
      </c>
      <c r="G73" s="19">
        <v>470</v>
      </c>
      <c r="H73" s="26">
        <f>ROUNDDOWN(단가조사!G73*옵션!$D$11,0)</f>
        <v>0</v>
      </c>
      <c r="I73" s="26"/>
      <c r="J73" s="26"/>
      <c r="K73" s="26"/>
      <c r="L73" s="26">
        <f t="shared" si="1"/>
        <v>0</v>
      </c>
      <c r="M73" s="45"/>
    </row>
    <row r="74" spans="2:13" ht="21" customHeight="1">
      <c r="B74" s="11" t="s">
        <v>1019</v>
      </c>
      <c r="C74" s="9" t="s">
        <v>610</v>
      </c>
      <c r="D74" s="9" t="s">
        <v>598</v>
      </c>
      <c r="E74" s="9" t="s">
        <v>611</v>
      </c>
      <c r="F74" s="21" t="s">
        <v>501</v>
      </c>
      <c r="G74" s="19">
        <v>23</v>
      </c>
      <c r="H74" s="26">
        <f>ROUNDDOWN(단가조사!G74*옵션!$D$11,0)</f>
        <v>0</v>
      </c>
      <c r="I74" s="26"/>
      <c r="J74" s="26"/>
      <c r="K74" s="26"/>
      <c r="L74" s="26">
        <f t="shared" si="1"/>
        <v>0</v>
      </c>
      <c r="M74" s="45"/>
    </row>
    <row r="75" spans="2:13" ht="21" customHeight="1">
      <c r="B75" s="11" t="s">
        <v>1020</v>
      </c>
      <c r="C75" s="9" t="s">
        <v>612</v>
      </c>
      <c r="D75" s="9" t="s">
        <v>598</v>
      </c>
      <c r="E75" s="9" t="s">
        <v>613</v>
      </c>
      <c r="F75" s="21" t="s">
        <v>501</v>
      </c>
      <c r="G75" s="19">
        <v>56</v>
      </c>
      <c r="H75" s="26">
        <f>ROUNDDOWN(단가조사!G75*옵션!$D$11,0)</f>
        <v>0</v>
      </c>
      <c r="I75" s="26"/>
      <c r="J75" s="26"/>
      <c r="K75" s="26"/>
      <c r="L75" s="26">
        <f t="shared" si="1"/>
        <v>0</v>
      </c>
      <c r="M75" s="45"/>
    </row>
    <row r="76" spans="2:13" ht="21" customHeight="1">
      <c r="B76" s="11" t="s">
        <v>1021</v>
      </c>
      <c r="C76" s="9" t="s">
        <v>614</v>
      </c>
      <c r="D76" s="9" t="s">
        <v>598</v>
      </c>
      <c r="E76" s="9" t="s">
        <v>615</v>
      </c>
      <c r="F76" s="21" t="s">
        <v>501</v>
      </c>
      <c r="G76" s="19">
        <v>82</v>
      </c>
      <c r="H76" s="26">
        <f>ROUNDDOWN(단가조사!G76*옵션!$D$11,0)</f>
        <v>0</v>
      </c>
      <c r="I76" s="26"/>
      <c r="J76" s="26"/>
      <c r="K76" s="26"/>
      <c r="L76" s="26">
        <f t="shared" si="1"/>
        <v>0</v>
      </c>
      <c r="M76" s="45"/>
    </row>
    <row r="77" spans="2:13" ht="21" customHeight="1">
      <c r="B77" s="11" t="s">
        <v>1022</v>
      </c>
      <c r="C77" s="9" t="s">
        <v>616</v>
      </c>
      <c r="D77" s="9" t="s">
        <v>598</v>
      </c>
      <c r="E77" s="9" t="s">
        <v>617</v>
      </c>
      <c r="F77" s="21" t="s">
        <v>501</v>
      </c>
      <c r="G77" s="19">
        <v>8</v>
      </c>
      <c r="H77" s="26">
        <f>ROUNDDOWN(단가조사!G77*옵션!$D$11,0)</f>
        <v>0</v>
      </c>
      <c r="I77" s="26"/>
      <c r="J77" s="26"/>
      <c r="K77" s="26"/>
      <c r="L77" s="26">
        <f t="shared" si="1"/>
        <v>0</v>
      </c>
      <c r="M77" s="45"/>
    </row>
    <row r="78" spans="2:13" ht="21" customHeight="1">
      <c r="B78" s="11" t="s">
        <v>1023</v>
      </c>
      <c r="C78" s="9" t="s">
        <v>618</v>
      </c>
      <c r="D78" s="9" t="s">
        <v>598</v>
      </c>
      <c r="E78" s="9" t="s">
        <v>619</v>
      </c>
      <c r="F78" s="21" t="s">
        <v>501</v>
      </c>
      <c r="G78" s="19">
        <v>1.25</v>
      </c>
      <c r="H78" s="26">
        <f>ROUNDDOWN(단가조사!G78*옵션!$D$11,0)</f>
        <v>0</v>
      </c>
      <c r="I78" s="26"/>
      <c r="J78" s="26"/>
      <c r="K78" s="26"/>
      <c r="L78" s="26">
        <f t="shared" si="1"/>
        <v>0</v>
      </c>
      <c r="M78" s="45"/>
    </row>
    <row r="79" spans="2:13" ht="21" customHeight="1">
      <c r="B79" s="11" t="s">
        <v>1024</v>
      </c>
      <c r="C79" s="9" t="s">
        <v>620</v>
      </c>
      <c r="D79" s="9" t="s">
        <v>598</v>
      </c>
      <c r="E79" s="9" t="s">
        <v>621</v>
      </c>
      <c r="F79" s="21" t="s">
        <v>501</v>
      </c>
      <c r="G79" s="19">
        <v>11.95</v>
      </c>
      <c r="H79" s="26">
        <f>ROUNDDOWN(단가조사!G79*옵션!$D$11,0)</f>
        <v>0</v>
      </c>
      <c r="I79" s="26"/>
      <c r="J79" s="26"/>
      <c r="K79" s="26"/>
      <c r="L79" s="26">
        <f t="shared" si="1"/>
        <v>0</v>
      </c>
      <c r="M79" s="45"/>
    </row>
    <row r="80" spans="2:13" ht="21" customHeight="1">
      <c r="B80" s="11" t="s">
        <v>1025</v>
      </c>
      <c r="C80" s="9" t="s">
        <v>622</v>
      </c>
      <c r="D80" s="9" t="s">
        <v>521</v>
      </c>
      <c r="E80" s="9" t="s">
        <v>623</v>
      </c>
      <c r="F80" s="21" t="s">
        <v>501</v>
      </c>
      <c r="G80" s="19">
        <v>1030</v>
      </c>
      <c r="H80" s="26">
        <f>ROUNDDOWN(단가조사!G80*옵션!$D$11,0)</f>
        <v>0</v>
      </c>
      <c r="I80" s="26"/>
      <c r="J80" s="26"/>
      <c r="K80" s="26"/>
      <c r="L80" s="26">
        <f t="shared" si="1"/>
        <v>0</v>
      </c>
      <c r="M80" s="45"/>
    </row>
    <row r="81" spans="2:13" ht="21" customHeight="1">
      <c r="B81" s="11" t="s">
        <v>1026</v>
      </c>
      <c r="C81" s="9" t="s">
        <v>624</v>
      </c>
      <c r="D81" s="9" t="s">
        <v>521</v>
      </c>
      <c r="E81" s="9" t="s">
        <v>625</v>
      </c>
      <c r="F81" s="21" t="s">
        <v>501</v>
      </c>
      <c r="G81" s="19">
        <v>74</v>
      </c>
      <c r="H81" s="26">
        <f>ROUNDDOWN(단가조사!G81*옵션!$D$11,0)</f>
        <v>0</v>
      </c>
      <c r="I81" s="26"/>
      <c r="J81" s="26"/>
      <c r="K81" s="26"/>
      <c r="L81" s="26">
        <f t="shared" si="1"/>
        <v>0</v>
      </c>
      <c r="M81" s="45"/>
    </row>
    <row r="82" spans="2:13" ht="21" customHeight="1">
      <c r="B82" s="11" t="s">
        <v>1027</v>
      </c>
      <c r="C82" s="9" t="s">
        <v>626</v>
      </c>
      <c r="D82" s="9" t="s">
        <v>521</v>
      </c>
      <c r="E82" s="9" t="s">
        <v>627</v>
      </c>
      <c r="F82" s="21" t="s">
        <v>501</v>
      </c>
      <c r="G82" s="19">
        <v>23</v>
      </c>
      <c r="H82" s="26">
        <f>ROUNDDOWN(단가조사!G82*옵션!$D$11,0)</f>
        <v>0</v>
      </c>
      <c r="I82" s="26"/>
      <c r="J82" s="26"/>
      <c r="K82" s="26"/>
      <c r="L82" s="26">
        <f t="shared" si="1"/>
        <v>0</v>
      </c>
      <c r="M82" s="45"/>
    </row>
    <row r="83" spans="2:13" ht="21" customHeight="1">
      <c r="B83" s="11" t="s">
        <v>1028</v>
      </c>
      <c r="C83" s="9" t="s">
        <v>628</v>
      </c>
      <c r="D83" s="9" t="s">
        <v>521</v>
      </c>
      <c r="E83" s="9" t="s">
        <v>629</v>
      </c>
      <c r="F83" s="21" t="s">
        <v>501</v>
      </c>
      <c r="G83" s="19">
        <v>2</v>
      </c>
      <c r="H83" s="26">
        <f>ROUNDDOWN(단가조사!G83*옵션!$D$11,0)</f>
        <v>0</v>
      </c>
      <c r="I83" s="26"/>
      <c r="J83" s="26"/>
      <c r="K83" s="26"/>
      <c r="L83" s="26">
        <f t="shared" si="1"/>
        <v>0</v>
      </c>
      <c r="M83" s="45"/>
    </row>
    <row r="84" spans="2:13" ht="21" customHeight="1">
      <c r="B84" s="11" t="s">
        <v>1029</v>
      </c>
      <c r="C84" s="9" t="s">
        <v>630</v>
      </c>
      <c r="D84" s="9" t="s">
        <v>521</v>
      </c>
      <c r="E84" s="9" t="s">
        <v>631</v>
      </c>
      <c r="F84" s="21" t="s">
        <v>501</v>
      </c>
      <c r="G84" s="19">
        <v>86</v>
      </c>
      <c r="H84" s="26">
        <f>ROUNDDOWN(단가조사!G84*옵션!$D$11,0)</f>
        <v>0</v>
      </c>
      <c r="I84" s="26"/>
      <c r="J84" s="26"/>
      <c r="K84" s="26"/>
      <c r="L84" s="26">
        <f t="shared" si="1"/>
        <v>0</v>
      </c>
      <c r="M84" s="45"/>
    </row>
    <row r="85" spans="2:13" ht="21" customHeight="1">
      <c r="B85" s="11" t="s">
        <v>1030</v>
      </c>
      <c r="C85" s="9" t="s">
        <v>632</v>
      </c>
      <c r="D85" s="9" t="s">
        <v>521</v>
      </c>
      <c r="E85" s="9" t="s">
        <v>633</v>
      </c>
      <c r="F85" s="21" t="s">
        <v>501</v>
      </c>
      <c r="G85" s="19">
        <v>3</v>
      </c>
      <c r="H85" s="26">
        <f>ROUNDDOWN(단가조사!G85*옵션!$D$11,0)</f>
        <v>0</v>
      </c>
      <c r="I85" s="26"/>
      <c r="J85" s="26"/>
      <c r="K85" s="26"/>
      <c r="L85" s="26">
        <f t="shared" si="1"/>
        <v>0</v>
      </c>
      <c r="M85" s="45"/>
    </row>
    <row r="86" spans="2:13" ht="21" customHeight="1">
      <c r="B86" s="11" t="s">
        <v>1031</v>
      </c>
      <c r="C86" s="9" t="s">
        <v>634</v>
      </c>
      <c r="D86" s="9" t="s">
        <v>521</v>
      </c>
      <c r="E86" s="9" t="s">
        <v>635</v>
      </c>
      <c r="F86" s="21" t="s">
        <v>501</v>
      </c>
      <c r="G86" s="19">
        <v>1</v>
      </c>
      <c r="H86" s="26">
        <f>ROUNDDOWN(단가조사!G86*옵션!$D$11,0)</f>
        <v>0</v>
      </c>
      <c r="I86" s="26"/>
      <c r="J86" s="26"/>
      <c r="K86" s="26"/>
      <c r="L86" s="26">
        <f t="shared" si="1"/>
        <v>0</v>
      </c>
      <c r="M86" s="45"/>
    </row>
    <row r="87" spans="2:13" ht="21" customHeight="1">
      <c r="B87" s="11" t="s">
        <v>1032</v>
      </c>
      <c r="C87" s="9" t="s">
        <v>636</v>
      </c>
      <c r="D87" s="9" t="s">
        <v>521</v>
      </c>
      <c r="E87" s="9" t="s">
        <v>637</v>
      </c>
      <c r="F87" s="21" t="s">
        <v>638</v>
      </c>
      <c r="G87" s="19">
        <v>286</v>
      </c>
      <c r="H87" s="26">
        <f>ROUNDDOWN(단가조사!G87*옵션!$D$11,0)</f>
        <v>0</v>
      </c>
      <c r="I87" s="26"/>
      <c r="J87" s="26"/>
      <c r="K87" s="26"/>
      <c r="L87" s="26">
        <f t="shared" si="1"/>
        <v>0</v>
      </c>
      <c r="M87" s="45"/>
    </row>
    <row r="88" spans="2:13" ht="21" customHeight="1">
      <c r="B88" s="11" t="s">
        <v>1033</v>
      </c>
      <c r="C88" s="9" t="s">
        <v>639</v>
      </c>
      <c r="D88" s="9" t="s">
        <v>521</v>
      </c>
      <c r="E88" s="9" t="s">
        <v>640</v>
      </c>
      <c r="F88" s="21" t="s">
        <v>638</v>
      </c>
      <c r="G88" s="19">
        <v>49</v>
      </c>
      <c r="H88" s="26">
        <f>ROUNDDOWN(단가조사!G88*옵션!$D$11,0)</f>
        <v>0</v>
      </c>
      <c r="I88" s="26"/>
      <c r="J88" s="26"/>
      <c r="K88" s="26"/>
      <c r="L88" s="26">
        <f t="shared" si="1"/>
        <v>0</v>
      </c>
      <c r="M88" s="45"/>
    </row>
    <row r="89" spans="2:13" ht="21" customHeight="1">
      <c r="B89" s="11" t="s">
        <v>1034</v>
      </c>
      <c r="C89" s="9" t="s">
        <v>641</v>
      </c>
      <c r="D89" s="9" t="s">
        <v>521</v>
      </c>
      <c r="E89" s="9" t="s">
        <v>642</v>
      </c>
      <c r="F89" s="21" t="s">
        <v>638</v>
      </c>
      <c r="G89" s="19">
        <v>18</v>
      </c>
      <c r="H89" s="26">
        <f>ROUNDDOWN(단가조사!G89*옵션!$D$11,0)</f>
        <v>0</v>
      </c>
      <c r="I89" s="26"/>
      <c r="J89" s="26"/>
      <c r="K89" s="26"/>
      <c r="L89" s="26">
        <f t="shared" si="1"/>
        <v>0</v>
      </c>
      <c r="M89" s="45"/>
    </row>
    <row r="90" spans="2:13" ht="21" customHeight="1">
      <c r="B90" s="11" t="s">
        <v>1035</v>
      </c>
      <c r="C90" s="9" t="s">
        <v>643</v>
      </c>
      <c r="D90" s="9" t="s">
        <v>521</v>
      </c>
      <c r="E90" s="9" t="s">
        <v>644</v>
      </c>
      <c r="F90" s="21" t="s">
        <v>638</v>
      </c>
      <c r="G90" s="19">
        <v>1</v>
      </c>
      <c r="H90" s="26">
        <f>ROUNDDOWN(단가조사!G90*옵션!$D$11,0)</f>
        <v>0</v>
      </c>
      <c r="I90" s="26"/>
      <c r="J90" s="26"/>
      <c r="K90" s="26"/>
      <c r="L90" s="26">
        <f t="shared" si="1"/>
        <v>0</v>
      </c>
      <c r="M90" s="45"/>
    </row>
    <row r="91" spans="2:13" ht="21" customHeight="1">
      <c r="B91" s="11" t="s">
        <v>1036</v>
      </c>
      <c r="C91" s="9" t="s">
        <v>645</v>
      </c>
      <c r="D91" s="9" t="s">
        <v>521</v>
      </c>
      <c r="E91" s="9" t="s">
        <v>646</v>
      </c>
      <c r="F91" s="21" t="s">
        <v>638</v>
      </c>
      <c r="G91" s="19">
        <v>14</v>
      </c>
      <c r="H91" s="26">
        <f>ROUNDDOWN(단가조사!G91*옵션!$D$11,0)</f>
        <v>0</v>
      </c>
      <c r="I91" s="26"/>
      <c r="J91" s="26"/>
      <c r="K91" s="26"/>
      <c r="L91" s="26">
        <f t="shared" si="1"/>
        <v>0</v>
      </c>
      <c r="M91" s="45"/>
    </row>
    <row r="92" spans="2:13" ht="21" customHeight="1">
      <c r="B92" s="11" t="s">
        <v>1037</v>
      </c>
      <c r="C92" s="9" t="s">
        <v>647</v>
      </c>
      <c r="D92" s="9" t="s">
        <v>521</v>
      </c>
      <c r="E92" s="9" t="s">
        <v>648</v>
      </c>
      <c r="F92" s="21" t="s">
        <v>638</v>
      </c>
      <c r="G92" s="19">
        <v>23</v>
      </c>
      <c r="H92" s="26">
        <f>ROUNDDOWN(단가조사!G92*옵션!$D$11,0)</f>
        <v>0</v>
      </c>
      <c r="I92" s="26"/>
      <c r="J92" s="26"/>
      <c r="K92" s="26"/>
      <c r="L92" s="26">
        <f t="shared" si="1"/>
        <v>0</v>
      </c>
      <c r="M92" s="45"/>
    </row>
    <row r="93" spans="2:13" ht="21" customHeight="1">
      <c r="B93" s="11" t="s">
        <v>1038</v>
      </c>
      <c r="C93" s="9" t="s">
        <v>649</v>
      </c>
      <c r="D93" s="9" t="s">
        <v>521</v>
      </c>
      <c r="E93" s="9" t="s">
        <v>650</v>
      </c>
      <c r="F93" s="21" t="s">
        <v>638</v>
      </c>
      <c r="G93" s="19">
        <v>3</v>
      </c>
      <c r="H93" s="26">
        <f>ROUNDDOWN(단가조사!G93*옵션!$D$11,0)</f>
        <v>0</v>
      </c>
      <c r="I93" s="26"/>
      <c r="J93" s="26"/>
      <c r="K93" s="26"/>
      <c r="L93" s="26">
        <f t="shared" si="1"/>
        <v>0</v>
      </c>
      <c r="M93" s="45"/>
    </row>
    <row r="94" spans="2:13" ht="21" customHeight="1">
      <c r="B94" s="11" t="s">
        <v>1039</v>
      </c>
      <c r="C94" s="9" t="s">
        <v>651</v>
      </c>
      <c r="D94" s="9" t="s">
        <v>652</v>
      </c>
      <c r="E94" s="9" t="s">
        <v>653</v>
      </c>
      <c r="F94" s="21" t="s">
        <v>501</v>
      </c>
      <c r="G94" s="19">
        <v>8</v>
      </c>
      <c r="H94" s="26">
        <f>ROUNDDOWN(단가조사!G94*옵션!$D$11,0)</f>
        <v>0</v>
      </c>
      <c r="I94" s="26"/>
      <c r="J94" s="26"/>
      <c r="K94" s="26"/>
      <c r="L94" s="26">
        <f t="shared" si="1"/>
        <v>0</v>
      </c>
      <c r="M94" s="45"/>
    </row>
    <row r="95" spans="2:13" ht="21" customHeight="1">
      <c r="B95" s="11" t="s">
        <v>1040</v>
      </c>
      <c r="C95" s="9" t="s">
        <v>654</v>
      </c>
      <c r="D95" s="9" t="s">
        <v>655</v>
      </c>
      <c r="E95" s="9" t="s">
        <v>656</v>
      </c>
      <c r="F95" s="21" t="s">
        <v>501</v>
      </c>
      <c r="G95" s="19">
        <v>1516</v>
      </c>
      <c r="H95" s="26">
        <f>ROUNDDOWN(단가조사!G95*옵션!$D$11,0)</f>
        <v>0</v>
      </c>
      <c r="I95" s="26"/>
      <c r="J95" s="26"/>
      <c r="K95" s="26"/>
      <c r="L95" s="26">
        <f t="shared" si="1"/>
        <v>0</v>
      </c>
      <c r="M95" s="45"/>
    </row>
    <row r="96" spans="2:13" ht="21" customHeight="1">
      <c r="B96" s="11" t="s">
        <v>1041</v>
      </c>
      <c r="C96" s="9" t="s">
        <v>657</v>
      </c>
      <c r="D96" s="9" t="s">
        <v>658</v>
      </c>
      <c r="E96" s="9" t="s">
        <v>659</v>
      </c>
      <c r="F96" s="21" t="s">
        <v>501</v>
      </c>
      <c r="G96" s="19">
        <v>20</v>
      </c>
      <c r="H96" s="26">
        <f>ROUNDDOWN(단가조사!G96*옵션!$D$11,0)</f>
        <v>0</v>
      </c>
      <c r="I96" s="26"/>
      <c r="J96" s="26"/>
      <c r="K96" s="26"/>
      <c r="L96" s="26">
        <f t="shared" si="1"/>
        <v>0</v>
      </c>
      <c r="M96" s="45"/>
    </row>
    <row r="97" spans="2:13" ht="21" customHeight="1">
      <c r="B97" s="11" t="s">
        <v>1042</v>
      </c>
      <c r="C97" s="9" t="s">
        <v>660</v>
      </c>
      <c r="D97" s="9" t="s">
        <v>658</v>
      </c>
      <c r="E97" s="9" t="s">
        <v>661</v>
      </c>
      <c r="F97" s="21" t="s">
        <v>501</v>
      </c>
      <c r="G97" s="19">
        <v>32</v>
      </c>
      <c r="H97" s="26">
        <f>ROUNDDOWN(단가조사!G97*옵션!$D$11,0)</f>
        <v>0</v>
      </c>
      <c r="I97" s="26"/>
      <c r="J97" s="26"/>
      <c r="K97" s="26"/>
      <c r="L97" s="26">
        <f t="shared" si="1"/>
        <v>0</v>
      </c>
      <c r="M97" s="45"/>
    </row>
    <row r="98" spans="2:13" ht="21" customHeight="1">
      <c r="B98" s="11" t="s">
        <v>1043</v>
      </c>
      <c r="C98" s="9" t="s">
        <v>662</v>
      </c>
      <c r="D98" s="9" t="s">
        <v>663</v>
      </c>
      <c r="E98" s="9" t="s">
        <v>664</v>
      </c>
      <c r="F98" s="21" t="s">
        <v>501</v>
      </c>
      <c r="G98" s="19">
        <v>64</v>
      </c>
      <c r="H98" s="26">
        <f>ROUNDDOWN(단가조사!G98*옵션!$D$11,0)</f>
        <v>0</v>
      </c>
      <c r="I98" s="26"/>
      <c r="J98" s="26"/>
      <c r="K98" s="26"/>
      <c r="L98" s="26">
        <f t="shared" si="1"/>
        <v>0</v>
      </c>
      <c r="M98" s="45"/>
    </row>
    <row r="99" spans="2:13" ht="21" customHeight="1">
      <c r="B99" s="11" t="s">
        <v>1044</v>
      </c>
      <c r="C99" s="9" t="s">
        <v>665</v>
      </c>
      <c r="D99" s="9" t="s">
        <v>666</v>
      </c>
      <c r="E99" s="9" t="s">
        <v>667</v>
      </c>
      <c r="F99" s="21" t="s">
        <v>501</v>
      </c>
      <c r="G99" s="19">
        <v>1572</v>
      </c>
      <c r="H99" s="26">
        <f>ROUNDDOWN(단가조사!G99*옵션!$D$11,0)</f>
        <v>0</v>
      </c>
      <c r="I99" s="26"/>
      <c r="J99" s="26"/>
      <c r="K99" s="26"/>
      <c r="L99" s="26">
        <f t="shared" si="1"/>
        <v>0</v>
      </c>
      <c r="M99" s="45"/>
    </row>
    <row r="100" spans="2:13" ht="21" customHeight="1">
      <c r="B100" s="11" t="s">
        <v>1045</v>
      </c>
      <c r="C100" s="9" t="s">
        <v>668</v>
      </c>
      <c r="D100" s="9" t="s">
        <v>669</v>
      </c>
      <c r="E100" s="9" t="s">
        <v>670</v>
      </c>
      <c r="F100" s="21" t="s">
        <v>457</v>
      </c>
      <c r="G100" s="19">
        <v>11375.1</v>
      </c>
      <c r="H100" s="26">
        <f>ROUNDDOWN(단가조사!G100*옵션!$D$11,0)</f>
        <v>0</v>
      </c>
      <c r="I100" s="26"/>
      <c r="J100" s="26"/>
      <c r="K100" s="26"/>
      <c r="L100" s="26">
        <f t="shared" si="1"/>
        <v>0</v>
      </c>
      <c r="M100" s="45"/>
    </row>
    <row r="101" spans="2:13" ht="21" customHeight="1">
      <c r="B101" s="11" t="s">
        <v>1046</v>
      </c>
      <c r="C101" s="9" t="s">
        <v>671</v>
      </c>
      <c r="D101" s="9" t="s">
        <v>672</v>
      </c>
      <c r="E101" s="9" t="s">
        <v>673</v>
      </c>
      <c r="F101" s="21" t="s">
        <v>457</v>
      </c>
      <c r="G101" s="19">
        <v>44</v>
      </c>
      <c r="H101" s="26">
        <f>ROUNDDOWN(단가조사!G101*옵션!$D$11,0)</f>
        <v>0</v>
      </c>
      <c r="I101" s="26"/>
      <c r="J101" s="26"/>
      <c r="K101" s="26"/>
      <c r="L101" s="26">
        <f t="shared" si="1"/>
        <v>0</v>
      </c>
      <c r="M101" s="45"/>
    </row>
    <row r="102" spans="2:13" ht="21" customHeight="1">
      <c r="B102" s="11" t="s">
        <v>1047</v>
      </c>
      <c r="C102" s="9" t="s">
        <v>674</v>
      </c>
      <c r="D102" s="9" t="s">
        <v>672</v>
      </c>
      <c r="E102" s="9" t="s">
        <v>675</v>
      </c>
      <c r="F102" s="21" t="s">
        <v>457</v>
      </c>
      <c r="G102" s="19">
        <v>75.9</v>
      </c>
      <c r="H102" s="26">
        <f>ROUNDDOWN(단가조사!G102*옵션!$D$11,0)</f>
        <v>0</v>
      </c>
      <c r="I102" s="26"/>
      <c r="J102" s="26"/>
      <c r="K102" s="26"/>
      <c r="L102" s="26">
        <f t="shared" si="1"/>
        <v>0</v>
      </c>
      <c r="M102" s="45"/>
    </row>
    <row r="103" spans="2:13" ht="21" customHeight="1">
      <c r="B103" s="11" t="s">
        <v>1048</v>
      </c>
      <c r="C103" s="9" t="s">
        <v>676</v>
      </c>
      <c r="D103" s="9" t="s">
        <v>672</v>
      </c>
      <c r="E103" s="9" t="s">
        <v>677</v>
      </c>
      <c r="F103" s="21" t="s">
        <v>457</v>
      </c>
      <c r="G103" s="19">
        <v>245.9</v>
      </c>
      <c r="H103" s="26">
        <f>ROUNDDOWN(단가조사!G103*옵션!$D$11,0)</f>
        <v>0</v>
      </c>
      <c r="I103" s="26"/>
      <c r="J103" s="26"/>
      <c r="K103" s="26"/>
      <c r="L103" s="26">
        <f t="shared" si="1"/>
        <v>0</v>
      </c>
      <c r="M103" s="45"/>
    </row>
    <row r="104" spans="2:13" ht="21" customHeight="1">
      <c r="B104" s="11" t="s">
        <v>1049</v>
      </c>
      <c r="C104" s="9" t="s">
        <v>678</v>
      </c>
      <c r="D104" s="9" t="s">
        <v>672</v>
      </c>
      <c r="E104" s="9" t="s">
        <v>679</v>
      </c>
      <c r="F104" s="21" t="s">
        <v>457</v>
      </c>
      <c r="G104" s="19">
        <v>278.3</v>
      </c>
      <c r="H104" s="26">
        <f>ROUNDDOWN(단가조사!G104*옵션!$D$11,0)</f>
        <v>0</v>
      </c>
      <c r="I104" s="26"/>
      <c r="J104" s="26"/>
      <c r="K104" s="26"/>
      <c r="L104" s="26">
        <f t="shared" si="1"/>
        <v>0</v>
      </c>
      <c r="M104" s="45"/>
    </row>
    <row r="105" spans="2:13" ht="21" customHeight="1">
      <c r="B105" s="11" t="s">
        <v>1050</v>
      </c>
      <c r="C105" s="9" t="s">
        <v>680</v>
      </c>
      <c r="D105" s="9" t="s">
        <v>672</v>
      </c>
      <c r="E105" s="9" t="s">
        <v>681</v>
      </c>
      <c r="F105" s="21" t="s">
        <v>457</v>
      </c>
      <c r="G105" s="19">
        <v>144.1</v>
      </c>
      <c r="H105" s="26">
        <f>ROUNDDOWN(단가조사!G105*옵션!$D$11,0)</f>
        <v>0</v>
      </c>
      <c r="I105" s="26"/>
      <c r="J105" s="26"/>
      <c r="K105" s="26"/>
      <c r="L105" s="26">
        <f t="shared" si="1"/>
        <v>0</v>
      </c>
      <c r="M105" s="45"/>
    </row>
    <row r="106" spans="2:13" ht="21" customHeight="1">
      <c r="B106" s="11" t="s">
        <v>1051</v>
      </c>
      <c r="C106" s="9" t="s">
        <v>682</v>
      </c>
      <c r="D106" s="9" t="s">
        <v>672</v>
      </c>
      <c r="E106" s="9" t="s">
        <v>683</v>
      </c>
      <c r="F106" s="21" t="s">
        <v>457</v>
      </c>
      <c r="G106" s="19">
        <v>15</v>
      </c>
      <c r="H106" s="26">
        <f>ROUNDDOWN(단가조사!G106*옵션!$D$11,0)</f>
        <v>0</v>
      </c>
      <c r="I106" s="26"/>
      <c r="J106" s="26"/>
      <c r="K106" s="26"/>
      <c r="L106" s="26">
        <f t="shared" si="1"/>
        <v>0</v>
      </c>
      <c r="M106" s="45"/>
    </row>
    <row r="107" spans="2:13" ht="21" customHeight="1">
      <c r="B107" s="11" t="s">
        <v>1052</v>
      </c>
      <c r="C107" s="9" t="s">
        <v>684</v>
      </c>
      <c r="D107" s="9" t="s">
        <v>672</v>
      </c>
      <c r="E107" s="9" t="s">
        <v>685</v>
      </c>
      <c r="F107" s="21" t="s">
        <v>457</v>
      </c>
      <c r="G107" s="19">
        <v>93.5</v>
      </c>
      <c r="H107" s="26">
        <f>ROUNDDOWN(단가조사!G107*옵션!$D$11,0)</f>
        <v>0</v>
      </c>
      <c r="I107" s="26"/>
      <c r="J107" s="26"/>
      <c r="K107" s="26"/>
      <c r="L107" s="26">
        <f t="shared" si="1"/>
        <v>0</v>
      </c>
      <c r="M107" s="45"/>
    </row>
    <row r="108" spans="2:13" ht="21" customHeight="1">
      <c r="B108" s="11" t="s">
        <v>1053</v>
      </c>
      <c r="C108" s="9" t="s">
        <v>686</v>
      </c>
      <c r="D108" s="9" t="s">
        <v>687</v>
      </c>
      <c r="E108" s="9" t="s">
        <v>688</v>
      </c>
      <c r="F108" s="21" t="s">
        <v>457</v>
      </c>
      <c r="G108" s="19">
        <v>1362.9</v>
      </c>
      <c r="H108" s="26">
        <f>ROUNDDOWN(단가조사!G108*옵션!$D$11,0)</f>
        <v>0</v>
      </c>
      <c r="I108" s="26"/>
      <c r="J108" s="26"/>
      <c r="K108" s="26"/>
      <c r="L108" s="26">
        <f t="shared" si="1"/>
        <v>0</v>
      </c>
      <c r="M108" s="45"/>
    </row>
    <row r="109" spans="2:13" ht="21" customHeight="1">
      <c r="B109" s="11" t="s">
        <v>1054</v>
      </c>
      <c r="C109" s="9" t="s">
        <v>689</v>
      </c>
      <c r="D109" s="9" t="s">
        <v>687</v>
      </c>
      <c r="E109" s="9" t="s">
        <v>690</v>
      </c>
      <c r="F109" s="21" t="s">
        <v>457</v>
      </c>
      <c r="G109" s="19">
        <v>26.25</v>
      </c>
      <c r="H109" s="26">
        <f>ROUNDDOWN(단가조사!G109*옵션!$D$11,0)</f>
        <v>0</v>
      </c>
      <c r="I109" s="26"/>
      <c r="J109" s="26"/>
      <c r="K109" s="26"/>
      <c r="L109" s="26">
        <f t="shared" si="1"/>
        <v>0</v>
      </c>
      <c r="M109" s="45"/>
    </row>
    <row r="110" spans="2:13" ht="21" customHeight="1">
      <c r="B110" s="11" t="s">
        <v>1055</v>
      </c>
      <c r="C110" s="9" t="s">
        <v>691</v>
      </c>
      <c r="D110" s="9" t="s">
        <v>687</v>
      </c>
      <c r="E110" s="9" t="s">
        <v>692</v>
      </c>
      <c r="F110" s="21" t="s">
        <v>457</v>
      </c>
      <c r="G110" s="19">
        <v>39.9</v>
      </c>
      <c r="H110" s="26">
        <f>ROUNDDOWN(단가조사!G110*옵션!$D$11,0)</f>
        <v>0</v>
      </c>
      <c r="I110" s="26"/>
      <c r="J110" s="26"/>
      <c r="K110" s="26"/>
      <c r="L110" s="26">
        <f t="shared" si="1"/>
        <v>0</v>
      </c>
      <c r="M110" s="45"/>
    </row>
    <row r="111" spans="2:13" ht="21" customHeight="1">
      <c r="B111" s="11" t="s">
        <v>1056</v>
      </c>
      <c r="C111" s="9" t="s">
        <v>693</v>
      </c>
      <c r="D111" s="9" t="s">
        <v>687</v>
      </c>
      <c r="E111" s="9" t="s">
        <v>694</v>
      </c>
      <c r="F111" s="21" t="s">
        <v>457</v>
      </c>
      <c r="G111" s="19">
        <v>376.95</v>
      </c>
      <c r="H111" s="26">
        <f>ROUNDDOWN(단가조사!G111*옵션!$D$11,0)</f>
        <v>0</v>
      </c>
      <c r="I111" s="26"/>
      <c r="J111" s="26"/>
      <c r="K111" s="26"/>
      <c r="L111" s="26">
        <f t="shared" si="1"/>
        <v>0</v>
      </c>
      <c r="M111" s="45"/>
    </row>
    <row r="112" spans="2:13" ht="21" customHeight="1">
      <c r="B112" s="11" t="s">
        <v>1057</v>
      </c>
      <c r="C112" s="9" t="s">
        <v>695</v>
      </c>
      <c r="D112" s="9" t="s">
        <v>687</v>
      </c>
      <c r="E112" s="9" t="s">
        <v>696</v>
      </c>
      <c r="F112" s="21" t="s">
        <v>457</v>
      </c>
      <c r="G112" s="19">
        <v>43.05</v>
      </c>
      <c r="H112" s="26">
        <f>ROUNDDOWN(단가조사!G112*옵션!$D$11,0)</f>
        <v>0</v>
      </c>
      <c r="I112" s="26"/>
      <c r="J112" s="26"/>
      <c r="K112" s="26"/>
      <c r="L112" s="26">
        <f t="shared" si="1"/>
        <v>0</v>
      </c>
      <c r="M112" s="45"/>
    </row>
    <row r="113" spans="2:13" ht="21" customHeight="1">
      <c r="B113" s="11" t="s">
        <v>1058</v>
      </c>
      <c r="C113" s="9" t="s">
        <v>697</v>
      </c>
      <c r="D113" s="9" t="s">
        <v>687</v>
      </c>
      <c r="E113" s="9" t="s">
        <v>698</v>
      </c>
      <c r="F113" s="21" t="s">
        <v>457</v>
      </c>
      <c r="G113" s="19">
        <v>332.85</v>
      </c>
      <c r="H113" s="26">
        <f>ROUNDDOWN(단가조사!G113*옵션!$D$11,0)</f>
        <v>0</v>
      </c>
      <c r="I113" s="26"/>
      <c r="J113" s="26"/>
      <c r="K113" s="26"/>
      <c r="L113" s="26">
        <f t="shared" si="1"/>
        <v>0</v>
      </c>
      <c r="M113" s="45"/>
    </row>
    <row r="114" spans="2:13" ht="21" customHeight="1">
      <c r="B114" s="11" t="s">
        <v>1059</v>
      </c>
      <c r="C114" s="9" t="s">
        <v>699</v>
      </c>
      <c r="D114" s="9" t="s">
        <v>687</v>
      </c>
      <c r="E114" s="9" t="s">
        <v>700</v>
      </c>
      <c r="F114" s="21" t="s">
        <v>457</v>
      </c>
      <c r="G114" s="19">
        <v>61.95</v>
      </c>
      <c r="H114" s="26">
        <f>ROUNDDOWN(단가조사!G114*옵션!$D$11,0)</f>
        <v>0</v>
      </c>
      <c r="I114" s="26"/>
      <c r="J114" s="26"/>
      <c r="K114" s="26"/>
      <c r="L114" s="26">
        <f t="shared" si="1"/>
        <v>0</v>
      </c>
      <c r="M114" s="45"/>
    </row>
    <row r="115" spans="2:13" ht="21" customHeight="1">
      <c r="B115" s="11" t="s">
        <v>1060</v>
      </c>
      <c r="C115" s="9" t="s">
        <v>701</v>
      </c>
      <c r="D115" s="9" t="s">
        <v>702</v>
      </c>
      <c r="E115" s="9" t="s">
        <v>703</v>
      </c>
      <c r="F115" s="21" t="s">
        <v>457</v>
      </c>
      <c r="G115" s="19">
        <v>15.75</v>
      </c>
      <c r="H115" s="26">
        <f>ROUNDDOWN(단가조사!G115*옵션!$D$11,0)</f>
        <v>0</v>
      </c>
      <c r="I115" s="26"/>
      <c r="J115" s="26"/>
      <c r="K115" s="26"/>
      <c r="L115" s="26">
        <f t="shared" si="1"/>
        <v>0</v>
      </c>
      <c r="M115" s="45"/>
    </row>
    <row r="116" spans="2:13" ht="21" customHeight="1">
      <c r="B116" s="11" t="s">
        <v>1061</v>
      </c>
      <c r="C116" s="9" t="s">
        <v>704</v>
      </c>
      <c r="D116" s="9" t="s">
        <v>702</v>
      </c>
      <c r="E116" s="9" t="s">
        <v>705</v>
      </c>
      <c r="F116" s="21" t="s">
        <v>457</v>
      </c>
      <c r="G116" s="19">
        <v>14.7</v>
      </c>
      <c r="H116" s="26">
        <f>ROUNDDOWN(단가조사!G116*옵션!$D$11,0)</f>
        <v>0</v>
      </c>
      <c r="I116" s="26"/>
      <c r="J116" s="26"/>
      <c r="K116" s="26"/>
      <c r="L116" s="26">
        <f t="shared" si="1"/>
        <v>0</v>
      </c>
      <c r="M116" s="45"/>
    </row>
    <row r="117" spans="2:13" ht="21" customHeight="1">
      <c r="B117" s="11" t="s">
        <v>1062</v>
      </c>
      <c r="C117" s="9" t="s">
        <v>706</v>
      </c>
      <c r="D117" s="9" t="s">
        <v>702</v>
      </c>
      <c r="E117" s="9" t="s">
        <v>707</v>
      </c>
      <c r="F117" s="21" t="s">
        <v>457</v>
      </c>
      <c r="G117" s="19">
        <v>15.75</v>
      </c>
      <c r="H117" s="26">
        <f>ROUNDDOWN(단가조사!G117*옵션!$D$11,0)</f>
        <v>0</v>
      </c>
      <c r="I117" s="26"/>
      <c r="J117" s="26"/>
      <c r="K117" s="26"/>
      <c r="L117" s="26">
        <f t="shared" si="1"/>
        <v>0</v>
      </c>
      <c r="M117" s="45"/>
    </row>
    <row r="118" spans="2:13" ht="21" customHeight="1">
      <c r="B118" s="11" t="s">
        <v>1063</v>
      </c>
      <c r="C118" s="9" t="s">
        <v>708</v>
      </c>
      <c r="D118" s="9" t="s">
        <v>702</v>
      </c>
      <c r="E118" s="9" t="s">
        <v>709</v>
      </c>
      <c r="F118" s="21" t="s">
        <v>457</v>
      </c>
      <c r="G118" s="19">
        <v>107.1</v>
      </c>
      <c r="H118" s="26">
        <f>ROUNDDOWN(단가조사!G118*옵션!$D$11,0)</f>
        <v>0</v>
      </c>
      <c r="I118" s="26"/>
      <c r="J118" s="26"/>
      <c r="K118" s="26"/>
      <c r="L118" s="26">
        <f t="shared" si="1"/>
        <v>0</v>
      </c>
      <c r="M118" s="45"/>
    </row>
    <row r="119" spans="2:13" ht="21" customHeight="1">
      <c r="B119" s="11" t="s">
        <v>1064</v>
      </c>
      <c r="C119" s="9" t="s">
        <v>710</v>
      </c>
      <c r="D119" s="9" t="s">
        <v>711</v>
      </c>
      <c r="E119" s="9" t="s">
        <v>712</v>
      </c>
      <c r="F119" s="21" t="s">
        <v>501</v>
      </c>
      <c r="G119" s="19">
        <v>11</v>
      </c>
      <c r="H119" s="26">
        <f>ROUNDDOWN(단가조사!G119*옵션!$D$11,0)</f>
        <v>0</v>
      </c>
      <c r="I119" s="26"/>
      <c r="J119" s="26"/>
      <c r="K119" s="26"/>
      <c r="L119" s="26">
        <f t="shared" si="1"/>
        <v>0</v>
      </c>
      <c r="M119" s="45"/>
    </row>
    <row r="120" spans="2:13" ht="21" customHeight="1">
      <c r="B120" s="11" t="s">
        <v>1065</v>
      </c>
      <c r="C120" s="9" t="s">
        <v>713</v>
      </c>
      <c r="D120" s="9" t="s">
        <v>711</v>
      </c>
      <c r="E120" s="9" t="s">
        <v>714</v>
      </c>
      <c r="F120" s="21" t="s">
        <v>501</v>
      </c>
      <c r="G120" s="19">
        <v>8</v>
      </c>
      <c r="H120" s="26">
        <f>ROUNDDOWN(단가조사!G120*옵션!$D$11,0)</f>
        <v>0</v>
      </c>
      <c r="I120" s="26"/>
      <c r="J120" s="26"/>
      <c r="K120" s="26"/>
      <c r="L120" s="26">
        <f t="shared" si="1"/>
        <v>0</v>
      </c>
      <c r="M120" s="45"/>
    </row>
    <row r="121" spans="2:13" ht="21" customHeight="1">
      <c r="B121" s="11" t="s">
        <v>1066</v>
      </c>
      <c r="C121" s="9" t="s">
        <v>715</v>
      </c>
      <c r="D121" s="9" t="s">
        <v>711</v>
      </c>
      <c r="E121" s="9" t="s">
        <v>716</v>
      </c>
      <c r="F121" s="21" t="s">
        <v>501</v>
      </c>
      <c r="G121" s="19">
        <v>15</v>
      </c>
      <c r="H121" s="26">
        <f>ROUNDDOWN(단가조사!G121*옵션!$D$11,0)</f>
        <v>0</v>
      </c>
      <c r="I121" s="26"/>
      <c r="J121" s="26"/>
      <c r="K121" s="26"/>
      <c r="L121" s="26">
        <f t="shared" si="1"/>
        <v>0</v>
      </c>
      <c r="M121" s="45"/>
    </row>
    <row r="122" spans="2:13" ht="21" customHeight="1">
      <c r="B122" s="11" t="s">
        <v>1067</v>
      </c>
      <c r="C122" s="9" t="s">
        <v>717</v>
      </c>
      <c r="D122" s="9" t="s">
        <v>711</v>
      </c>
      <c r="E122" s="9" t="s">
        <v>718</v>
      </c>
      <c r="F122" s="21" t="s">
        <v>501</v>
      </c>
      <c r="G122" s="19">
        <v>3</v>
      </c>
      <c r="H122" s="26">
        <f>ROUNDDOWN(단가조사!G122*옵션!$D$11,0)</f>
        <v>0</v>
      </c>
      <c r="I122" s="26"/>
      <c r="J122" s="26"/>
      <c r="K122" s="26"/>
      <c r="L122" s="26">
        <f t="shared" si="1"/>
        <v>0</v>
      </c>
      <c r="M122" s="45"/>
    </row>
    <row r="123" spans="2:13" ht="21" customHeight="1">
      <c r="B123" s="11" t="s">
        <v>1068</v>
      </c>
      <c r="C123" s="9" t="s">
        <v>719</v>
      </c>
      <c r="D123" s="9" t="s">
        <v>711</v>
      </c>
      <c r="E123" s="9" t="s">
        <v>720</v>
      </c>
      <c r="F123" s="21" t="s">
        <v>501</v>
      </c>
      <c r="G123" s="19">
        <v>2</v>
      </c>
      <c r="H123" s="26">
        <f>ROUNDDOWN(단가조사!G123*옵션!$D$11,0)</f>
        <v>0</v>
      </c>
      <c r="I123" s="26"/>
      <c r="J123" s="26"/>
      <c r="K123" s="26"/>
      <c r="L123" s="26">
        <f t="shared" si="1"/>
        <v>0</v>
      </c>
      <c r="M123" s="45"/>
    </row>
    <row r="124" spans="2:13" ht="21" customHeight="1">
      <c r="B124" s="11" t="s">
        <v>1069</v>
      </c>
      <c r="C124" s="9" t="s">
        <v>721</v>
      </c>
      <c r="D124" s="9" t="s">
        <v>722</v>
      </c>
      <c r="E124" s="9" t="s">
        <v>723</v>
      </c>
      <c r="F124" s="21" t="s">
        <v>501</v>
      </c>
      <c r="G124" s="19">
        <v>9</v>
      </c>
      <c r="H124" s="26">
        <f>ROUNDDOWN(단가조사!G124*옵션!$D$11,0)</f>
        <v>0</v>
      </c>
      <c r="I124" s="26"/>
      <c r="J124" s="26"/>
      <c r="K124" s="26"/>
      <c r="L124" s="26">
        <f t="shared" si="1"/>
        <v>0</v>
      </c>
      <c r="M124" s="45"/>
    </row>
    <row r="125" spans="2:13" ht="21" customHeight="1">
      <c r="B125" s="11" t="s">
        <v>1070</v>
      </c>
      <c r="C125" s="9" t="s">
        <v>724</v>
      </c>
      <c r="D125" s="9" t="s">
        <v>725</v>
      </c>
      <c r="E125" s="9" t="s">
        <v>726</v>
      </c>
      <c r="F125" s="21" t="s">
        <v>501</v>
      </c>
      <c r="G125" s="19">
        <v>21</v>
      </c>
      <c r="H125" s="26">
        <f>ROUNDDOWN(단가조사!G125*옵션!$D$11,0)</f>
        <v>0</v>
      </c>
      <c r="I125" s="26"/>
      <c r="J125" s="26"/>
      <c r="K125" s="26"/>
      <c r="L125" s="26">
        <f t="shared" si="1"/>
        <v>0</v>
      </c>
      <c r="M125" s="45"/>
    </row>
    <row r="126" spans="2:13" ht="21" customHeight="1">
      <c r="B126" s="11" t="s">
        <v>1071</v>
      </c>
      <c r="C126" s="9" t="s">
        <v>727</v>
      </c>
      <c r="D126" s="9" t="s">
        <v>722</v>
      </c>
      <c r="E126" s="9" t="s">
        <v>728</v>
      </c>
      <c r="F126" s="21" t="s">
        <v>501</v>
      </c>
      <c r="G126" s="19">
        <v>2</v>
      </c>
      <c r="H126" s="26">
        <f>ROUNDDOWN(단가조사!G126*옵션!$D$11,0)</f>
        <v>0</v>
      </c>
      <c r="I126" s="26"/>
      <c r="J126" s="26"/>
      <c r="K126" s="26"/>
      <c r="L126" s="26">
        <f t="shared" si="1"/>
        <v>0</v>
      </c>
      <c r="M126" s="45"/>
    </row>
    <row r="127" spans="2:13" ht="21" customHeight="1">
      <c r="B127" s="11" t="s">
        <v>1072</v>
      </c>
      <c r="C127" s="9" t="s">
        <v>729</v>
      </c>
      <c r="D127" s="9" t="s">
        <v>722</v>
      </c>
      <c r="E127" s="9" t="s">
        <v>730</v>
      </c>
      <c r="F127" s="21" t="s">
        <v>501</v>
      </c>
      <c r="G127" s="19">
        <v>55</v>
      </c>
      <c r="H127" s="26">
        <f>ROUNDDOWN(단가조사!G127*옵션!$D$11,0)</f>
        <v>0</v>
      </c>
      <c r="I127" s="26"/>
      <c r="J127" s="26"/>
      <c r="K127" s="26"/>
      <c r="L127" s="26">
        <f t="shared" si="1"/>
        <v>0</v>
      </c>
      <c r="M127" s="45"/>
    </row>
    <row r="128" spans="2:13" ht="21" customHeight="1">
      <c r="B128" s="11" t="s">
        <v>1073</v>
      </c>
      <c r="C128" s="9" t="s">
        <v>731</v>
      </c>
      <c r="D128" s="9" t="s">
        <v>732</v>
      </c>
      <c r="E128" s="9" t="s">
        <v>733</v>
      </c>
      <c r="F128" s="21" t="s">
        <v>501</v>
      </c>
      <c r="G128" s="19">
        <v>25</v>
      </c>
      <c r="H128" s="26">
        <f>ROUNDDOWN(단가조사!G128*옵션!$D$11,0)</f>
        <v>0</v>
      </c>
      <c r="I128" s="26"/>
      <c r="J128" s="26"/>
      <c r="K128" s="26"/>
      <c r="L128" s="26">
        <f t="shared" si="1"/>
        <v>0</v>
      </c>
      <c r="M128" s="45"/>
    </row>
    <row r="129" spans="2:13" ht="21" customHeight="1">
      <c r="B129" s="11" t="s">
        <v>1074</v>
      </c>
      <c r="C129" s="9" t="s">
        <v>734</v>
      </c>
      <c r="D129" s="9" t="s">
        <v>735</v>
      </c>
      <c r="E129" s="9" t="s">
        <v>736</v>
      </c>
      <c r="F129" s="21" t="s">
        <v>737</v>
      </c>
      <c r="G129" s="19">
        <v>3.08</v>
      </c>
      <c r="H129" s="26">
        <f>ROUNDDOWN(단가조사!G129*옵션!$D$11,0)</f>
        <v>0</v>
      </c>
      <c r="I129" s="26"/>
      <c r="J129" s="26"/>
      <c r="K129" s="26"/>
      <c r="L129" s="26">
        <f t="shared" si="1"/>
        <v>0</v>
      </c>
      <c r="M129" s="45"/>
    </row>
    <row r="130" spans="2:13" ht="21" customHeight="1">
      <c r="B130" s="11" t="s">
        <v>1075</v>
      </c>
      <c r="C130" s="9" t="s">
        <v>738</v>
      </c>
      <c r="D130" s="9" t="s">
        <v>739</v>
      </c>
      <c r="E130" s="9" t="s">
        <v>740</v>
      </c>
      <c r="F130" s="21" t="s">
        <v>501</v>
      </c>
      <c r="G130" s="19">
        <v>11</v>
      </c>
      <c r="H130" s="26">
        <f>ROUNDDOWN(단가조사!G130*옵션!$D$11,0)</f>
        <v>0</v>
      </c>
      <c r="I130" s="26"/>
      <c r="J130" s="26"/>
      <c r="K130" s="26"/>
      <c r="L130" s="26">
        <f t="shared" si="1"/>
        <v>0</v>
      </c>
      <c r="M130" s="45"/>
    </row>
    <row r="131" spans="2:13" ht="21" customHeight="1">
      <c r="B131" s="11" t="s">
        <v>1076</v>
      </c>
      <c r="C131" s="9" t="s">
        <v>741</v>
      </c>
      <c r="D131" s="9" t="s">
        <v>742</v>
      </c>
      <c r="E131" s="9" t="s">
        <v>743</v>
      </c>
      <c r="F131" s="21" t="s">
        <v>501</v>
      </c>
      <c r="G131" s="19">
        <v>3</v>
      </c>
      <c r="H131" s="26">
        <f>ROUNDDOWN(단가조사!G131*옵션!$D$11,0)</f>
        <v>0</v>
      </c>
      <c r="I131" s="26"/>
      <c r="J131" s="26"/>
      <c r="K131" s="26"/>
      <c r="L131" s="26">
        <f t="shared" si="1"/>
        <v>0</v>
      </c>
      <c r="M131" s="45"/>
    </row>
    <row r="132" spans="2:13" ht="21" customHeight="1">
      <c r="B132" s="11" t="s">
        <v>1077</v>
      </c>
      <c r="C132" s="9" t="s">
        <v>744</v>
      </c>
      <c r="D132" s="9" t="s">
        <v>745</v>
      </c>
      <c r="E132" s="9" t="s">
        <v>746</v>
      </c>
      <c r="F132" s="21" t="s">
        <v>501</v>
      </c>
      <c r="G132" s="19">
        <v>8</v>
      </c>
      <c r="H132" s="26">
        <f>ROUNDDOWN(단가조사!G132*옵션!$D$11,0)</f>
        <v>0</v>
      </c>
      <c r="I132" s="26"/>
      <c r="J132" s="26"/>
      <c r="K132" s="26"/>
      <c r="L132" s="26">
        <f aca="true" t="shared" si="2" ref="L132:L195">SUM(H132,I132,J132)</f>
        <v>0</v>
      </c>
      <c r="M132" s="45"/>
    </row>
    <row r="133" spans="2:13" ht="21" customHeight="1">
      <c r="B133" s="11" t="s">
        <v>1078</v>
      </c>
      <c r="C133" s="9" t="s">
        <v>747</v>
      </c>
      <c r="D133" s="9" t="s">
        <v>745</v>
      </c>
      <c r="E133" s="9" t="s">
        <v>748</v>
      </c>
      <c r="F133" s="21" t="s">
        <v>501</v>
      </c>
      <c r="G133" s="19">
        <v>8</v>
      </c>
      <c r="H133" s="26">
        <f>ROUNDDOWN(단가조사!G133*옵션!$D$11,0)</f>
        <v>0</v>
      </c>
      <c r="I133" s="26"/>
      <c r="J133" s="26"/>
      <c r="K133" s="26"/>
      <c r="L133" s="26">
        <f t="shared" si="2"/>
        <v>0</v>
      </c>
      <c r="M133" s="45"/>
    </row>
    <row r="134" spans="2:13" ht="21" customHeight="1">
      <c r="B134" s="11" t="s">
        <v>1079</v>
      </c>
      <c r="C134" s="9" t="s">
        <v>749</v>
      </c>
      <c r="D134" s="9" t="s">
        <v>750</v>
      </c>
      <c r="E134" s="9" t="s">
        <v>751</v>
      </c>
      <c r="F134" s="21" t="s">
        <v>501</v>
      </c>
      <c r="G134" s="19">
        <v>16</v>
      </c>
      <c r="H134" s="26">
        <f>ROUNDDOWN(단가조사!G134*옵션!$D$11,0)</f>
        <v>0</v>
      </c>
      <c r="I134" s="26"/>
      <c r="J134" s="26"/>
      <c r="K134" s="26"/>
      <c r="L134" s="26">
        <f t="shared" si="2"/>
        <v>0</v>
      </c>
      <c r="M134" s="45"/>
    </row>
    <row r="135" spans="2:13" ht="21" customHeight="1">
      <c r="B135" s="11" t="s">
        <v>1080</v>
      </c>
      <c r="C135" s="9" t="s">
        <v>752</v>
      </c>
      <c r="D135" s="9" t="s">
        <v>753</v>
      </c>
      <c r="E135" s="9" t="s">
        <v>754</v>
      </c>
      <c r="F135" s="21" t="s">
        <v>457</v>
      </c>
      <c r="G135" s="19">
        <v>360</v>
      </c>
      <c r="H135" s="26">
        <f>ROUNDDOWN(단가조사!G135*옵션!$D$11,0)</f>
        <v>0</v>
      </c>
      <c r="I135" s="26"/>
      <c r="J135" s="26"/>
      <c r="K135" s="26"/>
      <c r="L135" s="26">
        <f t="shared" si="2"/>
        <v>0</v>
      </c>
      <c r="M135" s="45"/>
    </row>
    <row r="136" spans="2:13" ht="21" customHeight="1">
      <c r="B136" s="11" t="s">
        <v>1081</v>
      </c>
      <c r="C136" s="9" t="s">
        <v>755</v>
      </c>
      <c r="D136" s="9" t="s">
        <v>756</v>
      </c>
      <c r="E136" s="9" t="s">
        <v>757</v>
      </c>
      <c r="F136" s="21" t="s">
        <v>513</v>
      </c>
      <c r="G136" s="19">
        <v>3</v>
      </c>
      <c r="H136" s="26">
        <f>ROUNDDOWN(단가조사!G136*옵션!$D$11,0)</f>
        <v>0</v>
      </c>
      <c r="I136" s="26"/>
      <c r="J136" s="26"/>
      <c r="K136" s="26"/>
      <c r="L136" s="26">
        <f t="shared" si="2"/>
        <v>0</v>
      </c>
      <c r="M136" s="45"/>
    </row>
    <row r="137" spans="2:13" ht="21" customHeight="1">
      <c r="B137" s="11" t="s">
        <v>1082</v>
      </c>
      <c r="C137" s="9" t="s">
        <v>758</v>
      </c>
      <c r="D137" s="9" t="s">
        <v>759</v>
      </c>
      <c r="E137" s="9" t="s">
        <v>760</v>
      </c>
      <c r="F137" s="21" t="s">
        <v>513</v>
      </c>
      <c r="G137" s="19">
        <v>3</v>
      </c>
      <c r="H137" s="26">
        <f>ROUNDDOWN(단가조사!G137*옵션!$D$11,0)</f>
        <v>0</v>
      </c>
      <c r="I137" s="26"/>
      <c r="J137" s="26"/>
      <c r="K137" s="26"/>
      <c r="L137" s="26">
        <f t="shared" si="2"/>
        <v>0</v>
      </c>
      <c r="M137" s="45"/>
    </row>
    <row r="138" spans="2:13" ht="21" customHeight="1">
      <c r="B138" s="11" t="s">
        <v>1083</v>
      </c>
      <c r="C138" s="9" t="s">
        <v>761</v>
      </c>
      <c r="D138" s="9" t="s">
        <v>762</v>
      </c>
      <c r="E138" s="9" t="s">
        <v>763</v>
      </c>
      <c r="F138" s="21" t="s">
        <v>764</v>
      </c>
      <c r="G138" s="19">
        <v>10</v>
      </c>
      <c r="H138" s="26">
        <f>ROUNDDOWN(단가조사!G138*옵션!$D$11,0)</f>
        <v>0</v>
      </c>
      <c r="I138" s="26"/>
      <c r="J138" s="26"/>
      <c r="K138" s="26"/>
      <c r="L138" s="26">
        <f t="shared" si="2"/>
        <v>0</v>
      </c>
      <c r="M138" s="45"/>
    </row>
    <row r="139" spans="2:13" ht="21" customHeight="1">
      <c r="B139" s="11" t="s">
        <v>1084</v>
      </c>
      <c r="C139" s="9" t="s">
        <v>765</v>
      </c>
      <c r="D139" s="9" t="s">
        <v>766</v>
      </c>
      <c r="E139" s="9" t="s">
        <v>767</v>
      </c>
      <c r="F139" s="21" t="s">
        <v>764</v>
      </c>
      <c r="G139" s="19">
        <v>3.46</v>
      </c>
      <c r="H139" s="26">
        <f>ROUNDDOWN(단가조사!G139*옵션!$D$11,0)</f>
        <v>0</v>
      </c>
      <c r="I139" s="26"/>
      <c r="J139" s="26"/>
      <c r="K139" s="26"/>
      <c r="L139" s="26">
        <f t="shared" si="2"/>
        <v>0</v>
      </c>
      <c r="M139" s="45"/>
    </row>
    <row r="140" spans="2:13" ht="21" customHeight="1">
      <c r="B140" s="11" t="s">
        <v>1085</v>
      </c>
      <c r="C140" s="9" t="s">
        <v>768</v>
      </c>
      <c r="D140" s="9" t="s">
        <v>769</v>
      </c>
      <c r="E140" s="9" t="s">
        <v>770</v>
      </c>
      <c r="F140" s="21" t="s">
        <v>501</v>
      </c>
      <c r="G140" s="19">
        <v>313</v>
      </c>
      <c r="H140" s="26">
        <f>ROUNDDOWN(단가조사!G140*옵션!$D$11,0)</f>
        <v>0</v>
      </c>
      <c r="I140" s="26"/>
      <c r="J140" s="26"/>
      <c r="K140" s="26"/>
      <c r="L140" s="26">
        <f t="shared" si="2"/>
        <v>0</v>
      </c>
      <c r="M140" s="45"/>
    </row>
    <row r="141" spans="2:13" ht="21" customHeight="1">
      <c r="B141" s="11" t="s">
        <v>1086</v>
      </c>
      <c r="C141" s="9" t="s">
        <v>771</v>
      </c>
      <c r="D141" s="9" t="s">
        <v>769</v>
      </c>
      <c r="E141" s="9" t="s">
        <v>772</v>
      </c>
      <c r="F141" s="21" t="s">
        <v>638</v>
      </c>
      <c r="G141" s="19">
        <v>2550</v>
      </c>
      <c r="H141" s="26">
        <f>ROUNDDOWN(단가조사!G141*옵션!$D$11,0)</f>
        <v>0</v>
      </c>
      <c r="I141" s="26"/>
      <c r="J141" s="26"/>
      <c r="K141" s="26"/>
      <c r="L141" s="26">
        <f t="shared" si="2"/>
        <v>0</v>
      </c>
      <c r="M141" s="45"/>
    </row>
    <row r="142" spans="2:13" ht="21" customHeight="1">
      <c r="B142" s="11" t="s">
        <v>1087</v>
      </c>
      <c r="C142" s="9" t="s">
        <v>773</v>
      </c>
      <c r="D142" s="9" t="s">
        <v>774</v>
      </c>
      <c r="E142" s="9" t="s">
        <v>775</v>
      </c>
      <c r="F142" s="21" t="s">
        <v>638</v>
      </c>
      <c r="G142" s="19">
        <v>2566</v>
      </c>
      <c r="H142" s="26">
        <f>ROUNDDOWN(단가조사!G142*옵션!$D$11,0)</f>
        <v>0</v>
      </c>
      <c r="I142" s="26"/>
      <c r="J142" s="26"/>
      <c r="K142" s="26"/>
      <c r="L142" s="26">
        <f t="shared" si="2"/>
        <v>0</v>
      </c>
      <c r="M142" s="45"/>
    </row>
    <row r="143" spans="2:13" ht="21" customHeight="1">
      <c r="B143" s="11" t="s">
        <v>1088</v>
      </c>
      <c r="C143" s="9" t="s">
        <v>776</v>
      </c>
      <c r="D143" s="9" t="s">
        <v>777</v>
      </c>
      <c r="E143" s="9" t="s">
        <v>778</v>
      </c>
      <c r="F143" s="21" t="s">
        <v>737</v>
      </c>
      <c r="G143" s="19">
        <v>1.5342</v>
      </c>
      <c r="H143" s="26">
        <f>ROUNDDOWN(단가조사!G143*옵션!$D$11,0)</f>
        <v>0</v>
      </c>
      <c r="I143" s="26"/>
      <c r="J143" s="26"/>
      <c r="K143" s="26"/>
      <c r="L143" s="26">
        <f t="shared" si="2"/>
        <v>0</v>
      </c>
      <c r="M143" s="45"/>
    </row>
    <row r="144" spans="2:13" ht="21" customHeight="1">
      <c r="B144" s="11" t="s">
        <v>1089</v>
      </c>
      <c r="C144" s="9" t="s">
        <v>779</v>
      </c>
      <c r="D144" s="9" t="s">
        <v>780</v>
      </c>
      <c r="E144" s="9" t="s">
        <v>781</v>
      </c>
      <c r="F144" s="21" t="s">
        <v>782</v>
      </c>
      <c r="G144" s="19">
        <v>0.2246</v>
      </c>
      <c r="H144" s="26">
        <f>ROUNDDOWN(단가조사!G144*옵션!$D$11,0)</f>
        <v>0</v>
      </c>
      <c r="I144" s="26"/>
      <c r="J144" s="26"/>
      <c r="K144" s="26"/>
      <c r="L144" s="26">
        <f t="shared" si="2"/>
        <v>0</v>
      </c>
      <c r="M144" s="45"/>
    </row>
    <row r="145" spans="2:13" ht="21" customHeight="1">
      <c r="B145" s="11" t="s">
        <v>1090</v>
      </c>
      <c r="C145" s="9" t="s">
        <v>783</v>
      </c>
      <c r="D145" s="9" t="s">
        <v>784</v>
      </c>
      <c r="E145" s="9" t="s">
        <v>785</v>
      </c>
      <c r="F145" s="21" t="s">
        <v>786</v>
      </c>
      <c r="G145" s="19">
        <v>6.0835</v>
      </c>
      <c r="H145" s="26">
        <f>ROUNDDOWN(단가조사!G145*옵션!$D$11,0)</f>
        <v>0</v>
      </c>
      <c r="I145" s="26"/>
      <c r="J145" s="26"/>
      <c r="K145" s="26"/>
      <c r="L145" s="26">
        <f t="shared" si="2"/>
        <v>0</v>
      </c>
      <c r="M145" s="45"/>
    </row>
    <row r="146" spans="2:13" ht="21" customHeight="1">
      <c r="B146" s="11" t="s">
        <v>1091</v>
      </c>
      <c r="C146" s="9" t="s">
        <v>787</v>
      </c>
      <c r="D146" s="9" t="s">
        <v>788</v>
      </c>
      <c r="E146" s="9" t="s">
        <v>789</v>
      </c>
      <c r="F146" s="21" t="s">
        <v>782</v>
      </c>
      <c r="G146" s="19">
        <v>1.3047</v>
      </c>
      <c r="H146" s="26">
        <f>ROUNDDOWN(단가조사!G146*옵션!$D$11,0)</f>
        <v>0</v>
      </c>
      <c r="I146" s="26"/>
      <c r="J146" s="26"/>
      <c r="K146" s="26"/>
      <c r="L146" s="26">
        <f t="shared" si="2"/>
        <v>0</v>
      </c>
      <c r="M146" s="45"/>
    </row>
    <row r="147" spans="2:13" ht="21" customHeight="1">
      <c r="B147" s="11" t="s">
        <v>1092</v>
      </c>
      <c r="C147" s="9" t="s">
        <v>790</v>
      </c>
      <c r="D147" s="9" t="s">
        <v>791</v>
      </c>
      <c r="E147" s="9" t="s">
        <v>792</v>
      </c>
      <c r="F147" s="21" t="s">
        <v>793</v>
      </c>
      <c r="G147" s="19">
        <v>1.4576</v>
      </c>
      <c r="H147" s="26">
        <f>ROUNDDOWN(단가조사!G147*옵션!$D$11,0)</f>
        <v>0</v>
      </c>
      <c r="I147" s="26"/>
      <c r="J147" s="26"/>
      <c r="K147" s="26"/>
      <c r="L147" s="26">
        <f t="shared" si="2"/>
        <v>0</v>
      </c>
      <c r="M147" s="45"/>
    </row>
    <row r="148" spans="2:13" ht="21" customHeight="1">
      <c r="B148" s="11" t="s">
        <v>1093</v>
      </c>
      <c r="C148" s="9" t="s">
        <v>794</v>
      </c>
      <c r="D148" s="9" t="s">
        <v>795</v>
      </c>
      <c r="E148" s="9" t="s">
        <v>796</v>
      </c>
      <c r="F148" s="21" t="s">
        <v>764</v>
      </c>
      <c r="G148" s="19">
        <v>610.72</v>
      </c>
      <c r="H148" s="26">
        <f>ROUNDDOWN(단가조사!G148*옵션!$D$11,0)</f>
        <v>0</v>
      </c>
      <c r="I148" s="26"/>
      <c r="J148" s="26"/>
      <c r="K148" s="26"/>
      <c r="L148" s="26">
        <f t="shared" si="2"/>
        <v>0</v>
      </c>
      <c r="M148" s="45"/>
    </row>
    <row r="149" spans="2:13" ht="21" customHeight="1">
      <c r="B149" s="11" t="s">
        <v>1094</v>
      </c>
      <c r="C149" s="9" t="s">
        <v>797</v>
      </c>
      <c r="D149" s="9" t="s">
        <v>798</v>
      </c>
      <c r="E149" s="9" t="s">
        <v>789</v>
      </c>
      <c r="F149" s="21" t="s">
        <v>782</v>
      </c>
      <c r="G149" s="19">
        <v>2.6094</v>
      </c>
      <c r="H149" s="26">
        <f>ROUNDDOWN(단가조사!G149*옵션!$D$11,0)</f>
        <v>0</v>
      </c>
      <c r="I149" s="26"/>
      <c r="J149" s="26"/>
      <c r="K149" s="26"/>
      <c r="L149" s="26">
        <f t="shared" si="2"/>
        <v>0</v>
      </c>
      <c r="M149" s="45"/>
    </row>
    <row r="150" spans="2:13" ht="21" customHeight="1">
      <c r="B150" s="11" t="s">
        <v>1095</v>
      </c>
      <c r="C150" s="9" t="s">
        <v>799</v>
      </c>
      <c r="D150" s="9" t="s">
        <v>800</v>
      </c>
      <c r="E150" s="9" t="s">
        <v>801</v>
      </c>
      <c r="F150" s="21" t="s">
        <v>501</v>
      </c>
      <c r="G150" s="19">
        <v>0.1728</v>
      </c>
      <c r="H150" s="26">
        <f>ROUNDDOWN(단가조사!G150*옵션!$D$11,0)</f>
        <v>0</v>
      </c>
      <c r="I150" s="26"/>
      <c r="J150" s="26"/>
      <c r="K150" s="26"/>
      <c r="L150" s="26">
        <f t="shared" si="2"/>
        <v>0</v>
      </c>
      <c r="M150" s="45"/>
    </row>
    <row r="151" spans="2:13" ht="21" customHeight="1">
      <c r="B151" s="11" t="s">
        <v>1096</v>
      </c>
      <c r="C151" s="9" t="s">
        <v>802</v>
      </c>
      <c r="D151" s="9" t="s">
        <v>803</v>
      </c>
      <c r="E151" s="9" t="s">
        <v>804</v>
      </c>
      <c r="F151" s="21" t="s">
        <v>764</v>
      </c>
      <c r="G151" s="19">
        <v>2.2247</v>
      </c>
      <c r="H151" s="26">
        <f>ROUNDDOWN(단가조사!G151*옵션!$D$11,0)</f>
        <v>0</v>
      </c>
      <c r="I151" s="26"/>
      <c r="J151" s="26"/>
      <c r="K151" s="26"/>
      <c r="L151" s="26">
        <f t="shared" si="2"/>
        <v>0</v>
      </c>
      <c r="M151" s="45"/>
    </row>
    <row r="152" spans="2:13" ht="21" customHeight="1">
      <c r="B152" s="11" t="s">
        <v>1097</v>
      </c>
      <c r="C152" s="9" t="s">
        <v>805</v>
      </c>
      <c r="D152" s="9" t="s">
        <v>806</v>
      </c>
      <c r="E152" s="9" t="s">
        <v>807</v>
      </c>
      <c r="F152" s="21" t="s">
        <v>808</v>
      </c>
      <c r="G152" s="19">
        <v>1</v>
      </c>
      <c r="H152" s="26">
        <f>ROUNDDOWN(단가조사!G152*옵션!$D$11,0)</f>
        <v>0</v>
      </c>
      <c r="I152" s="26"/>
      <c r="J152" s="26"/>
      <c r="K152" s="26"/>
      <c r="L152" s="26">
        <f t="shared" si="2"/>
        <v>0</v>
      </c>
      <c r="M152" s="45"/>
    </row>
    <row r="153" spans="2:13" ht="21" customHeight="1">
      <c r="B153" s="11" t="s">
        <v>1098</v>
      </c>
      <c r="C153" s="9" t="s">
        <v>809</v>
      </c>
      <c r="D153" s="9" t="s">
        <v>810</v>
      </c>
      <c r="E153" s="9" t="s">
        <v>811</v>
      </c>
      <c r="F153" s="21" t="s">
        <v>501</v>
      </c>
      <c r="G153" s="19">
        <v>3</v>
      </c>
      <c r="H153" s="26">
        <f>ROUNDDOWN(단가조사!G153*옵션!$D$11,0)</f>
        <v>0</v>
      </c>
      <c r="I153" s="26"/>
      <c r="J153" s="26"/>
      <c r="K153" s="26"/>
      <c r="L153" s="26">
        <f t="shared" si="2"/>
        <v>0</v>
      </c>
      <c r="M153" s="45"/>
    </row>
    <row r="154" spans="2:13" ht="21" customHeight="1">
      <c r="B154" s="11" t="s">
        <v>1099</v>
      </c>
      <c r="C154" s="9" t="s">
        <v>812</v>
      </c>
      <c r="D154" s="9" t="s">
        <v>813</v>
      </c>
      <c r="E154" s="9" t="s">
        <v>814</v>
      </c>
      <c r="F154" s="21" t="s">
        <v>815</v>
      </c>
      <c r="G154" s="19">
        <v>13.34</v>
      </c>
      <c r="H154" s="26">
        <f>ROUNDDOWN(단가조사!G154*옵션!$D$11,0)</f>
        <v>0</v>
      </c>
      <c r="I154" s="26"/>
      <c r="J154" s="26"/>
      <c r="K154" s="26"/>
      <c r="L154" s="26">
        <f t="shared" si="2"/>
        <v>0</v>
      </c>
      <c r="M154" s="45"/>
    </row>
    <row r="155" spans="2:13" ht="21" customHeight="1">
      <c r="B155" s="11" t="s">
        <v>1100</v>
      </c>
      <c r="C155" s="9" t="s">
        <v>816</v>
      </c>
      <c r="D155" s="9" t="s">
        <v>817</v>
      </c>
      <c r="E155" s="9" t="s">
        <v>814</v>
      </c>
      <c r="F155" s="21" t="s">
        <v>815</v>
      </c>
      <c r="G155" s="19">
        <v>13.34</v>
      </c>
      <c r="H155" s="26">
        <f>ROUNDDOWN(단가조사!G155*옵션!$D$11,0)</f>
        <v>0</v>
      </c>
      <c r="I155" s="26"/>
      <c r="J155" s="26"/>
      <c r="K155" s="26"/>
      <c r="L155" s="26">
        <f t="shared" si="2"/>
        <v>0</v>
      </c>
      <c r="M155" s="45"/>
    </row>
    <row r="156" spans="2:13" ht="21" customHeight="1">
      <c r="B156" s="11" t="s">
        <v>1101</v>
      </c>
      <c r="C156" s="9" t="s">
        <v>818</v>
      </c>
      <c r="D156" s="9" t="s">
        <v>819</v>
      </c>
      <c r="E156" s="9"/>
      <c r="F156" s="21" t="s">
        <v>815</v>
      </c>
      <c r="G156" s="19">
        <v>13.34</v>
      </c>
      <c r="H156" s="26">
        <f>ROUNDDOWN(단가조사!G156*옵션!$D$11,0)</f>
        <v>0</v>
      </c>
      <c r="I156" s="26"/>
      <c r="J156" s="26"/>
      <c r="K156" s="26"/>
      <c r="L156" s="26">
        <f t="shared" si="2"/>
        <v>0</v>
      </c>
      <c r="M156" s="45"/>
    </row>
    <row r="157" spans="2:13" ht="21" customHeight="1">
      <c r="B157" s="11" t="s">
        <v>1102</v>
      </c>
      <c r="C157" s="9" t="s">
        <v>820</v>
      </c>
      <c r="D157" s="9" t="s">
        <v>821</v>
      </c>
      <c r="E157" s="9" t="s">
        <v>822</v>
      </c>
      <c r="F157" s="21" t="s">
        <v>823</v>
      </c>
      <c r="G157" s="19">
        <v>29</v>
      </c>
      <c r="H157" s="26">
        <f>ROUNDDOWN(단가조사!G157*옵션!$D$11,0)</f>
        <v>0</v>
      </c>
      <c r="I157" s="26"/>
      <c r="J157" s="26"/>
      <c r="K157" s="26"/>
      <c r="L157" s="26">
        <f t="shared" si="2"/>
        <v>0</v>
      </c>
      <c r="M157" s="45"/>
    </row>
    <row r="158" spans="2:13" ht="21" customHeight="1">
      <c r="B158" s="11" t="s">
        <v>1103</v>
      </c>
      <c r="C158" s="9" t="s">
        <v>824</v>
      </c>
      <c r="D158" s="9" t="s">
        <v>825</v>
      </c>
      <c r="E158" s="9" t="s">
        <v>826</v>
      </c>
      <c r="F158" s="21" t="s">
        <v>823</v>
      </c>
      <c r="G158" s="19">
        <v>29</v>
      </c>
      <c r="H158" s="26">
        <f>ROUNDDOWN(단가조사!G158*옵션!$D$11,0)</f>
        <v>0</v>
      </c>
      <c r="I158" s="26"/>
      <c r="J158" s="26"/>
      <c r="K158" s="26"/>
      <c r="L158" s="26">
        <f t="shared" si="2"/>
        <v>0</v>
      </c>
      <c r="M158" s="45"/>
    </row>
    <row r="159" spans="2:13" ht="21" customHeight="1">
      <c r="B159" s="11" t="s">
        <v>1104</v>
      </c>
      <c r="C159" s="9" t="s">
        <v>827</v>
      </c>
      <c r="D159" s="9" t="s">
        <v>828</v>
      </c>
      <c r="E159" s="9" t="s">
        <v>829</v>
      </c>
      <c r="F159" s="21" t="s">
        <v>823</v>
      </c>
      <c r="G159" s="19">
        <v>29</v>
      </c>
      <c r="H159" s="26">
        <f>ROUNDDOWN(단가조사!G159*옵션!$D$11,0)</f>
        <v>0</v>
      </c>
      <c r="I159" s="26"/>
      <c r="J159" s="26"/>
      <c r="K159" s="26"/>
      <c r="L159" s="26">
        <f t="shared" si="2"/>
        <v>0</v>
      </c>
      <c r="M159" s="45"/>
    </row>
    <row r="160" spans="2:13" ht="21" customHeight="1">
      <c r="B160" s="11" t="s">
        <v>1105</v>
      </c>
      <c r="C160" s="9" t="s">
        <v>830</v>
      </c>
      <c r="D160" s="9" t="s">
        <v>831</v>
      </c>
      <c r="E160" s="9" t="s">
        <v>832</v>
      </c>
      <c r="F160" s="21" t="s">
        <v>457</v>
      </c>
      <c r="G160" s="19">
        <v>6.467</v>
      </c>
      <c r="H160" s="26">
        <f>ROUNDDOWN(단가조사!G160*옵션!$D$11,0)</f>
        <v>0</v>
      </c>
      <c r="I160" s="26"/>
      <c r="J160" s="26"/>
      <c r="K160" s="26"/>
      <c r="L160" s="26">
        <f t="shared" si="2"/>
        <v>0</v>
      </c>
      <c r="M160" s="45"/>
    </row>
    <row r="161" spans="2:13" ht="21" customHeight="1">
      <c r="B161" s="11" t="s">
        <v>1106</v>
      </c>
      <c r="C161" s="9" t="s">
        <v>833</v>
      </c>
      <c r="D161" s="9" t="s">
        <v>831</v>
      </c>
      <c r="E161" s="9" t="s">
        <v>834</v>
      </c>
      <c r="F161" s="21" t="s">
        <v>457</v>
      </c>
      <c r="G161" s="19">
        <v>8.3375</v>
      </c>
      <c r="H161" s="26">
        <f>ROUNDDOWN(단가조사!G161*옵션!$D$11,0)</f>
        <v>0</v>
      </c>
      <c r="I161" s="26"/>
      <c r="J161" s="26"/>
      <c r="K161" s="26"/>
      <c r="L161" s="26">
        <f t="shared" si="2"/>
        <v>0</v>
      </c>
      <c r="M161" s="45"/>
    </row>
    <row r="162" spans="2:13" ht="21" customHeight="1">
      <c r="B162" s="11" t="s">
        <v>1107</v>
      </c>
      <c r="C162" s="9" t="s">
        <v>835</v>
      </c>
      <c r="D162" s="9" t="s">
        <v>836</v>
      </c>
      <c r="E162" s="9" t="s">
        <v>837</v>
      </c>
      <c r="F162" s="21" t="s">
        <v>823</v>
      </c>
      <c r="G162" s="19">
        <v>29</v>
      </c>
      <c r="H162" s="26">
        <f>ROUNDDOWN(단가조사!G162*옵션!$D$11,0)</f>
        <v>0</v>
      </c>
      <c r="I162" s="26"/>
      <c r="J162" s="26"/>
      <c r="K162" s="26"/>
      <c r="L162" s="26">
        <f t="shared" si="2"/>
        <v>0</v>
      </c>
      <c r="M162" s="45"/>
    </row>
    <row r="163" spans="2:13" ht="21" customHeight="1">
      <c r="B163" s="11" t="s">
        <v>1108</v>
      </c>
      <c r="C163" s="9" t="s">
        <v>838</v>
      </c>
      <c r="D163" s="9" t="s">
        <v>839</v>
      </c>
      <c r="E163" s="9"/>
      <c r="F163" s="21" t="s">
        <v>840</v>
      </c>
      <c r="G163" s="19">
        <v>8</v>
      </c>
      <c r="H163" s="26">
        <f>ROUNDDOWN(단가조사!G163*옵션!$D$11,0)</f>
        <v>0</v>
      </c>
      <c r="I163" s="26"/>
      <c r="J163" s="26"/>
      <c r="K163" s="26"/>
      <c r="L163" s="26">
        <f t="shared" si="2"/>
        <v>0</v>
      </c>
      <c r="M163" s="45"/>
    </row>
    <row r="164" spans="2:13" ht="21" customHeight="1">
      <c r="B164" s="11" t="s">
        <v>1109</v>
      </c>
      <c r="C164" s="9" t="s">
        <v>841</v>
      </c>
      <c r="D164" s="9" t="s">
        <v>842</v>
      </c>
      <c r="E164" s="9" t="s">
        <v>843</v>
      </c>
      <c r="F164" s="21" t="s">
        <v>501</v>
      </c>
      <c r="G164" s="19">
        <v>4</v>
      </c>
      <c r="H164" s="26">
        <f>ROUNDDOWN(단가조사!G164*옵션!$D$11,0)</f>
        <v>0</v>
      </c>
      <c r="I164" s="26"/>
      <c r="J164" s="26"/>
      <c r="K164" s="26"/>
      <c r="L164" s="26">
        <f t="shared" si="2"/>
        <v>0</v>
      </c>
      <c r="M164" s="45"/>
    </row>
    <row r="165" spans="2:13" ht="21" customHeight="1">
      <c r="B165" s="11" t="s">
        <v>1110</v>
      </c>
      <c r="C165" s="9" t="s">
        <v>844</v>
      </c>
      <c r="D165" s="9" t="s">
        <v>535</v>
      </c>
      <c r="E165" s="9" t="s">
        <v>845</v>
      </c>
      <c r="F165" s="21" t="s">
        <v>501</v>
      </c>
      <c r="G165" s="19">
        <v>1</v>
      </c>
      <c r="H165" s="26">
        <f>ROUNDDOWN(단가조사!G165*옵션!$D$11,0)</f>
        <v>0</v>
      </c>
      <c r="I165" s="26"/>
      <c r="J165" s="26"/>
      <c r="K165" s="26"/>
      <c r="L165" s="26">
        <f t="shared" si="2"/>
        <v>0</v>
      </c>
      <c r="M165" s="45"/>
    </row>
    <row r="166" spans="2:13" ht="21" customHeight="1">
      <c r="B166" s="11" t="s">
        <v>1111</v>
      </c>
      <c r="C166" s="9" t="s">
        <v>846</v>
      </c>
      <c r="D166" s="9" t="s">
        <v>847</v>
      </c>
      <c r="E166" s="9" t="s">
        <v>848</v>
      </c>
      <c r="F166" s="21" t="s">
        <v>638</v>
      </c>
      <c r="G166" s="19">
        <v>165</v>
      </c>
      <c r="H166" s="26">
        <f>ROUNDDOWN(단가조사!G166*옵션!$D$11,0)</f>
        <v>0</v>
      </c>
      <c r="I166" s="26"/>
      <c r="J166" s="26"/>
      <c r="K166" s="26"/>
      <c r="L166" s="26">
        <f t="shared" si="2"/>
        <v>0</v>
      </c>
      <c r="M166" s="45"/>
    </row>
    <row r="167" spans="2:13" ht="21" customHeight="1">
      <c r="B167" s="11" t="s">
        <v>1111</v>
      </c>
      <c r="C167" s="9" t="s">
        <v>849</v>
      </c>
      <c r="D167" s="9" t="s">
        <v>850</v>
      </c>
      <c r="E167" s="9" t="s">
        <v>851</v>
      </c>
      <c r="F167" s="21" t="s">
        <v>638</v>
      </c>
      <c r="G167" s="19">
        <v>1</v>
      </c>
      <c r="H167" s="26">
        <f>ROUNDDOWN(단가조사!G167*옵션!$D$11,0)</f>
        <v>0</v>
      </c>
      <c r="I167" s="26"/>
      <c r="J167" s="26"/>
      <c r="K167" s="26"/>
      <c r="L167" s="26">
        <f t="shared" si="2"/>
        <v>0</v>
      </c>
      <c r="M167" s="45"/>
    </row>
    <row r="168" spans="2:13" ht="21" customHeight="1">
      <c r="B168" s="11" t="s">
        <v>1111</v>
      </c>
      <c r="C168" s="9" t="s">
        <v>852</v>
      </c>
      <c r="D168" s="9" t="s">
        <v>853</v>
      </c>
      <c r="E168" s="9" t="s">
        <v>854</v>
      </c>
      <c r="F168" s="21" t="s">
        <v>638</v>
      </c>
      <c r="G168" s="19">
        <v>29</v>
      </c>
      <c r="H168" s="26">
        <f>ROUNDDOWN(단가조사!G168*옵션!$D$11,0)</f>
        <v>0</v>
      </c>
      <c r="I168" s="26"/>
      <c r="J168" s="26"/>
      <c r="K168" s="26"/>
      <c r="L168" s="26">
        <f t="shared" si="2"/>
        <v>0</v>
      </c>
      <c r="M168" s="45"/>
    </row>
    <row r="169" spans="2:13" ht="21" customHeight="1">
      <c r="B169" s="11" t="s">
        <v>1111</v>
      </c>
      <c r="C169" s="9" t="s">
        <v>855</v>
      </c>
      <c r="D169" s="9" t="s">
        <v>856</v>
      </c>
      <c r="E169" s="9" t="s">
        <v>857</v>
      </c>
      <c r="F169" s="21" t="s">
        <v>638</v>
      </c>
      <c r="G169" s="19">
        <v>23</v>
      </c>
      <c r="H169" s="26">
        <f>ROUNDDOWN(단가조사!G169*옵션!$D$11,0)</f>
        <v>0</v>
      </c>
      <c r="I169" s="26"/>
      <c r="J169" s="26"/>
      <c r="K169" s="26"/>
      <c r="L169" s="26">
        <f t="shared" si="2"/>
        <v>0</v>
      </c>
      <c r="M169" s="45"/>
    </row>
    <row r="170" spans="2:13" ht="21" customHeight="1">
      <c r="B170" s="11" t="s">
        <v>1111</v>
      </c>
      <c r="C170" s="9" t="s">
        <v>858</v>
      </c>
      <c r="D170" s="9" t="s">
        <v>859</v>
      </c>
      <c r="E170" s="9" t="s">
        <v>860</v>
      </c>
      <c r="F170" s="21" t="s">
        <v>638</v>
      </c>
      <c r="G170" s="19">
        <v>1</v>
      </c>
      <c r="H170" s="26">
        <f>ROUNDDOWN(단가조사!G170*옵션!$D$11,0)</f>
        <v>0</v>
      </c>
      <c r="I170" s="26"/>
      <c r="J170" s="26"/>
      <c r="K170" s="26"/>
      <c r="L170" s="26">
        <f t="shared" si="2"/>
        <v>0</v>
      </c>
      <c r="M170" s="45"/>
    </row>
    <row r="171" spans="2:13" ht="21" customHeight="1">
      <c r="B171" s="11" t="s">
        <v>1111</v>
      </c>
      <c r="C171" s="9" t="s">
        <v>861</v>
      </c>
      <c r="D171" s="9" t="s">
        <v>862</v>
      </c>
      <c r="E171" s="9" t="s">
        <v>863</v>
      </c>
      <c r="F171" s="21" t="s">
        <v>638</v>
      </c>
      <c r="G171" s="19">
        <v>3</v>
      </c>
      <c r="H171" s="26">
        <f>ROUNDDOWN(단가조사!G171*옵션!$D$11,0)</f>
        <v>0</v>
      </c>
      <c r="I171" s="26"/>
      <c r="J171" s="26"/>
      <c r="K171" s="26"/>
      <c r="L171" s="26">
        <f t="shared" si="2"/>
        <v>0</v>
      </c>
      <c r="M171" s="45"/>
    </row>
    <row r="172" spans="2:13" ht="21" customHeight="1">
      <c r="B172" s="11" t="s">
        <v>1111</v>
      </c>
      <c r="C172" s="9" t="s">
        <v>864</v>
      </c>
      <c r="D172" s="9" t="s">
        <v>865</v>
      </c>
      <c r="E172" s="9" t="s">
        <v>866</v>
      </c>
      <c r="F172" s="21" t="s">
        <v>638</v>
      </c>
      <c r="G172" s="19">
        <v>8</v>
      </c>
      <c r="H172" s="26">
        <f>ROUNDDOWN(단가조사!G172*옵션!$D$11,0)</f>
        <v>0</v>
      </c>
      <c r="I172" s="26"/>
      <c r="J172" s="26"/>
      <c r="K172" s="26"/>
      <c r="L172" s="26">
        <f t="shared" si="2"/>
        <v>0</v>
      </c>
      <c r="M172" s="45"/>
    </row>
    <row r="173" spans="2:13" ht="21" customHeight="1">
      <c r="B173" s="11" t="s">
        <v>1111</v>
      </c>
      <c r="C173" s="9" t="s">
        <v>867</v>
      </c>
      <c r="D173" s="9" t="s">
        <v>868</v>
      </c>
      <c r="E173" s="9" t="s">
        <v>854</v>
      </c>
      <c r="F173" s="21" t="s">
        <v>638</v>
      </c>
      <c r="G173" s="19">
        <v>72</v>
      </c>
      <c r="H173" s="26">
        <f>ROUNDDOWN(단가조사!G173*옵션!$D$11,0)</f>
        <v>0</v>
      </c>
      <c r="I173" s="26"/>
      <c r="J173" s="26"/>
      <c r="K173" s="26"/>
      <c r="L173" s="26">
        <f t="shared" si="2"/>
        <v>0</v>
      </c>
      <c r="M173" s="45"/>
    </row>
    <row r="174" spans="2:13" ht="21" customHeight="1">
      <c r="B174" s="11" t="s">
        <v>1111</v>
      </c>
      <c r="C174" s="9" t="s">
        <v>869</v>
      </c>
      <c r="D174" s="9" t="s">
        <v>870</v>
      </c>
      <c r="E174" s="9" t="s">
        <v>871</v>
      </c>
      <c r="F174" s="21" t="s">
        <v>638</v>
      </c>
      <c r="G174" s="19">
        <v>8</v>
      </c>
      <c r="H174" s="26">
        <f>ROUNDDOWN(단가조사!G174*옵션!$D$11,0)</f>
        <v>0</v>
      </c>
      <c r="I174" s="26"/>
      <c r="J174" s="26"/>
      <c r="K174" s="26"/>
      <c r="L174" s="26">
        <f t="shared" si="2"/>
        <v>0</v>
      </c>
      <c r="M174" s="45"/>
    </row>
    <row r="175" spans="2:13" ht="21" customHeight="1">
      <c r="B175" s="11" t="s">
        <v>1111</v>
      </c>
      <c r="C175" s="9" t="s">
        <v>872</v>
      </c>
      <c r="D175" s="9" t="s">
        <v>873</v>
      </c>
      <c r="E175" s="9" t="s">
        <v>874</v>
      </c>
      <c r="F175" s="21" t="s">
        <v>840</v>
      </c>
      <c r="G175" s="19">
        <v>1</v>
      </c>
      <c r="H175" s="26">
        <f>ROUNDDOWN(단가조사!G175*옵션!$D$11,0)</f>
        <v>0</v>
      </c>
      <c r="I175" s="26"/>
      <c r="J175" s="26"/>
      <c r="K175" s="26"/>
      <c r="L175" s="26">
        <f t="shared" si="2"/>
        <v>0</v>
      </c>
      <c r="M175" s="45"/>
    </row>
    <row r="176" spans="2:13" ht="21" customHeight="1">
      <c r="B176" s="11" t="s">
        <v>1111</v>
      </c>
      <c r="C176" s="9" t="s">
        <v>875</v>
      </c>
      <c r="D176" s="9" t="s">
        <v>873</v>
      </c>
      <c r="E176" s="9" t="s">
        <v>876</v>
      </c>
      <c r="F176" s="21" t="s">
        <v>840</v>
      </c>
      <c r="G176" s="19">
        <v>1</v>
      </c>
      <c r="H176" s="26">
        <f>ROUNDDOWN(단가조사!G176*옵션!$D$11,0)</f>
        <v>0</v>
      </c>
      <c r="I176" s="26"/>
      <c r="J176" s="26"/>
      <c r="K176" s="26"/>
      <c r="L176" s="26">
        <f t="shared" si="2"/>
        <v>0</v>
      </c>
      <c r="M176" s="45"/>
    </row>
    <row r="177" spans="2:13" ht="21" customHeight="1">
      <c r="B177" s="11" t="s">
        <v>1111</v>
      </c>
      <c r="C177" s="9" t="s">
        <v>877</v>
      </c>
      <c r="D177" s="9" t="s">
        <v>878</v>
      </c>
      <c r="E177" s="9" t="s">
        <v>879</v>
      </c>
      <c r="F177" s="21" t="s">
        <v>840</v>
      </c>
      <c r="G177" s="19">
        <v>1</v>
      </c>
      <c r="H177" s="26">
        <f>ROUNDDOWN(단가조사!G177*옵션!$D$11,0)</f>
        <v>0</v>
      </c>
      <c r="I177" s="26"/>
      <c r="J177" s="26"/>
      <c r="K177" s="26"/>
      <c r="L177" s="26">
        <f t="shared" si="2"/>
        <v>0</v>
      </c>
      <c r="M177" s="45"/>
    </row>
    <row r="178" spans="2:13" ht="21" customHeight="1">
      <c r="B178" s="11" t="s">
        <v>1111</v>
      </c>
      <c r="C178" s="9" t="s">
        <v>880</v>
      </c>
      <c r="D178" s="9" t="s">
        <v>878</v>
      </c>
      <c r="E178" s="9" t="s">
        <v>881</v>
      </c>
      <c r="F178" s="21" t="s">
        <v>840</v>
      </c>
      <c r="G178" s="19">
        <v>1</v>
      </c>
      <c r="H178" s="26">
        <f>ROUNDDOWN(단가조사!G178*옵션!$D$11,0)</f>
        <v>0</v>
      </c>
      <c r="I178" s="26"/>
      <c r="J178" s="26"/>
      <c r="K178" s="26"/>
      <c r="L178" s="26">
        <f t="shared" si="2"/>
        <v>0</v>
      </c>
      <c r="M178" s="45"/>
    </row>
    <row r="179" spans="2:13" ht="21" customHeight="1">
      <c r="B179" s="11" t="s">
        <v>1111</v>
      </c>
      <c r="C179" s="9" t="s">
        <v>882</v>
      </c>
      <c r="D179" s="9" t="s">
        <v>878</v>
      </c>
      <c r="E179" s="9" t="s">
        <v>883</v>
      </c>
      <c r="F179" s="21" t="s">
        <v>840</v>
      </c>
      <c r="G179" s="19">
        <v>1</v>
      </c>
      <c r="H179" s="26">
        <f>ROUNDDOWN(단가조사!G179*옵션!$D$11,0)</f>
        <v>0</v>
      </c>
      <c r="I179" s="26"/>
      <c r="J179" s="26"/>
      <c r="K179" s="26"/>
      <c r="L179" s="26">
        <f t="shared" si="2"/>
        <v>0</v>
      </c>
      <c r="M179" s="45"/>
    </row>
    <row r="180" spans="2:13" ht="21" customHeight="1">
      <c r="B180" s="11" t="s">
        <v>1111</v>
      </c>
      <c r="C180" s="9" t="s">
        <v>884</v>
      </c>
      <c r="D180" s="9" t="s">
        <v>878</v>
      </c>
      <c r="E180" s="9" t="s">
        <v>885</v>
      </c>
      <c r="F180" s="21" t="s">
        <v>840</v>
      </c>
      <c r="G180" s="19">
        <v>1</v>
      </c>
      <c r="H180" s="26">
        <f>ROUNDDOWN(단가조사!G180*옵션!$D$11,0)</f>
        <v>0</v>
      </c>
      <c r="I180" s="26"/>
      <c r="J180" s="26"/>
      <c r="K180" s="26"/>
      <c r="L180" s="26">
        <f t="shared" si="2"/>
        <v>0</v>
      </c>
      <c r="M180" s="45"/>
    </row>
    <row r="181" spans="2:13" ht="21" customHeight="1">
      <c r="B181" s="11" t="s">
        <v>1111</v>
      </c>
      <c r="C181" s="9" t="s">
        <v>886</v>
      </c>
      <c r="D181" s="9" t="s">
        <v>878</v>
      </c>
      <c r="E181" s="9" t="s">
        <v>887</v>
      </c>
      <c r="F181" s="21" t="s">
        <v>840</v>
      </c>
      <c r="G181" s="19">
        <v>1</v>
      </c>
      <c r="H181" s="26">
        <f>ROUNDDOWN(단가조사!G181*옵션!$D$11,0)</f>
        <v>0</v>
      </c>
      <c r="I181" s="26"/>
      <c r="J181" s="26"/>
      <c r="K181" s="26"/>
      <c r="L181" s="26">
        <f t="shared" si="2"/>
        <v>0</v>
      </c>
      <c r="M181" s="45"/>
    </row>
    <row r="182" spans="2:13" ht="21" customHeight="1">
      <c r="B182" s="11" t="s">
        <v>1111</v>
      </c>
      <c r="C182" s="9" t="s">
        <v>888</v>
      </c>
      <c r="D182" s="9" t="s">
        <v>878</v>
      </c>
      <c r="E182" s="9" t="s">
        <v>889</v>
      </c>
      <c r="F182" s="21" t="s">
        <v>840</v>
      </c>
      <c r="G182" s="19">
        <v>1</v>
      </c>
      <c r="H182" s="26">
        <f>ROUNDDOWN(단가조사!G182*옵션!$D$11,0)</f>
        <v>0</v>
      </c>
      <c r="I182" s="26"/>
      <c r="J182" s="26"/>
      <c r="K182" s="26"/>
      <c r="L182" s="26">
        <f t="shared" si="2"/>
        <v>0</v>
      </c>
      <c r="M182" s="45"/>
    </row>
    <row r="183" spans="2:13" ht="21" customHeight="1">
      <c r="B183" s="11" t="s">
        <v>1111</v>
      </c>
      <c r="C183" s="9" t="s">
        <v>890</v>
      </c>
      <c r="D183" s="9" t="s">
        <v>878</v>
      </c>
      <c r="E183" s="9" t="s">
        <v>891</v>
      </c>
      <c r="F183" s="21" t="s">
        <v>840</v>
      </c>
      <c r="G183" s="19">
        <v>1</v>
      </c>
      <c r="H183" s="26">
        <f>ROUNDDOWN(단가조사!G183*옵션!$D$11,0)</f>
        <v>0</v>
      </c>
      <c r="I183" s="26"/>
      <c r="J183" s="26"/>
      <c r="K183" s="26"/>
      <c r="L183" s="26">
        <f t="shared" si="2"/>
        <v>0</v>
      </c>
      <c r="M183" s="45"/>
    </row>
    <row r="184" spans="2:13" ht="21" customHeight="1">
      <c r="B184" s="11" t="s">
        <v>1111</v>
      </c>
      <c r="C184" s="9" t="s">
        <v>892</v>
      </c>
      <c r="D184" s="9" t="s">
        <v>878</v>
      </c>
      <c r="E184" s="9" t="s">
        <v>893</v>
      </c>
      <c r="F184" s="21" t="s">
        <v>840</v>
      </c>
      <c r="G184" s="19">
        <v>1</v>
      </c>
      <c r="H184" s="26">
        <f>ROUNDDOWN(단가조사!G184*옵션!$D$11,0)</f>
        <v>0</v>
      </c>
      <c r="I184" s="26"/>
      <c r="J184" s="26"/>
      <c r="K184" s="26"/>
      <c r="L184" s="26">
        <f t="shared" si="2"/>
        <v>0</v>
      </c>
      <c r="M184" s="45"/>
    </row>
    <row r="185" spans="2:13" ht="21" customHeight="1">
      <c r="B185" s="11" t="s">
        <v>1111</v>
      </c>
      <c r="C185" s="9" t="s">
        <v>894</v>
      </c>
      <c r="D185" s="9" t="s">
        <v>878</v>
      </c>
      <c r="E185" s="9" t="s">
        <v>895</v>
      </c>
      <c r="F185" s="21" t="s">
        <v>840</v>
      </c>
      <c r="G185" s="19">
        <v>1</v>
      </c>
      <c r="H185" s="26">
        <f>ROUNDDOWN(단가조사!G185*옵션!$D$11,0)</f>
        <v>0</v>
      </c>
      <c r="I185" s="26"/>
      <c r="J185" s="26"/>
      <c r="K185" s="26"/>
      <c r="L185" s="26">
        <f t="shared" si="2"/>
        <v>0</v>
      </c>
      <c r="M185" s="45"/>
    </row>
    <row r="186" spans="2:13" ht="21" customHeight="1">
      <c r="B186" s="11" t="s">
        <v>1111</v>
      </c>
      <c r="C186" s="9" t="s">
        <v>896</v>
      </c>
      <c r="D186" s="9" t="s">
        <v>897</v>
      </c>
      <c r="E186" s="9" t="s">
        <v>898</v>
      </c>
      <c r="F186" s="21" t="s">
        <v>638</v>
      </c>
      <c r="G186" s="19">
        <v>23</v>
      </c>
      <c r="H186" s="26">
        <f>ROUNDDOWN(단가조사!G186*옵션!$D$11,0)</f>
        <v>0</v>
      </c>
      <c r="I186" s="26"/>
      <c r="J186" s="26"/>
      <c r="K186" s="26"/>
      <c r="L186" s="26">
        <f t="shared" si="2"/>
        <v>0</v>
      </c>
      <c r="M186" s="45"/>
    </row>
    <row r="187" spans="2:13" ht="21" customHeight="1">
      <c r="B187" s="11" t="s">
        <v>1111</v>
      </c>
      <c r="C187" s="9" t="s">
        <v>899</v>
      </c>
      <c r="D187" s="9" t="s">
        <v>900</v>
      </c>
      <c r="E187" s="9"/>
      <c r="F187" s="21" t="s">
        <v>901</v>
      </c>
      <c r="G187" s="19">
        <v>1</v>
      </c>
      <c r="H187" s="26">
        <f>ROUNDDOWN(단가조사!G187*옵션!$D$11,0)</f>
        <v>0</v>
      </c>
      <c r="I187" s="26"/>
      <c r="J187" s="26"/>
      <c r="K187" s="26"/>
      <c r="L187" s="26">
        <f t="shared" si="2"/>
        <v>0</v>
      </c>
      <c r="M187" s="45"/>
    </row>
    <row r="188" spans="2:13" ht="21" customHeight="1">
      <c r="B188" s="11" t="s">
        <v>1112</v>
      </c>
      <c r="C188" s="9" t="s">
        <v>902</v>
      </c>
      <c r="D188" s="9" t="s">
        <v>903</v>
      </c>
      <c r="E188" s="9" t="s">
        <v>904</v>
      </c>
      <c r="F188" s="21" t="s">
        <v>901</v>
      </c>
      <c r="G188" s="19">
        <v>1</v>
      </c>
      <c r="H188" s="26">
        <f>ROUNDDOWN(단가조사!G188*옵션!$D$11,0)</f>
        <v>0</v>
      </c>
      <c r="I188" s="26"/>
      <c r="J188" s="26"/>
      <c r="K188" s="26"/>
      <c r="L188" s="26">
        <f t="shared" si="2"/>
        <v>0</v>
      </c>
      <c r="M188" s="45"/>
    </row>
    <row r="189" spans="2:13" ht="21" customHeight="1">
      <c r="B189" s="11" t="s">
        <v>1113</v>
      </c>
      <c r="C189" s="9" t="s">
        <v>905</v>
      </c>
      <c r="D189" s="9" t="s">
        <v>906</v>
      </c>
      <c r="E189" s="9" t="s">
        <v>904</v>
      </c>
      <c r="F189" s="21" t="s">
        <v>901</v>
      </c>
      <c r="G189" s="19">
        <v>1</v>
      </c>
      <c r="H189" s="26">
        <f>ROUNDDOWN(단가조사!G189*옵션!$D$11,0)</f>
        <v>0</v>
      </c>
      <c r="I189" s="26"/>
      <c r="J189" s="26"/>
      <c r="K189" s="26"/>
      <c r="L189" s="26">
        <f t="shared" si="2"/>
        <v>0</v>
      </c>
      <c r="M189" s="45"/>
    </row>
    <row r="190" spans="2:13" ht="21" customHeight="1">
      <c r="B190" s="11" t="s">
        <v>1114</v>
      </c>
      <c r="C190" s="9" t="s">
        <v>907</v>
      </c>
      <c r="D190" s="9" t="s">
        <v>908</v>
      </c>
      <c r="E190" s="9" t="s">
        <v>904</v>
      </c>
      <c r="F190" s="21" t="s">
        <v>901</v>
      </c>
      <c r="G190" s="19">
        <v>1</v>
      </c>
      <c r="H190" s="26">
        <f>ROUNDDOWN(단가조사!G190*옵션!$D$11,0)</f>
        <v>0</v>
      </c>
      <c r="I190" s="26"/>
      <c r="J190" s="26"/>
      <c r="K190" s="26"/>
      <c r="L190" s="26">
        <f t="shared" si="2"/>
        <v>0</v>
      </c>
      <c r="M190" s="45"/>
    </row>
    <row r="191" spans="2:13" ht="21" customHeight="1">
      <c r="B191" s="11" t="s">
        <v>1115</v>
      </c>
      <c r="C191" s="9" t="s">
        <v>909</v>
      </c>
      <c r="D191" s="9" t="s">
        <v>910</v>
      </c>
      <c r="E191" s="9" t="s">
        <v>911</v>
      </c>
      <c r="F191" s="21" t="s">
        <v>782</v>
      </c>
      <c r="G191" s="19">
        <v>299.43</v>
      </c>
      <c r="H191" s="26">
        <f>단가조사!H191</f>
        <v>0</v>
      </c>
      <c r="I191" s="26">
        <f>단가조사!J191</f>
        <v>0</v>
      </c>
      <c r="J191" s="26">
        <f>단가조사!L191</f>
        <v>0</v>
      </c>
      <c r="K191" s="26"/>
      <c r="L191" s="26">
        <f t="shared" si="2"/>
        <v>0</v>
      </c>
      <c r="M191" s="45" t="s">
        <v>1116</v>
      </c>
    </row>
    <row r="192" spans="2:13" ht="21" customHeight="1">
      <c r="B192" s="11" t="s">
        <v>1117</v>
      </c>
      <c r="C192" s="9" t="s">
        <v>912</v>
      </c>
      <c r="D192" s="9" t="s">
        <v>913</v>
      </c>
      <c r="E192" s="9" t="s">
        <v>911</v>
      </c>
      <c r="F192" s="21" t="s">
        <v>782</v>
      </c>
      <c r="G192" s="19">
        <v>271.782</v>
      </c>
      <c r="H192" s="26">
        <f>단가조사!H192</f>
        <v>0</v>
      </c>
      <c r="I192" s="26">
        <f>단가조사!J192</f>
        <v>0</v>
      </c>
      <c r="J192" s="26">
        <f>단가조사!L192</f>
        <v>0</v>
      </c>
      <c r="K192" s="26"/>
      <c r="L192" s="26">
        <f t="shared" si="2"/>
        <v>0</v>
      </c>
      <c r="M192" s="45" t="s">
        <v>1116</v>
      </c>
    </row>
    <row r="193" spans="2:13" ht="21" customHeight="1">
      <c r="B193" s="11" t="s">
        <v>1118</v>
      </c>
      <c r="C193" s="9" t="s">
        <v>914</v>
      </c>
      <c r="D193" s="9" t="s">
        <v>915</v>
      </c>
      <c r="E193" s="9" t="s">
        <v>916</v>
      </c>
      <c r="F193" s="21" t="s">
        <v>917</v>
      </c>
      <c r="G193" s="19">
        <v>411</v>
      </c>
      <c r="H193" s="26">
        <f>단가조사!H193</f>
        <v>0</v>
      </c>
      <c r="I193" s="26">
        <f>단가조사!J193</f>
        <v>0</v>
      </c>
      <c r="J193" s="26">
        <f>단가조사!L193</f>
        <v>0</v>
      </c>
      <c r="K193" s="26"/>
      <c r="L193" s="26">
        <f t="shared" si="2"/>
        <v>0</v>
      </c>
      <c r="M193" s="45" t="s">
        <v>1119</v>
      </c>
    </row>
    <row r="194" spans="2:13" ht="21" customHeight="1">
      <c r="B194" s="11" t="s">
        <v>1120</v>
      </c>
      <c r="C194" s="9" t="s">
        <v>918</v>
      </c>
      <c r="D194" s="9" t="s">
        <v>915</v>
      </c>
      <c r="E194" s="9" t="s">
        <v>919</v>
      </c>
      <c r="F194" s="21" t="s">
        <v>917</v>
      </c>
      <c r="G194" s="19">
        <v>264</v>
      </c>
      <c r="H194" s="26">
        <f>단가조사!H194</f>
        <v>0</v>
      </c>
      <c r="I194" s="26">
        <f>단가조사!J194</f>
        <v>0</v>
      </c>
      <c r="J194" s="26">
        <f>단가조사!L194</f>
        <v>0</v>
      </c>
      <c r="K194" s="26"/>
      <c r="L194" s="26">
        <f t="shared" si="2"/>
        <v>0</v>
      </c>
      <c r="M194" s="45" t="s">
        <v>1119</v>
      </c>
    </row>
    <row r="195" spans="2:13" ht="21" customHeight="1">
      <c r="B195" s="11" t="s">
        <v>1121</v>
      </c>
      <c r="C195" s="9" t="s">
        <v>920</v>
      </c>
      <c r="D195" s="9" t="s">
        <v>921</v>
      </c>
      <c r="E195" s="9" t="s">
        <v>922</v>
      </c>
      <c r="F195" s="21" t="s">
        <v>917</v>
      </c>
      <c r="G195" s="19">
        <v>184.8</v>
      </c>
      <c r="H195" s="26">
        <f>단가조사!H195</f>
        <v>0</v>
      </c>
      <c r="I195" s="26">
        <f>단가조사!J195</f>
        <v>0</v>
      </c>
      <c r="J195" s="26">
        <f>단가조사!L195</f>
        <v>0</v>
      </c>
      <c r="K195" s="26"/>
      <c r="L195" s="26">
        <f t="shared" si="2"/>
        <v>0</v>
      </c>
      <c r="M195" s="45"/>
    </row>
    <row r="196" spans="2:13" ht="21" customHeight="1">
      <c r="B196" s="11" t="s">
        <v>1122</v>
      </c>
      <c r="C196" s="9" t="s">
        <v>923</v>
      </c>
      <c r="D196" s="9" t="s">
        <v>924</v>
      </c>
      <c r="E196" s="9" t="s">
        <v>925</v>
      </c>
      <c r="F196" s="21" t="s">
        <v>926</v>
      </c>
      <c r="G196" s="19">
        <v>777.3395</v>
      </c>
      <c r="H196" s="26"/>
      <c r="I196" s="26">
        <f>ROUNDDOWN(단가조사!G196,0)</f>
        <v>0</v>
      </c>
      <c r="J196" s="26"/>
      <c r="K196" s="26"/>
      <c r="L196" s="26">
        <f aca="true" t="shared" si="3" ref="L196:L207">SUM(H196,I196,J196)</f>
        <v>0</v>
      </c>
      <c r="M196" s="45"/>
    </row>
    <row r="197" spans="2:13" ht="21" customHeight="1">
      <c r="B197" s="11" t="s">
        <v>1123</v>
      </c>
      <c r="C197" s="9" t="s">
        <v>927</v>
      </c>
      <c r="D197" s="9" t="s">
        <v>924</v>
      </c>
      <c r="E197" s="9" t="s">
        <v>928</v>
      </c>
      <c r="F197" s="21" t="s">
        <v>926</v>
      </c>
      <c r="G197" s="19">
        <v>120.7555</v>
      </c>
      <c r="H197" s="26"/>
      <c r="I197" s="26">
        <f>ROUNDDOWN(단가조사!G197,0)</f>
        <v>0</v>
      </c>
      <c r="J197" s="26"/>
      <c r="K197" s="26"/>
      <c r="L197" s="26">
        <f t="shared" si="3"/>
        <v>0</v>
      </c>
      <c r="M197" s="45"/>
    </row>
    <row r="198" spans="2:13" ht="21" customHeight="1">
      <c r="B198" s="11" t="s">
        <v>1124</v>
      </c>
      <c r="C198" s="9" t="s">
        <v>929</v>
      </c>
      <c r="D198" s="9" t="s">
        <v>924</v>
      </c>
      <c r="E198" s="9" t="s">
        <v>930</v>
      </c>
      <c r="F198" s="21" t="s">
        <v>926</v>
      </c>
      <c r="G198" s="19">
        <v>4.8135</v>
      </c>
      <c r="H198" s="26"/>
      <c r="I198" s="26">
        <f>ROUNDDOWN(단가조사!G198,0)</f>
        <v>0</v>
      </c>
      <c r="J198" s="26"/>
      <c r="K198" s="26"/>
      <c r="L198" s="26">
        <f t="shared" si="3"/>
        <v>0</v>
      </c>
      <c r="M198" s="45"/>
    </row>
    <row r="199" spans="2:13" ht="21" customHeight="1">
      <c r="B199" s="11" t="s">
        <v>1125</v>
      </c>
      <c r="C199" s="9" t="s">
        <v>931</v>
      </c>
      <c r="D199" s="9" t="s">
        <v>924</v>
      </c>
      <c r="E199" s="9" t="s">
        <v>932</v>
      </c>
      <c r="F199" s="21" t="s">
        <v>926</v>
      </c>
      <c r="G199" s="19">
        <v>51.0957</v>
      </c>
      <c r="H199" s="26"/>
      <c r="I199" s="26">
        <f>ROUNDDOWN(단가조사!G199,0)</f>
        <v>0</v>
      </c>
      <c r="J199" s="26"/>
      <c r="K199" s="26"/>
      <c r="L199" s="26">
        <f t="shared" si="3"/>
        <v>0</v>
      </c>
      <c r="M199" s="45"/>
    </row>
    <row r="200" spans="2:13" ht="21" customHeight="1">
      <c r="B200" s="11" t="s">
        <v>1126</v>
      </c>
      <c r="C200" s="9" t="s">
        <v>933</v>
      </c>
      <c r="D200" s="9" t="s">
        <v>924</v>
      </c>
      <c r="E200" s="9" t="s">
        <v>934</v>
      </c>
      <c r="F200" s="21" t="s">
        <v>926</v>
      </c>
      <c r="G200" s="19">
        <v>48.25</v>
      </c>
      <c r="H200" s="26"/>
      <c r="I200" s="26">
        <f>ROUNDDOWN(단가조사!G200,0)</f>
        <v>0</v>
      </c>
      <c r="J200" s="26"/>
      <c r="K200" s="26"/>
      <c r="L200" s="26">
        <f t="shared" si="3"/>
        <v>0</v>
      </c>
      <c r="M200" s="45"/>
    </row>
    <row r="201" spans="2:13" ht="21" customHeight="1">
      <c r="B201" s="11" t="s">
        <v>1127</v>
      </c>
      <c r="C201" s="9" t="s">
        <v>935</v>
      </c>
      <c r="D201" s="9" t="s">
        <v>924</v>
      </c>
      <c r="E201" s="9" t="s">
        <v>936</v>
      </c>
      <c r="F201" s="21" t="s">
        <v>926</v>
      </c>
      <c r="G201" s="19">
        <v>1.92</v>
      </c>
      <c r="H201" s="26"/>
      <c r="I201" s="26">
        <f>ROUNDDOWN(단가조사!G201,0)</f>
        <v>0</v>
      </c>
      <c r="J201" s="26"/>
      <c r="K201" s="26"/>
      <c r="L201" s="26">
        <f t="shared" si="3"/>
        <v>0</v>
      </c>
      <c r="M201" s="45"/>
    </row>
    <row r="202" spans="2:13" ht="21" customHeight="1">
      <c r="B202" s="11" t="s">
        <v>1128</v>
      </c>
      <c r="C202" s="9" t="s">
        <v>937</v>
      </c>
      <c r="D202" s="9" t="s">
        <v>924</v>
      </c>
      <c r="E202" s="9" t="s">
        <v>938</v>
      </c>
      <c r="F202" s="21" t="s">
        <v>926</v>
      </c>
      <c r="G202" s="19">
        <v>1.7242</v>
      </c>
      <c r="H202" s="26"/>
      <c r="I202" s="26">
        <f>ROUNDDOWN(단가조사!G202,0)</f>
        <v>0</v>
      </c>
      <c r="J202" s="26"/>
      <c r="K202" s="26"/>
      <c r="L202" s="26">
        <f t="shared" si="3"/>
        <v>0</v>
      </c>
      <c r="M202" s="45"/>
    </row>
    <row r="203" spans="2:13" ht="21" customHeight="1">
      <c r="B203" s="11" t="s">
        <v>1129</v>
      </c>
      <c r="C203" s="9" t="s">
        <v>939</v>
      </c>
      <c r="D203" s="9" t="s">
        <v>924</v>
      </c>
      <c r="E203" s="9" t="s">
        <v>940</v>
      </c>
      <c r="F203" s="21" t="s">
        <v>926</v>
      </c>
      <c r="G203" s="19">
        <v>0.7392</v>
      </c>
      <c r="H203" s="26"/>
      <c r="I203" s="26">
        <f>ROUNDDOWN(단가조사!G203,0)</f>
        <v>0</v>
      </c>
      <c r="J203" s="26"/>
      <c r="K203" s="26"/>
      <c r="L203" s="26">
        <f t="shared" si="3"/>
        <v>0</v>
      </c>
      <c r="M203" s="45"/>
    </row>
    <row r="204" spans="2:13" ht="21" customHeight="1">
      <c r="B204" s="11" t="s">
        <v>1130</v>
      </c>
      <c r="C204" s="9" t="s">
        <v>941</v>
      </c>
      <c r="D204" s="9" t="s">
        <v>924</v>
      </c>
      <c r="E204" s="9" t="s">
        <v>942</v>
      </c>
      <c r="F204" s="21" t="s">
        <v>926</v>
      </c>
      <c r="G204" s="19">
        <v>0.15</v>
      </c>
      <c r="H204" s="26"/>
      <c r="I204" s="26">
        <f>ROUNDDOWN(단가조사!G204,0)</f>
        <v>0</v>
      </c>
      <c r="J204" s="26"/>
      <c r="K204" s="26"/>
      <c r="L204" s="26">
        <f t="shared" si="3"/>
        <v>0</v>
      </c>
      <c r="M204" s="45"/>
    </row>
    <row r="205" spans="2:13" ht="21" customHeight="1">
      <c r="B205" s="11" t="s">
        <v>1131</v>
      </c>
      <c r="C205" s="9" t="s">
        <v>943</v>
      </c>
      <c r="D205" s="9" t="s">
        <v>924</v>
      </c>
      <c r="E205" s="9" t="s">
        <v>944</v>
      </c>
      <c r="F205" s="21" t="s">
        <v>926</v>
      </c>
      <c r="G205" s="19">
        <v>2.4151</v>
      </c>
      <c r="H205" s="26"/>
      <c r="I205" s="26">
        <f>ROUNDDOWN(단가조사!G205,0)</f>
        <v>0</v>
      </c>
      <c r="J205" s="26"/>
      <c r="K205" s="26"/>
      <c r="L205" s="26">
        <f t="shared" si="3"/>
        <v>0</v>
      </c>
      <c r="M205" s="45"/>
    </row>
    <row r="206" spans="2:13" ht="21" customHeight="1">
      <c r="B206" s="11" t="s">
        <v>1132</v>
      </c>
      <c r="C206" s="9" t="s">
        <v>945</v>
      </c>
      <c r="D206" s="9" t="s">
        <v>924</v>
      </c>
      <c r="E206" s="9" t="s">
        <v>946</v>
      </c>
      <c r="F206" s="21" t="s">
        <v>926</v>
      </c>
      <c r="G206" s="19">
        <v>1.056</v>
      </c>
      <c r="H206" s="26"/>
      <c r="I206" s="26">
        <f>ROUNDDOWN(단가조사!G206,0)</f>
        <v>0</v>
      </c>
      <c r="J206" s="26"/>
      <c r="K206" s="26"/>
      <c r="L206" s="26">
        <f t="shared" si="3"/>
        <v>0</v>
      </c>
      <c r="M206" s="45"/>
    </row>
    <row r="207" spans="2:13" ht="21" customHeight="1">
      <c r="B207" s="11" t="s">
        <v>1133</v>
      </c>
      <c r="C207" s="9" t="s">
        <v>947</v>
      </c>
      <c r="D207" s="9" t="s">
        <v>924</v>
      </c>
      <c r="E207" s="9" t="s">
        <v>948</v>
      </c>
      <c r="F207" s="21" t="s">
        <v>926</v>
      </c>
      <c r="G207" s="19">
        <v>1.02</v>
      </c>
      <c r="H207" s="26"/>
      <c r="I207" s="26">
        <f>ROUNDDOWN(단가조사!G207,0)</f>
        <v>0</v>
      </c>
      <c r="J207" s="26"/>
      <c r="K207" s="26"/>
      <c r="L207" s="26">
        <f t="shared" si="3"/>
        <v>0</v>
      </c>
      <c r="M207" s="45"/>
    </row>
    <row r="208" spans="3:13" ht="21" customHeight="1">
      <c r="C208" s="9"/>
      <c r="D208" s="9"/>
      <c r="E208" s="9"/>
      <c r="F208" s="21"/>
      <c r="G208" s="19"/>
      <c r="H208" s="26"/>
      <c r="I208" s="26"/>
      <c r="J208" s="26"/>
      <c r="K208" s="26"/>
      <c r="L208" s="26"/>
      <c r="M208" s="45"/>
    </row>
    <row r="209" spans="3:13" ht="21" customHeight="1">
      <c r="C209" s="9"/>
      <c r="D209" s="9"/>
      <c r="E209" s="9"/>
      <c r="F209" s="21"/>
      <c r="G209" s="19"/>
      <c r="H209" s="26"/>
      <c r="I209" s="26"/>
      <c r="J209" s="26"/>
      <c r="K209" s="26"/>
      <c r="L209" s="26"/>
      <c r="M209" s="45"/>
    </row>
    <row r="210" spans="3:13" ht="21" customHeight="1">
      <c r="C210" s="9"/>
      <c r="D210" s="9"/>
      <c r="E210" s="9"/>
      <c r="F210" s="21"/>
      <c r="G210" s="19"/>
      <c r="H210" s="26"/>
      <c r="I210" s="26"/>
      <c r="J210" s="26"/>
      <c r="K210" s="26"/>
      <c r="L210" s="26"/>
      <c r="M210" s="45"/>
    </row>
    <row r="211" spans="3:13" ht="21" customHeight="1">
      <c r="C211" s="9"/>
      <c r="D211" s="9"/>
      <c r="E211" s="9"/>
      <c r="F211" s="21"/>
      <c r="G211" s="19"/>
      <c r="H211" s="26"/>
      <c r="I211" s="26"/>
      <c r="J211" s="26"/>
      <c r="K211" s="26"/>
      <c r="L211" s="26"/>
      <c r="M211" s="45"/>
    </row>
  </sheetData>
  <sheetProtection/>
  <mergeCells count="13">
    <mergeCell ref="I2:I3"/>
    <mergeCell ref="J2:J3"/>
    <mergeCell ref="L2:L3"/>
    <mergeCell ref="M2:M3"/>
    <mergeCell ref="K2:K3"/>
    <mergeCell ref="K1:L1"/>
    <mergeCell ref="C1:H1"/>
    <mergeCell ref="C2:C3"/>
    <mergeCell ref="D2:D3"/>
    <mergeCell ref="E2:E3"/>
    <mergeCell ref="F2:F3"/>
    <mergeCell ref="G2:G3"/>
    <mergeCell ref="H2:H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3"/>
  <sheetViews>
    <sheetView showZeros="0" view="pageBreakPreview" zoomScaleSheetLayoutView="100" zoomScalePageLayoutView="0" workbookViewId="0" topLeftCell="D1">
      <pane ySplit="3" topLeftCell="A4" activePane="bottomLeft" state="frozen"/>
      <selection pane="topLeft" activeCell="D4" sqref="D4:Q4"/>
      <selection pane="bottomLeft" activeCell="M26" sqref="M26"/>
    </sheetView>
  </sheetViews>
  <sheetFormatPr defaultColWidth="8.88671875" defaultRowHeight="18.75" customHeight="1"/>
  <cols>
    <col min="1" max="1" width="6.21484375" style="49" hidden="1" customWidth="1"/>
    <col min="2" max="2" width="10.3359375" style="49" hidden="1" customWidth="1"/>
    <col min="3" max="3" width="15.4453125" style="49" hidden="1" customWidth="1"/>
    <col min="4" max="5" width="22.77734375" style="49" customWidth="1"/>
    <col min="6" max="6" width="4.5546875" style="61" customWidth="1"/>
    <col min="7" max="7" width="11.10546875" style="62" customWidth="1"/>
    <col min="8" max="8" width="9.88671875" style="63" customWidth="1"/>
    <col min="9" max="9" width="11.21484375" style="64" hidden="1" customWidth="1"/>
    <col min="10" max="10" width="9.88671875" style="63" customWidth="1"/>
    <col min="11" max="11" width="5.4453125" style="65" customWidth="1"/>
    <col min="12" max="12" width="9.88671875" style="63" customWidth="1"/>
    <col min="13" max="13" width="5.4453125" style="65" customWidth="1"/>
    <col min="14" max="14" width="9.88671875" style="63" customWidth="1"/>
    <col min="15" max="15" width="5.4453125" style="65" customWidth="1"/>
    <col min="16" max="16" width="9.88671875" style="63" customWidth="1"/>
    <col min="17" max="17" width="5.4453125" style="65" customWidth="1"/>
    <col min="18" max="18" width="2.99609375" style="63" hidden="1" customWidth="1"/>
    <col min="19" max="19" width="4.88671875" style="65" hidden="1" customWidth="1"/>
    <col min="20" max="20" width="10.77734375" style="49" customWidth="1"/>
    <col min="21" max="16384" width="8.88671875" style="50" customWidth="1"/>
  </cols>
  <sheetData>
    <row r="1" spans="2:19" ht="18.75" customHeight="1">
      <c r="B1" s="49" t="s">
        <v>949</v>
      </c>
      <c r="D1" s="257" t="s">
        <v>453</v>
      </c>
      <c r="E1" s="246"/>
      <c r="F1" s="246"/>
      <c r="G1" s="246"/>
      <c r="H1" s="246"/>
      <c r="I1" s="246"/>
      <c r="J1" s="246"/>
      <c r="K1" s="246"/>
      <c r="L1" s="254" t="s">
        <v>329</v>
      </c>
      <c r="M1" s="255"/>
      <c r="N1" s="255"/>
      <c r="O1" s="255"/>
      <c r="P1" s="255"/>
      <c r="Q1" s="50"/>
      <c r="R1" s="51"/>
      <c r="S1" s="50"/>
    </row>
    <row r="2" spans="1:20" ht="18.75" customHeight="1">
      <c r="A2" s="241" t="s">
        <v>364</v>
      </c>
      <c r="B2" s="241" t="s">
        <v>349</v>
      </c>
      <c r="C2" s="241" t="s">
        <v>346</v>
      </c>
      <c r="D2" s="242" t="s">
        <v>371</v>
      </c>
      <c r="E2" s="242" t="s">
        <v>372</v>
      </c>
      <c r="F2" s="242" t="s">
        <v>347</v>
      </c>
      <c r="G2" s="256" t="s">
        <v>373</v>
      </c>
      <c r="H2" s="52" t="s">
        <v>447</v>
      </c>
      <c r="I2" s="52"/>
      <c r="J2" s="242" t="s">
        <v>448</v>
      </c>
      <c r="K2" s="242"/>
      <c r="L2" s="242" t="s">
        <v>449</v>
      </c>
      <c r="M2" s="242"/>
      <c r="N2" s="242" t="s">
        <v>450</v>
      </c>
      <c r="O2" s="242"/>
      <c r="P2" s="242" t="s">
        <v>451</v>
      </c>
      <c r="Q2" s="242"/>
      <c r="R2" s="242" t="s">
        <v>452</v>
      </c>
      <c r="S2" s="242"/>
      <c r="T2" s="242" t="s">
        <v>394</v>
      </c>
    </row>
    <row r="3" spans="1:20" ht="18.75" customHeight="1">
      <c r="A3" s="241"/>
      <c r="B3" s="241"/>
      <c r="C3" s="241"/>
      <c r="D3" s="242"/>
      <c r="E3" s="242"/>
      <c r="F3" s="242"/>
      <c r="G3" s="256"/>
      <c r="H3" s="53" t="s">
        <v>348</v>
      </c>
      <c r="I3" s="52" t="s">
        <v>345</v>
      </c>
      <c r="J3" s="53" t="s">
        <v>348</v>
      </c>
      <c r="K3" s="52" t="s">
        <v>374</v>
      </c>
      <c r="L3" s="53" t="s">
        <v>348</v>
      </c>
      <c r="M3" s="52" t="s">
        <v>375</v>
      </c>
      <c r="N3" s="53" t="s">
        <v>395</v>
      </c>
      <c r="O3" s="52" t="s">
        <v>375</v>
      </c>
      <c r="P3" s="53" t="s">
        <v>395</v>
      </c>
      <c r="Q3" s="52" t="s">
        <v>375</v>
      </c>
      <c r="R3" s="53" t="s">
        <v>395</v>
      </c>
      <c r="S3" s="52" t="s">
        <v>375</v>
      </c>
      <c r="T3" s="242"/>
    </row>
    <row r="4" spans="3:20" ht="18.75" customHeight="1">
      <c r="C4" s="49" t="s">
        <v>454</v>
      </c>
      <c r="D4" s="54" t="s">
        <v>455</v>
      </c>
      <c r="E4" s="54" t="s">
        <v>456</v>
      </c>
      <c r="F4" s="55" t="s">
        <v>457</v>
      </c>
      <c r="G4" s="56"/>
      <c r="H4" s="57"/>
      <c r="I4" s="58"/>
      <c r="J4" s="57"/>
      <c r="K4" s="59"/>
      <c r="L4" s="57"/>
      <c r="M4" s="59"/>
      <c r="N4" s="57"/>
      <c r="O4" s="59"/>
      <c r="P4" s="57"/>
      <c r="Q4" s="59"/>
      <c r="R4" s="57"/>
      <c r="S4" s="59"/>
      <c r="T4" s="60"/>
    </row>
    <row r="5" spans="3:20" ht="18.75" customHeight="1">
      <c r="C5" s="49" t="s">
        <v>458</v>
      </c>
      <c r="D5" s="54" t="s">
        <v>455</v>
      </c>
      <c r="E5" s="54" t="s">
        <v>459</v>
      </c>
      <c r="F5" s="55" t="s">
        <v>457</v>
      </c>
      <c r="G5" s="56"/>
      <c r="H5" s="57"/>
      <c r="I5" s="58"/>
      <c r="J5" s="57"/>
      <c r="K5" s="59"/>
      <c r="L5" s="57"/>
      <c r="M5" s="59"/>
      <c r="N5" s="57"/>
      <c r="O5" s="59"/>
      <c r="P5" s="57"/>
      <c r="Q5" s="59"/>
      <c r="R5" s="57"/>
      <c r="S5" s="59"/>
      <c r="T5" s="60"/>
    </row>
    <row r="6" spans="3:20" ht="18.75" customHeight="1">
      <c r="C6" s="49" t="s">
        <v>460</v>
      </c>
      <c r="D6" s="54" t="s">
        <v>455</v>
      </c>
      <c r="E6" s="54" t="s">
        <v>461</v>
      </c>
      <c r="F6" s="55" t="s">
        <v>457</v>
      </c>
      <c r="G6" s="56"/>
      <c r="H6" s="57"/>
      <c r="I6" s="58"/>
      <c r="J6" s="57"/>
      <c r="K6" s="59"/>
      <c r="L6" s="57"/>
      <c r="M6" s="59"/>
      <c r="N6" s="57"/>
      <c r="O6" s="59"/>
      <c r="P6" s="57"/>
      <c r="Q6" s="59"/>
      <c r="R6" s="57"/>
      <c r="S6" s="59"/>
      <c r="T6" s="60"/>
    </row>
    <row r="7" spans="3:20" ht="18.75" customHeight="1">
      <c r="C7" s="49" t="s">
        <v>462</v>
      </c>
      <c r="D7" s="54" t="s">
        <v>455</v>
      </c>
      <c r="E7" s="54" t="s">
        <v>463</v>
      </c>
      <c r="F7" s="55" t="s">
        <v>457</v>
      </c>
      <c r="G7" s="56"/>
      <c r="H7" s="57"/>
      <c r="I7" s="58"/>
      <c r="J7" s="57"/>
      <c r="K7" s="59"/>
      <c r="L7" s="57"/>
      <c r="M7" s="59"/>
      <c r="N7" s="57"/>
      <c r="O7" s="59"/>
      <c r="P7" s="57"/>
      <c r="Q7" s="59"/>
      <c r="R7" s="57"/>
      <c r="S7" s="59"/>
      <c r="T7" s="60"/>
    </row>
    <row r="8" spans="3:20" ht="18.75" customHeight="1">
      <c r="C8" s="49" t="s">
        <v>464</v>
      </c>
      <c r="D8" s="54" t="s">
        <v>455</v>
      </c>
      <c r="E8" s="54" t="s">
        <v>465</v>
      </c>
      <c r="F8" s="55" t="s">
        <v>457</v>
      </c>
      <c r="G8" s="56"/>
      <c r="H8" s="57"/>
      <c r="I8" s="58"/>
      <c r="J8" s="57"/>
      <c r="K8" s="59"/>
      <c r="L8" s="57"/>
      <c r="M8" s="59"/>
      <c r="N8" s="57"/>
      <c r="O8" s="59"/>
      <c r="P8" s="57"/>
      <c r="Q8" s="59"/>
      <c r="R8" s="57"/>
      <c r="S8" s="59"/>
      <c r="T8" s="60"/>
    </row>
    <row r="9" spans="3:20" ht="18.75" customHeight="1">
      <c r="C9" s="49" t="s">
        <v>466</v>
      </c>
      <c r="D9" s="54" t="s">
        <v>467</v>
      </c>
      <c r="E9" s="54" t="s">
        <v>468</v>
      </c>
      <c r="F9" s="55" t="s">
        <v>457</v>
      </c>
      <c r="G9" s="56"/>
      <c r="H9" s="57"/>
      <c r="I9" s="58"/>
      <c r="J9" s="57"/>
      <c r="K9" s="59"/>
      <c r="L9" s="57"/>
      <c r="M9" s="59"/>
      <c r="N9" s="57"/>
      <c r="O9" s="59"/>
      <c r="P9" s="57"/>
      <c r="Q9" s="59"/>
      <c r="R9" s="57"/>
      <c r="S9" s="59"/>
      <c r="T9" s="60"/>
    </row>
    <row r="10" spans="3:20" ht="18.75" customHeight="1">
      <c r="C10" s="49" t="s">
        <v>469</v>
      </c>
      <c r="D10" s="54" t="s">
        <v>467</v>
      </c>
      <c r="E10" s="54" t="s">
        <v>470</v>
      </c>
      <c r="F10" s="55" t="s">
        <v>457</v>
      </c>
      <c r="G10" s="56"/>
      <c r="H10" s="57"/>
      <c r="I10" s="58"/>
      <c r="J10" s="57"/>
      <c r="K10" s="59"/>
      <c r="L10" s="57"/>
      <c r="M10" s="59"/>
      <c r="N10" s="57"/>
      <c r="O10" s="59"/>
      <c r="P10" s="57"/>
      <c r="Q10" s="59"/>
      <c r="R10" s="57"/>
      <c r="S10" s="59"/>
      <c r="T10" s="60"/>
    </row>
    <row r="11" spans="3:20" ht="18.75" customHeight="1">
      <c r="C11" s="49" t="s">
        <v>471</v>
      </c>
      <c r="D11" s="54" t="s">
        <v>467</v>
      </c>
      <c r="E11" s="54" t="s">
        <v>472</v>
      </c>
      <c r="F11" s="55" t="s">
        <v>457</v>
      </c>
      <c r="G11" s="56"/>
      <c r="H11" s="57"/>
      <c r="I11" s="58"/>
      <c r="J11" s="57"/>
      <c r="K11" s="59"/>
      <c r="L11" s="57"/>
      <c r="M11" s="59"/>
      <c r="N11" s="57"/>
      <c r="O11" s="59"/>
      <c r="P11" s="57"/>
      <c r="Q11" s="59"/>
      <c r="R11" s="57"/>
      <c r="S11" s="59"/>
      <c r="T11" s="60"/>
    </row>
    <row r="12" spans="3:20" ht="18.75" customHeight="1">
      <c r="C12" s="49" t="s">
        <v>473</v>
      </c>
      <c r="D12" s="54" t="s">
        <v>467</v>
      </c>
      <c r="E12" s="54" t="s">
        <v>474</v>
      </c>
      <c r="F12" s="55" t="s">
        <v>457</v>
      </c>
      <c r="G12" s="56"/>
      <c r="H12" s="57"/>
      <c r="I12" s="58"/>
      <c r="J12" s="57"/>
      <c r="K12" s="59"/>
      <c r="L12" s="57"/>
      <c r="M12" s="59"/>
      <c r="N12" s="57"/>
      <c r="O12" s="59"/>
      <c r="P12" s="57"/>
      <c r="Q12" s="59"/>
      <c r="R12" s="57"/>
      <c r="S12" s="59"/>
      <c r="T12" s="60"/>
    </row>
    <row r="13" spans="3:20" ht="18.75" customHeight="1">
      <c r="C13" s="49" t="s">
        <v>475</v>
      </c>
      <c r="D13" s="54" t="s">
        <v>467</v>
      </c>
      <c r="E13" s="54" t="s">
        <v>476</v>
      </c>
      <c r="F13" s="55" t="s">
        <v>457</v>
      </c>
      <c r="G13" s="56"/>
      <c r="H13" s="57"/>
      <c r="I13" s="58"/>
      <c r="J13" s="57"/>
      <c r="K13" s="59"/>
      <c r="L13" s="57"/>
      <c r="M13" s="59"/>
      <c r="N13" s="57"/>
      <c r="O13" s="59"/>
      <c r="P13" s="57"/>
      <c r="Q13" s="59"/>
      <c r="R13" s="57"/>
      <c r="S13" s="59"/>
      <c r="T13" s="60"/>
    </row>
    <row r="14" spans="3:20" ht="18.75" customHeight="1">
      <c r="C14" s="49" t="s">
        <v>477</v>
      </c>
      <c r="D14" s="54" t="s">
        <v>467</v>
      </c>
      <c r="E14" s="54" t="s">
        <v>472</v>
      </c>
      <c r="F14" s="55" t="s">
        <v>457</v>
      </c>
      <c r="G14" s="56"/>
      <c r="H14" s="57"/>
      <c r="I14" s="58"/>
      <c r="J14" s="57"/>
      <c r="K14" s="59"/>
      <c r="L14" s="57"/>
      <c r="M14" s="59"/>
      <c r="N14" s="57"/>
      <c r="O14" s="59"/>
      <c r="P14" s="57"/>
      <c r="Q14" s="59"/>
      <c r="R14" s="57"/>
      <c r="S14" s="59"/>
      <c r="T14" s="60"/>
    </row>
    <row r="15" spans="3:20" ht="18.75" customHeight="1">
      <c r="C15" s="49" t="s">
        <v>478</v>
      </c>
      <c r="D15" s="54" t="s">
        <v>479</v>
      </c>
      <c r="E15" s="54" t="s">
        <v>480</v>
      </c>
      <c r="F15" s="55" t="s">
        <v>457</v>
      </c>
      <c r="G15" s="56"/>
      <c r="H15" s="57"/>
      <c r="I15" s="58"/>
      <c r="J15" s="57"/>
      <c r="K15" s="59"/>
      <c r="L15" s="57"/>
      <c r="M15" s="59"/>
      <c r="N15" s="57"/>
      <c r="O15" s="59"/>
      <c r="P15" s="57"/>
      <c r="Q15" s="59"/>
      <c r="R15" s="57"/>
      <c r="S15" s="59"/>
      <c r="T15" s="60"/>
    </row>
    <row r="16" spans="3:20" ht="18.75" customHeight="1">
      <c r="C16" s="49" t="s">
        <v>481</v>
      </c>
      <c r="D16" s="54" t="s">
        <v>479</v>
      </c>
      <c r="E16" s="54" t="s">
        <v>482</v>
      </c>
      <c r="F16" s="55" t="s">
        <v>457</v>
      </c>
      <c r="G16" s="56"/>
      <c r="H16" s="57"/>
      <c r="I16" s="58"/>
      <c r="J16" s="57"/>
      <c r="K16" s="59"/>
      <c r="L16" s="57"/>
      <c r="M16" s="59"/>
      <c r="N16" s="57"/>
      <c r="O16" s="59"/>
      <c r="P16" s="57"/>
      <c r="Q16" s="59"/>
      <c r="R16" s="57"/>
      <c r="S16" s="59"/>
      <c r="T16" s="60"/>
    </row>
    <row r="17" spans="3:20" ht="18.75" customHeight="1">
      <c r="C17" s="49" t="s">
        <v>483</v>
      </c>
      <c r="D17" s="54" t="s">
        <v>479</v>
      </c>
      <c r="E17" s="54" t="s">
        <v>482</v>
      </c>
      <c r="F17" s="55" t="s">
        <v>457</v>
      </c>
      <c r="G17" s="56"/>
      <c r="H17" s="57"/>
      <c r="I17" s="58"/>
      <c r="J17" s="57"/>
      <c r="K17" s="59"/>
      <c r="L17" s="57"/>
      <c r="M17" s="59"/>
      <c r="N17" s="57"/>
      <c r="O17" s="59"/>
      <c r="P17" s="57"/>
      <c r="Q17" s="59"/>
      <c r="R17" s="57"/>
      <c r="S17" s="59"/>
      <c r="T17" s="60"/>
    </row>
    <row r="18" spans="3:20" ht="18.75" customHeight="1">
      <c r="C18" s="49" t="s">
        <v>484</v>
      </c>
      <c r="D18" s="54" t="s">
        <v>479</v>
      </c>
      <c r="E18" s="54" t="s">
        <v>485</v>
      </c>
      <c r="F18" s="55" t="s">
        <v>457</v>
      </c>
      <c r="G18" s="56"/>
      <c r="H18" s="57"/>
      <c r="I18" s="58"/>
      <c r="J18" s="57"/>
      <c r="K18" s="59"/>
      <c r="L18" s="57"/>
      <c r="M18" s="59"/>
      <c r="N18" s="57"/>
      <c r="O18" s="59"/>
      <c r="P18" s="57"/>
      <c r="Q18" s="59"/>
      <c r="R18" s="57"/>
      <c r="S18" s="59"/>
      <c r="T18" s="60"/>
    </row>
    <row r="19" spans="3:20" ht="18.75" customHeight="1">
      <c r="C19" s="49" t="s">
        <v>486</v>
      </c>
      <c r="D19" s="54" t="s">
        <v>479</v>
      </c>
      <c r="E19" s="54" t="s">
        <v>487</v>
      </c>
      <c r="F19" s="55" t="s">
        <v>457</v>
      </c>
      <c r="G19" s="56"/>
      <c r="H19" s="57"/>
      <c r="I19" s="58"/>
      <c r="J19" s="57"/>
      <c r="K19" s="59"/>
      <c r="L19" s="57"/>
      <c r="M19" s="59"/>
      <c r="N19" s="57"/>
      <c r="O19" s="59"/>
      <c r="P19" s="57"/>
      <c r="Q19" s="59"/>
      <c r="R19" s="57"/>
      <c r="S19" s="59"/>
      <c r="T19" s="60"/>
    </row>
    <row r="20" spans="3:20" ht="18.75" customHeight="1">
      <c r="C20" s="49" t="s">
        <v>488</v>
      </c>
      <c r="D20" s="54" t="s">
        <v>489</v>
      </c>
      <c r="E20" s="54" t="s">
        <v>490</v>
      </c>
      <c r="F20" s="55" t="s">
        <v>457</v>
      </c>
      <c r="G20" s="56"/>
      <c r="H20" s="57"/>
      <c r="I20" s="58"/>
      <c r="J20" s="57"/>
      <c r="K20" s="59"/>
      <c r="L20" s="57"/>
      <c r="M20" s="59"/>
      <c r="N20" s="57"/>
      <c r="O20" s="59"/>
      <c r="P20" s="57"/>
      <c r="Q20" s="59"/>
      <c r="R20" s="57"/>
      <c r="S20" s="59"/>
      <c r="T20" s="60"/>
    </row>
    <row r="21" spans="3:20" ht="18.75" customHeight="1">
      <c r="C21" s="49" t="s">
        <v>491</v>
      </c>
      <c r="D21" s="54" t="s">
        <v>489</v>
      </c>
      <c r="E21" s="54" t="s">
        <v>492</v>
      </c>
      <c r="F21" s="55" t="s">
        <v>457</v>
      </c>
      <c r="G21" s="56"/>
      <c r="H21" s="57"/>
      <c r="I21" s="58"/>
      <c r="J21" s="57"/>
      <c r="K21" s="59"/>
      <c r="L21" s="57"/>
      <c r="M21" s="59"/>
      <c r="N21" s="57"/>
      <c r="O21" s="59"/>
      <c r="P21" s="57"/>
      <c r="Q21" s="59"/>
      <c r="R21" s="57"/>
      <c r="S21" s="59"/>
      <c r="T21" s="60"/>
    </row>
    <row r="22" spans="3:20" ht="18.75" customHeight="1">
      <c r="C22" s="49" t="s">
        <v>493</v>
      </c>
      <c r="D22" s="54" t="s">
        <v>489</v>
      </c>
      <c r="E22" s="54" t="s">
        <v>494</v>
      </c>
      <c r="F22" s="55" t="s">
        <v>457</v>
      </c>
      <c r="G22" s="56"/>
      <c r="H22" s="57"/>
      <c r="I22" s="58"/>
      <c r="J22" s="57"/>
      <c r="K22" s="59"/>
      <c r="L22" s="57"/>
      <c r="M22" s="59"/>
      <c r="N22" s="57"/>
      <c r="O22" s="59"/>
      <c r="P22" s="57"/>
      <c r="Q22" s="59"/>
      <c r="R22" s="57"/>
      <c r="S22" s="59"/>
      <c r="T22" s="60"/>
    </row>
    <row r="23" spans="3:20" ht="18.75" customHeight="1">
      <c r="C23" s="49" t="s">
        <v>495</v>
      </c>
      <c r="D23" s="54" t="s">
        <v>489</v>
      </c>
      <c r="E23" s="54" t="s">
        <v>496</v>
      </c>
      <c r="F23" s="55" t="s">
        <v>457</v>
      </c>
      <c r="G23" s="56"/>
      <c r="H23" s="57"/>
      <c r="I23" s="58"/>
      <c r="J23" s="57"/>
      <c r="K23" s="59"/>
      <c r="L23" s="57"/>
      <c r="M23" s="59"/>
      <c r="N23" s="57"/>
      <c r="O23" s="59"/>
      <c r="P23" s="57"/>
      <c r="Q23" s="59"/>
      <c r="R23" s="57"/>
      <c r="S23" s="59"/>
      <c r="T23" s="60"/>
    </row>
    <row r="24" spans="3:20" ht="18.75" customHeight="1">
      <c r="C24" s="49" t="s">
        <v>497</v>
      </c>
      <c r="D24" s="54" t="s">
        <v>489</v>
      </c>
      <c r="E24" s="54" t="s">
        <v>498</v>
      </c>
      <c r="F24" s="55" t="s">
        <v>457</v>
      </c>
      <c r="G24" s="56"/>
      <c r="H24" s="57"/>
      <c r="I24" s="58"/>
      <c r="J24" s="57"/>
      <c r="K24" s="59"/>
      <c r="L24" s="57"/>
      <c r="M24" s="59"/>
      <c r="N24" s="57"/>
      <c r="O24" s="59"/>
      <c r="P24" s="57"/>
      <c r="Q24" s="59"/>
      <c r="R24" s="57"/>
      <c r="S24" s="59"/>
      <c r="T24" s="60"/>
    </row>
    <row r="25" spans="3:20" ht="18.75" customHeight="1">
      <c r="C25" s="49" t="s">
        <v>499</v>
      </c>
      <c r="D25" s="54" t="s">
        <v>489</v>
      </c>
      <c r="E25" s="54" t="s">
        <v>500</v>
      </c>
      <c r="F25" s="55" t="s">
        <v>501</v>
      </c>
      <c r="G25" s="56"/>
      <c r="H25" s="57"/>
      <c r="I25" s="58"/>
      <c r="J25" s="57"/>
      <c r="K25" s="59"/>
      <c r="L25" s="57"/>
      <c r="M25" s="59"/>
      <c r="N25" s="57"/>
      <c r="O25" s="59"/>
      <c r="P25" s="57"/>
      <c r="Q25" s="59"/>
      <c r="R25" s="57"/>
      <c r="S25" s="59"/>
      <c r="T25" s="60"/>
    </row>
    <row r="26" spans="3:20" ht="18.75" customHeight="1">
      <c r="C26" s="49" t="s">
        <v>502</v>
      </c>
      <c r="D26" s="54" t="s">
        <v>489</v>
      </c>
      <c r="E26" s="54" t="s">
        <v>503</v>
      </c>
      <c r="F26" s="55" t="s">
        <v>501</v>
      </c>
      <c r="G26" s="56"/>
      <c r="H26" s="57"/>
      <c r="I26" s="58"/>
      <c r="J26" s="57"/>
      <c r="K26" s="59"/>
      <c r="L26" s="57"/>
      <c r="M26" s="59"/>
      <c r="N26" s="57"/>
      <c r="O26" s="59"/>
      <c r="P26" s="57"/>
      <c r="Q26" s="59"/>
      <c r="R26" s="57"/>
      <c r="S26" s="59"/>
      <c r="T26" s="60"/>
    </row>
    <row r="27" spans="3:20" ht="18.75" customHeight="1">
      <c r="C27" s="49" t="s">
        <v>504</v>
      </c>
      <c r="D27" s="54" t="s">
        <v>489</v>
      </c>
      <c r="E27" s="54" t="s">
        <v>505</v>
      </c>
      <c r="F27" s="55" t="s">
        <v>501</v>
      </c>
      <c r="G27" s="56"/>
      <c r="H27" s="57"/>
      <c r="I27" s="58"/>
      <c r="J27" s="57"/>
      <c r="K27" s="59"/>
      <c r="L27" s="57"/>
      <c r="M27" s="59"/>
      <c r="N27" s="57"/>
      <c r="O27" s="59"/>
      <c r="P27" s="57"/>
      <c r="Q27" s="59"/>
      <c r="R27" s="57"/>
      <c r="S27" s="59"/>
      <c r="T27" s="60"/>
    </row>
    <row r="28" spans="3:20" ht="18.75" customHeight="1">
      <c r="C28" s="49" t="s">
        <v>506</v>
      </c>
      <c r="D28" s="54" t="s">
        <v>489</v>
      </c>
      <c r="E28" s="54" t="s">
        <v>507</v>
      </c>
      <c r="F28" s="55" t="s">
        <v>501</v>
      </c>
      <c r="G28" s="56"/>
      <c r="H28" s="57"/>
      <c r="I28" s="58"/>
      <c r="J28" s="57"/>
      <c r="K28" s="59"/>
      <c r="L28" s="57"/>
      <c r="M28" s="59"/>
      <c r="N28" s="57"/>
      <c r="O28" s="59"/>
      <c r="P28" s="57"/>
      <c r="Q28" s="59"/>
      <c r="R28" s="57"/>
      <c r="S28" s="59"/>
      <c r="T28" s="60"/>
    </row>
    <row r="29" spans="3:20" ht="18.75" customHeight="1">
      <c r="C29" s="49" t="s">
        <v>508</v>
      </c>
      <c r="D29" s="54" t="s">
        <v>489</v>
      </c>
      <c r="E29" s="54" t="s">
        <v>509</v>
      </c>
      <c r="F29" s="55" t="s">
        <v>501</v>
      </c>
      <c r="G29" s="56"/>
      <c r="H29" s="57"/>
      <c r="I29" s="58"/>
      <c r="J29" s="57"/>
      <c r="K29" s="59"/>
      <c r="L29" s="57"/>
      <c r="M29" s="59"/>
      <c r="N29" s="57"/>
      <c r="O29" s="59"/>
      <c r="P29" s="57"/>
      <c r="Q29" s="59"/>
      <c r="R29" s="57"/>
      <c r="S29" s="59"/>
      <c r="T29" s="60"/>
    </row>
    <row r="30" spans="3:20" ht="18.75" customHeight="1">
      <c r="C30" s="49" t="s">
        <v>510</v>
      </c>
      <c r="D30" s="54" t="s">
        <v>511</v>
      </c>
      <c r="E30" s="54" t="s">
        <v>512</v>
      </c>
      <c r="F30" s="55" t="s">
        <v>513</v>
      </c>
      <c r="G30" s="56"/>
      <c r="H30" s="57"/>
      <c r="I30" s="58"/>
      <c r="J30" s="57"/>
      <c r="K30" s="59"/>
      <c r="L30" s="57"/>
      <c r="M30" s="59"/>
      <c r="N30" s="57"/>
      <c r="O30" s="59"/>
      <c r="P30" s="57"/>
      <c r="Q30" s="59"/>
      <c r="R30" s="57"/>
      <c r="S30" s="59"/>
      <c r="T30" s="60"/>
    </row>
    <row r="31" spans="3:20" ht="18.75" customHeight="1">
      <c r="C31" s="49" t="s">
        <v>514</v>
      </c>
      <c r="D31" s="54" t="s">
        <v>511</v>
      </c>
      <c r="E31" s="54" t="s">
        <v>515</v>
      </c>
      <c r="F31" s="55" t="s">
        <v>513</v>
      </c>
      <c r="G31" s="56"/>
      <c r="H31" s="57"/>
      <c r="I31" s="58"/>
      <c r="J31" s="57"/>
      <c r="K31" s="59"/>
      <c r="L31" s="57"/>
      <c r="M31" s="59"/>
      <c r="N31" s="57"/>
      <c r="O31" s="59"/>
      <c r="P31" s="57"/>
      <c r="Q31" s="59"/>
      <c r="R31" s="57"/>
      <c r="S31" s="59"/>
      <c r="T31" s="60"/>
    </row>
    <row r="32" spans="3:20" ht="18.75" customHeight="1">
      <c r="C32" s="49" t="s">
        <v>516</v>
      </c>
      <c r="D32" s="54" t="s">
        <v>511</v>
      </c>
      <c r="E32" s="54" t="s">
        <v>517</v>
      </c>
      <c r="F32" s="55" t="s">
        <v>513</v>
      </c>
      <c r="G32" s="56"/>
      <c r="H32" s="57"/>
      <c r="I32" s="58"/>
      <c r="J32" s="57"/>
      <c r="K32" s="59"/>
      <c r="L32" s="57"/>
      <c r="M32" s="59"/>
      <c r="N32" s="57"/>
      <c r="O32" s="59"/>
      <c r="P32" s="57"/>
      <c r="Q32" s="59"/>
      <c r="R32" s="57"/>
      <c r="S32" s="59"/>
      <c r="T32" s="60"/>
    </row>
    <row r="33" spans="3:20" ht="18.75" customHeight="1">
      <c r="C33" s="49" t="s">
        <v>518</v>
      </c>
      <c r="D33" s="54" t="s">
        <v>511</v>
      </c>
      <c r="E33" s="54" t="s">
        <v>519</v>
      </c>
      <c r="F33" s="55" t="s">
        <v>513</v>
      </c>
      <c r="G33" s="56"/>
      <c r="H33" s="57"/>
      <c r="I33" s="58"/>
      <c r="J33" s="57"/>
      <c r="K33" s="59"/>
      <c r="L33" s="57"/>
      <c r="M33" s="59"/>
      <c r="N33" s="57"/>
      <c r="O33" s="59"/>
      <c r="P33" s="57"/>
      <c r="Q33" s="59"/>
      <c r="R33" s="57"/>
      <c r="S33" s="59"/>
      <c r="T33" s="60"/>
    </row>
    <row r="34" spans="3:20" ht="18.75" customHeight="1">
      <c r="C34" s="49" t="s">
        <v>520</v>
      </c>
      <c r="D34" s="54" t="s">
        <v>521</v>
      </c>
      <c r="E34" s="54" t="s">
        <v>522</v>
      </c>
      <c r="F34" s="55" t="s">
        <v>501</v>
      </c>
      <c r="G34" s="56"/>
      <c r="H34" s="57"/>
      <c r="I34" s="58"/>
      <c r="J34" s="57"/>
      <c r="K34" s="59"/>
      <c r="L34" s="57"/>
      <c r="M34" s="59"/>
      <c r="N34" s="57"/>
      <c r="O34" s="59"/>
      <c r="P34" s="57"/>
      <c r="Q34" s="59"/>
      <c r="R34" s="57"/>
      <c r="S34" s="59"/>
      <c r="T34" s="60"/>
    </row>
    <row r="35" spans="3:20" ht="18.75" customHeight="1">
      <c r="C35" s="49" t="s">
        <v>523</v>
      </c>
      <c r="D35" s="54" t="s">
        <v>521</v>
      </c>
      <c r="E35" s="54" t="s">
        <v>524</v>
      </c>
      <c r="F35" s="55" t="s">
        <v>501</v>
      </c>
      <c r="G35" s="56"/>
      <c r="H35" s="57"/>
      <c r="I35" s="58"/>
      <c r="J35" s="57"/>
      <c r="K35" s="59"/>
      <c r="L35" s="57"/>
      <c r="M35" s="59"/>
      <c r="N35" s="57"/>
      <c r="O35" s="59"/>
      <c r="P35" s="57"/>
      <c r="Q35" s="59"/>
      <c r="R35" s="57"/>
      <c r="S35" s="59"/>
      <c r="T35" s="60"/>
    </row>
    <row r="36" spans="3:20" ht="18.75" customHeight="1">
      <c r="C36" s="49" t="s">
        <v>525</v>
      </c>
      <c r="D36" s="54" t="s">
        <v>521</v>
      </c>
      <c r="E36" s="54" t="s">
        <v>526</v>
      </c>
      <c r="F36" s="55" t="s">
        <v>501</v>
      </c>
      <c r="G36" s="56"/>
      <c r="H36" s="57"/>
      <c r="I36" s="58"/>
      <c r="J36" s="57"/>
      <c r="K36" s="59"/>
      <c r="L36" s="57"/>
      <c r="M36" s="59"/>
      <c r="N36" s="57"/>
      <c r="O36" s="59"/>
      <c r="P36" s="57"/>
      <c r="Q36" s="59"/>
      <c r="R36" s="57"/>
      <c r="S36" s="59"/>
      <c r="T36" s="60"/>
    </row>
    <row r="37" spans="3:20" ht="18.75" customHeight="1">
      <c r="C37" s="49" t="s">
        <v>527</v>
      </c>
      <c r="D37" s="54" t="s">
        <v>521</v>
      </c>
      <c r="E37" s="54" t="s">
        <v>528</v>
      </c>
      <c r="F37" s="55" t="s">
        <v>501</v>
      </c>
      <c r="G37" s="56"/>
      <c r="H37" s="57"/>
      <c r="I37" s="58"/>
      <c r="J37" s="57"/>
      <c r="K37" s="59"/>
      <c r="L37" s="57"/>
      <c r="M37" s="59"/>
      <c r="N37" s="57"/>
      <c r="O37" s="59"/>
      <c r="P37" s="57"/>
      <c r="Q37" s="59"/>
      <c r="R37" s="57"/>
      <c r="S37" s="59"/>
      <c r="T37" s="60"/>
    </row>
    <row r="38" spans="3:20" ht="18.75" customHeight="1">
      <c r="C38" s="49" t="s">
        <v>529</v>
      </c>
      <c r="D38" s="54" t="s">
        <v>521</v>
      </c>
      <c r="E38" s="54" t="s">
        <v>530</v>
      </c>
      <c r="F38" s="55" t="s">
        <v>501</v>
      </c>
      <c r="G38" s="56"/>
      <c r="H38" s="57"/>
      <c r="I38" s="58"/>
      <c r="J38" s="57"/>
      <c r="K38" s="59"/>
      <c r="L38" s="57"/>
      <c r="M38" s="59"/>
      <c r="N38" s="57"/>
      <c r="O38" s="59"/>
      <c r="P38" s="57"/>
      <c r="Q38" s="59"/>
      <c r="R38" s="57"/>
      <c r="S38" s="59"/>
      <c r="T38" s="60"/>
    </row>
    <row r="39" spans="3:20" ht="18.75" customHeight="1">
      <c r="C39" s="49" t="s">
        <v>531</v>
      </c>
      <c r="D39" s="54" t="s">
        <v>532</v>
      </c>
      <c r="E39" s="54" t="s">
        <v>533</v>
      </c>
      <c r="F39" s="55" t="s">
        <v>501</v>
      </c>
      <c r="G39" s="56"/>
      <c r="H39" s="57"/>
      <c r="I39" s="58"/>
      <c r="J39" s="57"/>
      <c r="K39" s="59"/>
      <c r="L39" s="57"/>
      <c r="M39" s="59"/>
      <c r="N39" s="57"/>
      <c r="O39" s="59"/>
      <c r="P39" s="57"/>
      <c r="Q39" s="59"/>
      <c r="R39" s="57"/>
      <c r="S39" s="59"/>
      <c r="T39" s="60"/>
    </row>
    <row r="40" spans="3:20" ht="18.75" customHeight="1">
      <c r="C40" s="49" t="s">
        <v>534</v>
      </c>
      <c r="D40" s="54" t="s">
        <v>535</v>
      </c>
      <c r="E40" s="54" t="s">
        <v>536</v>
      </c>
      <c r="F40" s="55" t="s">
        <v>501</v>
      </c>
      <c r="G40" s="56"/>
      <c r="H40" s="57"/>
      <c r="I40" s="58"/>
      <c r="J40" s="57"/>
      <c r="K40" s="59"/>
      <c r="L40" s="57"/>
      <c r="M40" s="59"/>
      <c r="N40" s="57"/>
      <c r="O40" s="59"/>
      <c r="P40" s="57"/>
      <c r="Q40" s="59"/>
      <c r="R40" s="57"/>
      <c r="S40" s="59"/>
      <c r="T40" s="60"/>
    </row>
    <row r="41" spans="3:20" ht="18.75" customHeight="1">
      <c r="C41" s="49" t="s">
        <v>537</v>
      </c>
      <c r="D41" s="54" t="s">
        <v>535</v>
      </c>
      <c r="E41" s="54" t="s">
        <v>538</v>
      </c>
      <c r="F41" s="55" t="s">
        <v>501</v>
      </c>
      <c r="G41" s="56"/>
      <c r="H41" s="57"/>
      <c r="I41" s="58"/>
      <c r="J41" s="57"/>
      <c r="K41" s="59"/>
      <c r="L41" s="57"/>
      <c r="M41" s="59"/>
      <c r="N41" s="57"/>
      <c r="O41" s="59"/>
      <c r="P41" s="57"/>
      <c r="Q41" s="59"/>
      <c r="R41" s="57"/>
      <c r="S41" s="59"/>
      <c r="T41" s="60"/>
    </row>
    <row r="42" spans="3:20" ht="18.75" customHeight="1">
      <c r="C42" s="49" t="s">
        <v>539</v>
      </c>
      <c r="D42" s="54" t="s">
        <v>540</v>
      </c>
      <c r="E42" s="54" t="s">
        <v>541</v>
      </c>
      <c r="F42" s="55" t="s">
        <v>501</v>
      </c>
      <c r="G42" s="56"/>
      <c r="H42" s="57"/>
      <c r="I42" s="58"/>
      <c r="J42" s="57"/>
      <c r="K42" s="59"/>
      <c r="L42" s="57"/>
      <c r="M42" s="59"/>
      <c r="N42" s="57"/>
      <c r="O42" s="59"/>
      <c r="P42" s="57"/>
      <c r="Q42" s="59"/>
      <c r="R42" s="57"/>
      <c r="S42" s="59"/>
      <c r="T42" s="60"/>
    </row>
    <row r="43" spans="3:20" ht="18.75" customHeight="1">
      <c r="C43" s="49" t="s">
        <v>542</v>
      </c>
      <c r="D43" s="54" t="s">
        <v>540</v>
      </c>
      <c r="E43" s="54" t="s">
        <v>543</v>
      </c>
      <c r="F43" s="55" t="s">
        <v>501</v>
      </c>
      <c r="G43" s="56"/>
      <c r="H43" s="57"/>
      <c r="I43" s="58"/>
      <c r="J43" s="57"/>
      <c r="K43" s="59"/>
      <c r="L43" s="57"/>
      <c r="M43" s="59"/>
      <c r="N43" s="57"/>
      <c r="O43" s="59"/>
      <c r="P43" s="57"/>
      <c r="Q43" s="59"/>
      <c r="R43" s="57"/>
      <c r="S43" s="59"/>
      <c r="T43" s="60"/>
    </row>
    <row r="44" spans="3:20" ht="18.75" customHeight="1">
      <c r="C44" s="49" t="s">
        <v>544</v>
      </c>
      <c r="D44" s="54" t="s">
        <v>545</v>
      </c>
      <c r="E44" s="54" t="s">
        <v>546</v>
      </c>
      <c r="F44" s="55" t="s">
        <v>501</v>
      </c>
      <c r="G44" s="56"/>
      <c r="H44" s="57"/>
      <c r="I44" s="58"/>
      <c r="J44" s="57"/>
      <c r="K44" s="59"/>
      <c r="L44" s="57"/>
      <c r="M44" s="59"/>
      <c r="N44" s="57"/>
      <c r="O44" s="59"/>
      <c r="P44" s="57"/>
      <c r="Q44" s="59"/>
      <c r="R44" s="57"/>
      <c r="S44" s="59"/>
      <c r="T44" s="60"/>
    </row>
    <row r="45" spans="3:20" ht="18.75" customHeight="1">
      <c r="C45" s="49" t="s">
        <v>547</v>
      </c>
      <c r="D45" s="54" t="s">
        <v>545</v>
      </c>
      <c r="E45" s="54" t="s">
        <v>548</v>
      </c>
      <c r="F45" s="55" t="s">
        <v>501</v>
      </c>
      <c r="G45" s="56"/>
      <c r="H45" s="57"/>
      <c r="I45" s="58"/>
      <c r="J45" s="57"/>
      <c r="K45" s="59"/>
      <c r="L45" s="57"/>
      <c r="M45" s="59"/>
      <c r="N45" s="57"/>
      <c r="O45" s="59"/>
      <c r="P45" s="57"/>
      <c r="Q45" s="59"/>
      <c r="R45" s="57"/>
      <c r="S45" s="59"/>
      <c r="T45" s="60"/>
    </row>
    <row r="46" spans="3:20" ht="18.75" customHeight="1">
      <c r="C46" s="49" t="s">
        <v>549</v>
      </c>
      <c r="D46" s="54" t="s">
        <v>545</v>
      </c>
      <c r="E46" s="54" t="s">
        <v>550</v>
      </c>
      <c r="F46" s="55" t="s">
        <v>501</v>
      </c>
      <c r="G46" s="56"/>
      <c r="H46" s="57"/>
      <c r="I46" s="58"/>
      <c r="J46" s="57"/>
      <c r="K46" s="59"/>
      <c r="L46" s="57"/>
      <c r="M46" s="59"/>
      <c r="N46" s="57"/>
      <c r="O46" s="59"/>
      <c r="P46" s="57"/>
      <c r="Q46" s="59"/>
      <c r="R46" s="57"/>
      <c r="S46" s="59"/>
      <c r="T46" s="60"/>
    </row>
    <row r="47" spans="3:20" ht="18.75" customHeight="1">
      <c r="C47" s="49" t="s">
        <v>551</v>
      </c>
      <c r="D47" s="54" t="s">
        <v>552</v>
      </c>
      <c r="E47" s="54" t="s">
        <v>553</v>
      </c>
      <c r="F47" s="55" t="s">
        <v>501</v>
      </c>
      <c r="G47" s="56"/>
      <c r="H47" s="57"/>
      <c r="I47" s="58"/>
      <c r="J47" s="57"/>
      <c r="K47" s="59"/>
      <c r="L47" s="57"/>
      <c r="M47" s="59"/>
      <c r="N47" s="57"/>
      <c r="O47" s="59"/>
      <c r="P47" s="57"/>
      <c r="Q47" s="59"/>
      <c r="R47" s="57"/>
      <c r="S47" s="59"/>
      <c r="T47" s="60"/>
    </row>
    <row r="48" spans="3:20" ht="18.75" customHeight="1">
      <c r="C48" s="49" t="s">
        <v>554</v>
      </c>
      <c r="D48" s="54" t="s">
        <v>555</v>
      </c>
      <c r="E48" s="54" t="s">
        <v>556</v>
      </c>
      <c r="F48" s="55" t="s">
        <v>501</v>
      </c>
      <c r="G48" s="56"/>
      <c r="H48" s="57"/>
      <c r="I48" s="58"/>
      <c r="J48" s="57"/>
      <c r="K48" s="59"/>
      <c r="L48" s="57"/>
      <c r="M48" s="59"/>
      <c r="N48" s="57"/>
      <c r="O48" s="59"/>
      <c r="P48" s="57"/>
      <c r="Q48" s="59"/>
      <c r="R48" s="57"/>
      <c r="S48" s="59"/>
      <c r="T48" s="60"/>
    </row>
    <row r="49" spans="3:20" ht="18.75" customHeight="1">
      <c r="C49" s="49" t="s">
        <v>557</v>
      </c>
      <c r="D49" s="54" t="s">
        <v>555</v>
      </c>
      <c r="E49" s="54" t="s">
        <v>558</v>
      </c>
      <c r="F49" s="55" t="s">
        <v>501</v>
      </c>
      <c r="G49" s="56"/>
      <c r="H49" s="57"/>
      <c r="I49" s="58"/>
      <c r="J49" s="57"/>
      <c r="K49" s="59"/>
      <c r="L49" s="57"/>
      <c r="M49" s="59"/>
      <c r="N49" s="57"/>
      <c r="O49" s="59"/>
      <c r="P49" s="57"/>
      <c r="Q49" s="59"/>
      <c r="R49" s="57"/>
      <c r="S49" s="59"/>
      <c r="T49" s="60"/>
    </row>
    <row r="50" spans="3:20" ht="18.75" customHeight="1">
      <c r="C50" s="49" t="s">
        <v>559</v>
      </c>
      <c r="D50" s="54" t="s">
        <v>555</v>
      </c>
      <c r="E50" s="54" t="s">
        <v>560</v>
      </c>
      <c r="F50" s="55" t="s">
        <v>501</v>
      </c>
      <c r="G50" s="56"/>
      <c r="H50" s="57"/>
      <c r="I50" s="58"/>
      <c r="J50" s="57"/>
      <c r="K50" s="59"/>
      <c r="L50" s="57"/>
      <c r="M50" s="59"/>
      <c r="N50" s="57"/>
      <c r="O50" s="59"/>
      <c r="P50" s="57"/>
      <c r="Q50" s="59"/>
      <c r="R50" s="57"/>
      <c r="S50" s="59"/>
      <c r="T50" s="60"/>
    </row>
    <row r="51" spans="3:20" ht="18.75" customHeight="1">
      <c r="C51" s="49" t="s">
        <v>561</v>
      </c>
      <c r="D51" s="54" t="s">
        <v>555</v>
      </c>
      <c r="E51" s="54" t="s">
        <v>562</v>
      </c>
      <c r="F51" s="55" t="s">
        <v>501</v>
      </c>
      <c r="G51" s="56"/>
      <c r="H51" s="57"/>
      <c r="I51" s="58"/>
      <c r="J51" s="57"/>
      <c r="K51" s="59"/>
      <c r="L51" s="57"/>
      <c r="M51" s="59"/>
      <c r="N51" s="57"/>
      <c r="O51" s="59"/>
      <c r="P51" s="57"/>
      <c r="Q51" s="59"/>
      <c r="R51" s="57"/>
      <c r="S51" s="59"/>
      <c r="T51" s="60"/>
    </row>
    <row r="52" spans="3:20" ht="18.75" customHeight="1">
      <c r="C52" s="49" t="s">
        <v>563</v>
      </c>
      <c r="D52" s="54" t="s">
        <v>555</v>
      </c>
      <c r="E52" s="54" t="s">
        <v>564</v>
      </c>
      <c r="F52" s="55" t="s">
        <v>501</v>
      </c>
      <c r="G52" s="56"/>
      <c r="H52" s="57"/>
      <c r="I52" s="58"/>
      <c r="J52" s="57"/>
      <c r="K52" s="59"/>
      <c r="L52" s="57"/>
      <c r="M52" s="59"/>
      <c r="N52" s="57"/>
      <c r="O52" s="59"/>
      <c r="P52" s="57"/>
      <c r="Q52" s="59"/>
      <c r="R52" s="57"/>
      <c r="S52" s="59"/>
      <c r="T52" s="60"/>
    </row>
    <row r="53" spans="3:20" ht="18.75" customHeight="1">
      <c r="C53" s="49" t="s">
        <v>565</v>
      </c>
      <c r="D53" s="54" t="s">
        <v>555</v>
      </c>
      <c r="E53" s="54" t="s">
        <v>566</v>
      </c>
      <c r="F53" s="55" t="s">
        <v>501</v>
      </c>
      <c r="G53" s="56"/>
      <c r="H53" s="57"/>
      <c r="I53" s="58"/>
      <c r="J53" s="57"/>
      <c r="K53" s="59"/>
      <c r="L53" s="57"/>
      <c r="M53" s="59"/>
      <c r="N53" s="57"/>
      <c r="O53" s="59"/>
      <c r="P53" s="57"/>
      <c r="Q53" s="59"/>
      <c r="R53" s="57"/>
      <c r="S53" s="59"/>
      <c r="T53" s="60"/>
    </row>
    <row r="54" spans="3:20" ht="18.75" customHeight="1">
      <c r="C54" s="49" t="s">
        <v>567</v>
      </c>
      <c r="D54" s="54" t="s">
        <v>555</v>
      </c>
      <c r="E54" s="54" t="s">
        <v>568</v>
      </c>
      <c r="F54" s="55" t="s">
        <v>501</v>
      </c>
      <c r="G54" s="56"/>
      <c r="H54" s="57"/>
      <c r="I54" s="58"/>
      <c r="J54" s="57"/>
      <c r="K54" s="59"/>
      <c r="L54" s="57"/>
      <c r="M54" s="59"/>
      <c r="N54" s="57"/>
      <c r="O54" s="59"/>
      <c r="P54" s="57"/>
      <c r="Q54" s="59"/>
      <c r="R54" s="57"/>
      <c r="S54" s="59"/>
      <c r="T54" s="60"/>
    </row>
    <row r="55" spans="3:20" ht="18.75" customHeight="1">
      <c r="C55" s="49" t="s">
        <v>569</v>
      </c>
      <c r="D55" s="54" t="s">
        <v>570</v>
      </c>
      <c r="E55" s="54" t="s">
        <v>1977</v>
      </c>
      <c r="F55" s="55" t="s">
        <v>457</v>
      </c>
      <c r="G55" s="56"/>
      <c r="H55" s="57"/>
      <c r="I55" s="58"/>
      <c r="J55" s="57"/>
      <c r="K55" s="59"/>
      <c r="L55" s="57"/>
      <c r="M55" s="59"/>
      <c r="N55" s="57"/>
      <c r="O55" s="59"/>
      <c r="P55" s="57"/>
      <c r="Q55" s="59"/>
      <c r="R55" s="57"/>
      <c r="S55" s="59"/>
      <c r="T55" s="60"/>
    </row>
    <row r="56" spans="3:20" ht="18.75" customHeight="1">
      <c r="C56" s="49" t="s">
        <v>572</v>
      </c>
      <c r="D56" s="54" t="s">
        <v>570</v>
      </c>
      <c r="E56" s="54" t="s">
        <v>1985</v>
      </c>
      <c r="F56" s="55" t="s">
        <v>457</v>
      </c>
      <c r="G56" s="56"/>
      <c r="H56" s="57"/>
      <c r="I56" s="58"/>
      <c r="J56" s="57"/>
      <c r="K56" s="59"/>
      <c r="L56" s="57"/>
      <c r="M56" s="59"/>
      <c r="N56" s="57"/>
      <c r="O56" s="59"/>
      <c r="P56" s="57"/>
      <c r="Q56" s="59"/>
      <c r="R56" s="57"/>
      <c r="S56" s="59"/>
      <c r="T56" s="60"/>
    </row>
    <row r="57" spans="3:20" ht="18.75" customHeight="1">
      <c r="C57" s="49" t="s">
        <v>574</v>
      </c>
      <c r="D57" s="54" t="s">
        <v>570</v>
      </c>
      <c r="E57" s="54" t="s">
        <v>1978</v>
      </c>
      <c r="F57" s="55" t="s">
        <v>501</v>
      </c>
      <c r="G57" s="56"/>
      <c r="H57" s="57"/>
      <c r="I57" s="58"/>
      <c r="J57" s="57"/>
      <c r="K57" s="59"/>
      <c r="L57" s="57"/>
      <c r="M57" s="59"/>
      <c r="N57" s="57"/>
      <c r="O57" s="59"/>
      <c r="P57" s="57"/>
      <c r="Q57" s="59"/>
      <c r="R57" s="57"/>
      <c r="S57" s="59"/>
      <c r="T57" s="60"/>
    </row>
    <row r="58" spans="3:20" ht="18.75" customHeight="1">
      <c r="C58" s="49" t="s">
        <v>576</v>
      </c>
      <c r="D58" s="54" t="s">
        <v>570</v>
      </c>
      <c r="E58" s="54" t="s">
        <v>1979</v>
      </c>
      <c r="F58" s="55" t="s">
        <v>501</v>
      </c>
      <c r="G58" s="56"/>
      <c r="H58" s="57"/>
      <c r="I58" s="58"/>
      <c r="J58" s="57"/>
      <c r="K58" s="59"/>
      <c r="L58" s="57"/>
      <c r="M58" s="59"/>
      <c r="N58" s="57"/>
      <c r="O58" s="59"/>
      <c r="P58" s="57"/>
      <c r="Q58" s="59"/>
      <c r="R58" s="57"/>
      <c r="S58" s="59"/>
      <c r="T58" s="60"/>
    </row>
    <row r="59" spans="3:20" ht="18.75" customHeight="1">
      <c r="C59" s="49" t="s">
        <v>578</v>
      </c>
      <c r="D59" s="54" t="s">
        <v>570</v>
      </c>
      <c r="E59" s="54" t="s">
        <v>1980</v>
      </c>
      <c r="F59" s="55" t="s">
        <v>501</v>
      </c>
      <c r="G59" s="56"/>
      <c r="H59" s="57"/>
      <c r="I59" s="58"/>
      <c r="J59" s="57"/>
      <c r="K59" s="59"/>
      <c r="L59" s="57"/>
      <c r="M59" s="59"/>
      <c r="N59" s="57"/>
      <c r="O59" s="59"/>
      <c r="P59" s="57"/>
      <c r="Q59" s="59"/>
      <c r="R59" s="57"/>
      <c r="S59" s="59"/>
      <c r="T59" s="60"/>
    </row>
    <row r="60" spans="3:20" ht="18.75" customHeight="1">
      <c r="C60" s="49" t="s">
        <v>580</v>
      </c>
      <c r="D60" s="54" t="s">
        <v>570</v>
      </c>
      <c r="E60" s="54" t="s">
        <v>1981</v>
      </c>
      <c r="F60" s="55" t="s">
        <v>501</v>
      </c>
      <c r="G60" s="56"/>
      <c r="H60" s="57"/>
      <c r="I60" s="58"/>
      <c r="J60" s="57"/>
      <c r="K60" s="59"/>
      <c r="L60" s="57"/>
      <c r="M60" s="59"/>
      <c r="N60" s="57"/>
      <c r="O60" s="59"/>
      <c r="P60" s="57"/>
      <c r="Q60" s="59"/>
      <c r="R60" s="57"/>
      <c r="S60" s="59"/>
      <c r="T60" s="60"/>
    </row>
    <row r="61" spans="3:20" ht="18.75" customHeight="1">
      <c r="C61" s="49" t="s">
        <v>582</v>
      </c>
      <c r="D61" s="54" t="s">
        <v>570</v>
      </c>
      <c r="E61" s="54" t="s">
        <v>1982</v>
      </c>
      <c r="F61" s="55" t="s">
        <v>501</v>
      </c>
      <c r="G61" s="56"/>
      <c r="H61" s="57"/>
      <c r="I61" s="58"/>
      <c r="J61" s="57"/>
      <c r="K61" s="59"/>
      <c r="L61" s="57"/>
      <c r="M61" s="59"/>
      <c r="N61" s="57"/>
      <c r="O61" s="59"/>
      <c r="P61" s="57"/>
      <c r="Q61" s="59"/>
      <c r="R61" s="57"/>
      <c r="S61" s="59"/>
      <c r="T61" s="60"/>
    </row>
    <row r="62" spans="3:20" ht="18.75" customHeight="1">
      <c r="C62" s="49" t="s">
        <v>584</v>
      </c>
      <c r="D62" s="54" t="s">
        <v>570</v>
      </c>
      <c r="E62" s="54" t="s">
        <v>1983</v>
      </c>
      <c r="F62" s="55" t="s">
        <v>501</v>
      </c>
      <c r="G62" s="56"/>
      <c r="H62" s="57"/>
      <c r="I62" s="58"/>
      <c r="J62" s="57"/>
      <c r="K62" s="59"/>
      <c r="L62" s="57"/>
      <c r="M62" s="59"/>
      <c r="N62" s="57"/>
      <c r="O62" s="59"/>
      <c r="P62" s="57"/>
      <c r="Q62" s="59"/>
      <c r="R62" s="57"/>
      <c r="S62" s="59"/>
      <c r="T62" s="60"/>
    </row>
    <row r="63" spans="3:20" ht="18.75" customHeight="1">
      <c r="C63" s="49" t="s">
        <v>586</v>
      </c>
      <c r="D63" s="54" t="s">
        <v>570</v>
      </c>
      <c r="E63" s="54" t="s">
        <v>1984</v>
      </c>
      <c r="F63" s="55" t="s">
        <v>501</v>
      </c>
      <c r="G63" s="56"/>
      <c r="H63" s="57"/>
      <c r="I63" s="58"/>
      <c r="J63" s="57"/>
      <c r="K63" s="59"/>
      <c r="L63" s="57"/>
      <c r="M63" s="59"/>
      <c r="N63" s="57"/>
      <c r="O63" s="59"/>
      <c r="P63" s="57"/>
      <c r="Q63" s="59"/>
      <c r="R63" s="57"/>
      <c r="S63" s="59"/>
      <c r="T63" s="60"/>
    </row>
    <row r="64" spans="3:20" ht="18.75" customHeight="1">
      <c r="C64" s="49" t="s">
        <v>588</v>
      </c>
      <c r="D64" s="54" t="s">
        <v>589</v>
      </c>
      <c r="E64" s="54" t="s">
        <v>590</v>
      </c>
      <c r="F64" s="55" t="s">
        <v>457</v>
      </c>
      <c r="G64" s="56"/>
      <c r="H64" s="57"/>
      <c r="I64" s="58"/>
      <c r="J64" s="57"/>
      <c r="K64" s="59"/>
      <c r="L64" s="57"/>
      <c r="M64" s="59"/>
      <c r="N64" s="57"/>
      <c r="O64" s="59"/>
      <c r="P64" s="57"/>
      <c r="Q64" s="59"/>
      <c r="R64" s="57"/>
      <c r="S64" s="59"/>
      <c r="T64" s="60"/>
    </row>
    <row r="65" spans="3:20" ht="18.75" customHeight="1">
      <c r="C65" s="49" t="s">
        <v>591</v>
      </c>
      <c r="D65" s="54" t="s">
        <v>589</v>
      </c>
      <c r="E65" s="54" t="s">
        <v>592</v>
      </c>
      <c r="F65" s="55" t="s">
        <v>457</v>
      </c>
      <c r="G65" s="56"/>
      <c r="H65" s="57"/>
      <c r="I65" s="58"/>
      <c r="J65" s="57"/>
      <c r="K65" s="59"/>
      <c r="L65" s="57"/>
      <c r="M65" s="59"/>
      <c r="N65" s="57"/>
      <c r="O65" s="59"/>
      <c r="P65" s="57"/>
      <c r="Q65" s="59"/>
      <c r="R65" s="57"/>
      <c r="S65" s="59"/>
      <c r="T65" s="60"/>
    </row>
    <row r="66" spans="3:20" ht="18.75" customHeight="1">
      <c r="C66" s="49" t="s">
        <v>593</v>
      </c>
      <c r="D66" s="54" t="s">
        <v>589</v>
      </c>
      <c r="E66" s="54" t="s">
        <v>594</v>
      </c>
      <c r="F66" s="55" t="s">
        <v>457</v>
      </c>
      <c r="G66" s="56"/>
      <c r="H66" s="57"/>
      <c r="I66" s="58"/>
      <c r="J66" s="57"/>
      <c r="K66" s="59"/>
      <c r="L66" s="57"/>
      <c r="M66" s="59"/>
      <c r="N66" s="57"/>
      <c r="O66" s="59"/>
      <c r="P66" s="57"/>
      <c r="Q66" s="59"/>
      <c r="R66" s="57"/>
      <c r="S66" s="59"/>
      <c r="T66" s="60"/>
    </row>
    <row r="67" spans="3:20" ht="18.75" customHeight="1">
      <c r="C67" s="49" t="s">
        <v>595</v>
      </c>
      <c r="D67" s="54" t="s">
        <v>589</v>
      </c>
      <c r="E67" s="54" t="s">
        <v>596</v>
      </c>
      <c r="F67" s="55" t="s">
        <v>457</v>
      </c>
      <c r="G67" s="56"/>
      <c r="H67" s="57"/>
      <c r="I67" s="58"/>
      <c r="J67" s="57"/>
      <c r="K67" s="59"/>
      <c r="L67" s="57"/>
      <c r="M67" s="59"/>
      <c r="N67" s="57"/>
      <c r="O67" s="59"/>
      <c r="P67" s="57"/>
      <c r="Q67" s="59"/>
      <c r="R67" s="57"/>
      <c r="S67" s="59"/>
      <c r="T67" s="60"/>
    </row>
    <row r="68" spans="3:20" ht="18.75" customHeight="1">
      <c r="C68" s="49" t="s">
        <v>597</v>
      </c>
      <c r="D68" s="54" t="s">
        <v>598</v>
      </c>
      <c r="E68" s="54" t="s">
        <v>599</v>
      </c>
      <c r="F68" s="55" t="s">
        <v>501</v>
      </c>
      <c r="G68" s="56"/>
      <c r="H68" s="57"/>
      <c r="I68" s="58"/>
      <c r="J68" s="57"/>
      <c r="K68" s="59"/>
      <c r="L68" s="57"/>
      <c r="M68" s="59"/>
      <c r="N68" s="57"/>
      <c r="O68" s="59"/>
      <c r="P68" s="57"/>
      <c r="Q68" s="59"/>
      <c r="R68" s="57"/>
      <c r="S68" s="59"/>
      <c r="T68" s="60"/>
    </row>
    <row r="69" spans="3:20" ht="18.75" customHeight="1">
      <c r="C69" s="49" t="s">
        <v>600</v>
      </c>
      <c r="D69" s="54" t="s">
        <v>598</v>
      </c>
      <c r="E69" s="54" t="s">
        <v>601</v>
      </c>
      <c r="F69" s="55" t="s">
        <v>501</v>
      </c>
      <c r="G69" s="56"/>
      <c r="H69" s="57"/>
      <c r="I69" s="58"/>
      <c r="J69" s="57"/>
      <c r="K69" s="59"/>
      <c r="L69" s="57"/>
      <c r="M69" s="59"/>
      <c r="N69" s="57"/>
      <c r="O69" s="59"/>
      <c r="P69" s="57"/>
      <c r="Q69" s="59"/>
      <c r="R69" s="57"/>
      <c r="S69" s="59"/>
      <c r="T69" s="60"/>
    </row>
    <row r="70" spans="3:20" ht="18.75" customHeight="1">
      <c r="C70" s="49" t="s">
        <v>602</v>
      </c>
      <c r="D70" s="54" t="s">
        <v>598</v>
      </c>
      <c r="E70" s="54" t="s">
        <v>603</v>
      </c>
      <c r="F70" s="55" t="s">
        <v>501</v>
      </c>
      <c r="G70" s="56"/>
      <c r="H70" s="57"/>
      <c r="I70" s="58"/>
      <c r="J70" s="57"/>
      <c r="K70" s="59"/>
      <c r="L70" s="57"/>
      <c r="M70" s="59"/>
      <c r="N70" s="57"/>
      <c r="O70" s="59"/>
      <c r="P70" s="57"/>
      <c r="Q70" s="59"/>
      <c r="R70" s="57"/>
      <c r="S70" s="59"/>
      <c r="T70" s="60"/>
    </row>
    <row r="71" spans="3:20" ht="18.75" customHeight="1">
      <c r="C71" s="49" t="s">
        <v>604</v>
      </c>
      <c r="D71" s="54" t="s">
        <v>598</v>
      </c>
      <c r="E71" s="54" t="s">
        <v>605</v>
      </c>
      <c r="F71" s="55" t="s">
        <v>501</v>
      </c>
      <c r="G71" s="56"/>
      <c r="H71" s="57"/>
      <c r="I71" s="58"/>
      <c r="J71" s="57"/>
      <c r="K71" s="59"/>
      <c r="L71" s="57"/>
      <c r="M71" s="59"/>
      <c r="N71" s="57"/>
      <c r="O71" s="59"/>
      <c r="P71" s="57"/>
      <c r="Q71" s="59"/>
      <c r="R71" s="57"/>
      <c r="S71" s="59"/>
      <c r="T71" s="60"/>
    </row>
    <row r="72" spans="3:20" ht="18.75" customHeight="1">
      <c r="C72" s="49" t="s">
        <v>606</v>
      </c>
      <c r="D72" s="54" t="s">
        <v>598</v>
      </c>
      <c r="E72" s="54" t="s">
        <v>607</v>
      </c>
      <c r="F72" s="55" t="s">
        <v>501</v>
      </c>
      <c r="G72" s="56"/>
      <c r="H72" s="57"/>
      <c r="I72" s="58"/>
      <c r="J72" s="57"/>
      <c r="K72" s="59"/>
      <c r="L72" s="57"/>
      <c r="M72" s="59"/>
      <c r="N72" s="57"/>
      <c r="O72" s="59"/>
      <c r="P72" s="57"/>
      <c r="Q72" s="59"/>
      <c r="R72" s="57"/>
      <c r="S72" s="59"/>
      <c r="T72" s="60"/>
    </row>
    <row r="73" spans="3:20" ht="18.75" customHeight="1">
      <c r="C73" s="49" t="s">
        <v>608</v>
      </c>
      <c r="D73" s="54" t="s">
        <v>598</v>
      </c>
      <c r="E73" s="54" t="s">
        <v>609</v>
      </c>
      <c r="F73" s="55" t="s">
        <v>501</v>
      </c>
      <c r="G73" s="56"/>
      <c r="H73" s="57"/>
      <c r="I73" s="58"/>
      <c r="J73" s="57"/>
      <c r="K73" s="59"/>
      <c r="L73" s="57"/>
      <c r="M73" s="59"/>
      <c r="N73" s="57"/>
      <c r="O73" s="59"/>
      <c r="P73" s="57"/>
      <c r="Q73" s="59"/>
      <c r="R73" s="57"/>
      <c r="S73" s="59"/>
      <c r="T73" s="60"/>
    </row>
    <row r="74" spans="3:20" ht="18.75" customHeight="1">
      <c r="C74" s="49" t="s">
        <v>610</v>
      </c>
      <c r="D74" s="54" t="s">
        <v>598</v>
      </c>
      <c r="E74" s="54" t="s">
        <v>611</v>
      </c>
      <c r="F74" s="55" t="s">
        <v>501</v>
      </c>
      <c r="G74" s="56"/>
      <c r="H74" s="57"/>
      <c r="I74" s="58"/>
      <c r="J74" s="57"/>
      <c r="K74" s="59"/>
      <c r="L74" s="57"/>
      <c r="M74" s="59"/>
      <c r="N74" s="57"/>
      <c r="O74" s="59"/>
      <c r="P74" s="57"/>
      <c r="Q74" s="59"/>
      <c r="R74" s="57"/>
      <c r="S74" s="59"/>
      <c r="T74" s="60"/>
    </row>
    <row r="75" spans="3:20" ht="18.75" customHeight="1">
      <c r="C75" s="49" t="s">
        <v>612</v>
      </c>
      <c r="D75" s="54" t="s">
        <v>598</v>
      </c>
      <c r="E75" s="54" t="s">
        <v>613</v>
      </c>
      <c r="F75" s="55" t="s">
        <v>501</v>
      </c>
      <c r="G75" s="56"/>
      <c r="H75" s="57"/>
      <c r="I75" s="58"/>
      <c r="J75" s="57"/>
      <c r="K75" s="59"/>
      <c r="L75" s="57"/>
      <c r="M75" s="59"/>
      <c r="N75" s="57"/>
      <c r="O75" s="59"/>
      <c r="P75" s="57"/>
      <c r="Q75" s="59"/>
      <c r="R75" s="57"/>
      <c r="S75" s="59"/>
      <c r="T75" s="60"/>
    </row>
    <row r="76" spans="3:20" ht="18.75" customHeight="1">
      <c r="C76" s="49" t="s">
        <v>614</v>
      </c>
      <c r="D76" s="54" t="s">
        <v>598</v>
      </c>
      <c r="E76" s="54" t="s">
        <v>615</v>
      </c>
      <c r="F76" s="55" t="s">
        <v>501</v>
      </c>
      <c r="G76" s="56"/>
      <c r="H76" s="57"/>
      <c r="I76" s="58"/>
      <c r="J76" s="57"/>
      <c r="K76" s="59"/>
      <c r="L76" s="57"/>
      <c r="M76" s="59"/>
      <c r="N76" s="57"/>
      <c r="O76" s="59"/>
      <c r="P76" s="57"/>
      <c r="Q76" s="59"/>
      <c r="R76" s="57"/>
      <c r="S76" s="59"/>
      <c r="T76" s="60"/>
    </row>
    <row r="77" spans="3:20" ht="18.75" customHeight="1">
      <c r="C77" s="49" t="s">
        <v>616</v>
      </c>
      <c r="D77" s="54" t="s">
        <v>598</v>
      </c>
      <c r="E77" s="54" t="s">
        <v>617</v>
      </c>
      <c r="F77" s="55" t="s">
        <v>501</v>
      </c>
      <c r="G77" s="56"/>
      <c r="H77" s="57"/>
      <c r="I77" s="58"/>
      <c r="J77" s="57"/>
      <c r="K77" s="59"/>
      <c r="L77" s="57"/>
      <c r="M77" s="59"/>
      <c r="N77" s="57"/>
      <c r="O77" s="59"/>
      <c r="P77" s="57"/>
      <c r="Q77" s="59"/>
      <c r="R77" s="57"/>
      <c r="S77" s="59"/>
      <c r="T77" s="60"/>
    </row>
    <row r="78" spans="3:20" ht="18.75" customHeight="1">
      <c r="C78" s="49" t="s">
        <v>618</v>
      </c>
      <c r="D78" s="54" t="s">
        <v>598</v>
      </c>
      <c r="E78" s="54" t="s">
        <v>619</v>
      </c>
      <c r="F78" s="55" t="s">
        <v>501</v>
      </c>
      <c r="G78" s="56"/>
      <c r="H78" s="57"/>
      <c r="I78" s="58"/>
      <c r="J78" s="57"/>
      <c r="K78" s="59"/>
      <c r="L78" s="57"/>
      <c r="M78" s="59"/>
      <c r="N78" s="57"/>
      <c r="O78" s="59"/>
      <c r="P78" s="57"/>
      <c r="Q78" s="59"/>
      <c r="R78" s="57"/>
      <c r="S78" s="59"/>
      <c r="T78" s="60"/>
    </row>
    <row r="79" spans="3:20" ht="18.75" customHeight="1">
      <c r="C79" s="49" t="s">
        <v>620</v>
      </c>
      <c r="D79" s="54" t="s">
        <v>598</v>
      </c>
      <c r="E79" s="54" t="s">
        <v>621</v>
      </c>
      <c r="F79" s="55" t="s">
        <v>501</v>
      </c>
      <c r="G79" s="56"/>
      <c r="H79" s="57"/>
      <c r="I79" s="58"/>
      <c r="J79" s="57"/>
      <c r="K79" s="59"/>
      <c r="L79" s="57"/>
      <c r="M79" s="59"/>
      <c r="N79" s="57"/>
      <c r="O79" s="59"/>
      <c r="P79" s="57"/>
      <c r="Q79" s="59"/>
      <c r="R79" s="57"/>
      <c r="S79" s="59"/>
      <c r="T79" s="60"/>
    </row>
    <row r="80" spans="3:20" ht="18.75" customHeight="1">
      <c r="C80" s="49" t="s">
        <v>622</v>
      </c>
      <c r="D80" s="54" t="s">
        <v>521</v>
      </c>
      <c r="E80" s="54" t="s">
        <v>623</v>
      </c>
      <c r="F80" s="55" t="s">
        <v>501</v>
      </c>
      <c r="G80" s="56"/>
      <c r="H80" s="57"/>
      <c r="I80" s="58"/>
      <c r="J80" s="57"/>
      <c r="K80" s="59"/>
      <c r="L80" s="57"/>
      <c r="M80" s="59"/>
      <c r="N80" s="57"/>
      <c r="O80" s="59"/>
      <c r="P80" s="57"/>
      <c r="Q80" s="59"/>
      <c r="R80" s="57"/>
      <c r="S80" s="59"/>
      <c r="T80" s="60"/>
    </row>
    <row r="81" spans="3:20" ht="18.75" customHeight="1">
      <c r="C81" s="49" t="s">
        <v>624</v>
      </c>
      <c r="D81" s="54" t="s">
        <v>521</v>
      </c>
      <c r="E81" s="54" t="s">
        <v>625</v>
      </c>
      <c r="F81" s="55" t="s">
        <v>501</v>
      </c>
      <c r="G81" s="56"/>
      <c r="H81" s="57"/>
      <c r="I81" s="58"/>
      <c r="J81" s="57"/>
      <c r="K81" s="59"/>
      <c r="L81" s="57"/>
      <c r="M81" s="59"/>
      <c r="N81" s="57"/>
      <c r="O81" s="59"/>
      <c r="P81" s="57"/>
      <c r="Q81" s="59"/>
      <c r="R81" s="57"/>
      <c r="S81" s="59"/>
      <c r="T81" s="60"/>
    </row>
    <row r="82" spans="3:20" ht="18.75" customHeight="1">
      <c r="C82" s="49" t="s">
        <v>626</v>
      </c>
      <c r="D82" s="54" t="s">
        <v>521</v>
      </c>
      <c r="E82" s="54" t="s">
        <v>627</v>
      </c>
      <c r="F82" s="55" t="s">
        <v>501</v>
      </c>
      <c r="G82" s="56"/>
      <c r="H82" s="57"/>
      <c r="I82" s="58"/>
      <c r="J82" s="57"/>
      <c r="K82" s="59"/>
      <c r="L82" s="57"/>
      <c r="M82" s="59"/>
      <c r="N82" s="57"/>
      <c r="O82" s="59"/>
      <c r="P82" s="57"/>
      <c r="Q82" s="59"/>
      <c r="R82" s="57"/>
      <c r="S82" s="59"/>
      <c r="T82" s="60"/>
    </row>
    <row r="83" spans="3:20" ht="18.75" customHeight="1">
      <c r="C83" s="49" t="s">
        <v>628</v>
      </c>
      <c r="D83" s="54" t="s">
        <v>521</v>
      </c>
      <c r="E83" s="54" t="s">
        <v>629</v>
      </c>
      <c r="F83" s="55" t="s">
        <v>501</v>
      </c>
      <c r="G83" s="56"/>
      <c r="H83" s="57"/>
      <c r="I83" s="58"/>
      <c r="J83" s="57"/>
      <c r="K83" s="59"/>
      <c r="L83" s="57"/>
      <c r="M83" s="59"/>
      <c r="N83" s="57"/>
      <c r="O83" s="59"/>
      <c r="P83" s="57"/>
      <c r="Q83" s="59"/>
      <c r="R83" s="57"/>
      <c r="S83" s="59"/>
      <c r="T83" s="60"/>
    </row>
    <row r="84" spans="3:20" ht="18.75" customHeight="1">
      <c r="C84" s="49" t="s">
        <v>630</v>
      </c>
      <c r="D84" s="54" t="s">
        <v>521</v>
      </c>
      <c r="E84" s="54" t="s">
        <v>631</v>
      </c>
      <c r="F84" s="55" t="s">
        <v>501</v>
      </c>
      <c r="G84" s="56"/>
      <c r="H84" s="57"/>
      <c r="I84" s="58"/>
      <c r="J84" s="57"/>
      <c r="K84" s="59"/>
      <c r="L84" s="57"/>
      <c r="M84" s="59"/>
      <c r="N84" s="57"/>
      <c r="O84" s="59"/>
      <c r="P84" s="57"/>
      <c r="Q84" s="59"/>
      <c r="R84" s="57"/>
      <c r="S84" s="59"/>
      <c r="T84" s="60"/>
    </row>
    <row r="85" spans="3:20" ht="18.75" customHeight="1">
      <c r="C85" s="49" t="s">
        <v>632</v>
      </c>
      <c r="D85" s="54" t="s">
        <v>521</v>
      </c>
      <c r="E85" s="54" t="s">
        <v>633</v>
      </c>
      <c r="F85" s="55" t="s">
        <v>501</v>
      </c>
      <c r="G85" s="56"/>
      <c r="H85" s="57"/>
      <c r="I85" s="58"/>
      <c r="J85" s="57"/>
      <c r="K85" s="59"/>
      <c r="L85" s="57"/>
      <c r="M85" s="59"/>
      <c r="N85" s="57"/>
      <c r="O85" s="59"/>
      <c r="P85" s="57"/>
      <c r="Q85" s="59"/>
      <c r="R85" s="57"/>
      <c r="S85" s="59"/>
      <c r="T85" s="60"/>
    </row>
    <row r="86" spans="3:20" ht="18.75" customHeight="1">
      <c r="C86" s="49" t="s">
        <v>634</v>
      </c>
      <c r="D86" s="54" t="s">
        <v>521</v>
      </c>
      <c r="E86" s="54" t="s">
        <v>635</v>
      </c>
      <c r="F86" s="55" t="s">
        <v>501</v>
      </c>
      <c r="G86" s="56"/>
      <c r="H86" s="57"/>
      <c r="I86" s="58"/>
      <c r="J86" s="57"/>
      <c r="K86" s="59"/>
      <c r="L86" s="57"/>
      <c r="M86" s="59"/>
      <c r="N86" s="57"/>
      <c r="O86" s="59"/>
      <c r="P86" s="57"/>
      <c r="Q86" s="59"/>
      <c r="R86" s="57"/>
      <c r="S86" s="59"/>
      <c r="T86" s="60"/>
    </row>
    <row r="87" spans="3:20" ht="18.75" customHeight="1">
      <c r="C87" s="49" t="s">
        <v>636</v>
      </c>
      <c r="D87" s="54" t="s">
        <v>521</v>
      </c>
      <c r="E87" s="54" t="s">
        <v>637</v>
      </c>
      <c r="F87" s="55" t="s">
        <v>638</v>
      </c>
      <c r="G87" s="56"/>
      <c r="H87" s="57"/>
      <c r="I87" s="58"/>
      <c r="J87" s="57"/>
      <c r="K87" s="59"/>
      <c r="L87" s="57"/>
      <c r="M87" s="59"/>
      <c r="N87" s="57"/>
      <c r="O87" s="59"/>
      <c r="P87" s="57"/>
      <c r="Q87" s="59"/>
      <c r="R87" s="57"/>
      <c r="S87" s="59"/>
      <c r="T87" s="60"/>
    </row>
    <row r="88" spans="3:20" ht="18.75" customHeight="1">
      <c r="C88" s="49" t="s">
        <v>639</v>
      </c>
      <c r="D88" s="54" t="s">
        <v>521</v>
      </c>
      <c r="E88" s="54" t="s">
        <v>640</v>
      </c>
      <c r="F88" s="55" t="s">
        <v>638</v>
      </c>
      <c r="G88" s="56"/>
      <c r="H88" s="57"/>
      <c r="I88" s="58"/>
      <c r="J88" s="57"/>
      <c r="K88" s="59"/>
      <c r="L88" s="57"/>
      <c r="M88" s="59"/>
      <c r="N88" s="57"/>
      <c r="O88" s="59"/>
      <c r="P88" s="57"/>
      <c r="Q88" s="59"/>
      <c r="R88" s="57"/>
      <c r="S88" s="59"/>
      <c r="T88" s="60"/>
    </row>
    <row r="89" spans="3:20" ht="18.75" customHeight="1">
      <c r="C89" s="49" t="s">
        <v>641</v>
      </c>
      <c r="D89" s="54" t="s">
        <v>521</v>
      </c>
      <c r="E89" s="54" t="s">
        <v>642</v>
      </c>
      <c r="F89" s="55" t="s">
        <v>638</v>
      </c>
      <c r="G89" s="56"/>
      <c r="H89" s="57"/>
      <c r="I89" s="58"/>
      <c r="J89" s="57"/>
      <c r="K89" s="59"/>
      <c r="L89" s="57"/>
      <c r="M89" s="59"/>
      <c r="N89" s="57"/>
      <c r="O89" s="59"/>
      <c r="P89" s="57"/>
      <c r="Q89" s="59"/>
      <c r="R89" s="57"/>
      <c r="S89" s="59"/>
      <c r="T89" s="60"/>
    </row>
    <row r="90" spans="3:20" ht="18.75" customHeight="1">
      <c r="C90" s="49" t="s">
        <v>643</v>
      </c>
      <c r="D90" s="54" t="s">
        <v>521</v>
      </c>
      <c r="E90" s="54" t="s">
        <v>644</v>
      </c>
      <c r="F90" s="55" t="s">
        <v>638</v>
      </c>
      <c r="G90" s="56"/>
      <c r="H90" s="57"/>
      <c r="I90" s="58"/>
      <c r="J90" s="57"/>
      <c r="K90" s="59"/>
      <c r="L90" s="57"/>
      <c r="M90" s="59"/>
      <c r="N90" s="57"/>
      <c r="O90" s="59"/>
      <c r="P90" s="57"/>
      <c r="Q90" s="59"/>
      <c r="R90" s="57"/>
      <c r="S90" s="59"/>
      <c r="T90" s="60"/>
    </row>
    <row r="91" spans="3:20" ht="18.75" customHeight="1">
      <c r="C91" s="49" t="s">
        <v>645</v>
      </c>
      <c r="D91" s="54" t="s">
        <v>521</v>
      </c>
      <c r="E91" s="54" t="s">
        <v>646</v>
      </c>
      <c r="F91" s="55" t="s">
        <v>638</v>
      </c>
      <c r="G91" s="56"/>
      <c r="H91" s="57"/>
      <c r="I91" s="58"/>
      <c r="J91" s="57"/>
      <c r="K91" s="59"/>
      <c r="L91" s="57"/>
      <c r="M91" s="59"/>
      <c r="N91" s="57"/>
      <c r="O91" s="59"/>
      <c r="P91" s="57"/>
      <c r="Q91" s="59"/>
      <c r="R91" s="57"/>
      <c r="S91" s="59"/>
      <c r="T91" s="60"/>
    </row>
    <row r="92" spans="3:20" ht="18.75" customHeight="1">
      <c r="C92" s="49" t="s">
        <v>647</v>
      </c>
      <c r="D92" s="54" t="s">
        <v>521</v>
      </c>
      <c r="E92" s="54" t="s">
        <v>648</v>
      </c>
      <c r="F92" s="55" t="s">
        <v>638</v>
      </c>
      <c r="G92" s="56"/>
      <c r="H92" s="57"/>
      <c r="I92" s="58"/>
      <c r="J92" s="57"/>
      <c r="K92" s="59"/>
      <c r="L92" s="57"/>
      <c r="M92" s="59"/>
      <c r="N92" s="57"/>
      <c r="O92" s="59"/>
      <c r="P92" s="57"/>
      <c r="Q92" s="59"/>
      <c r="R92" s="57"/>
      <c r="S92" s="59"/>
      <c r="T92" s="60"/>
    </row>
    <row r="93" spans="3:20" ht="18.75" customHeight="1">
      <c r="C93" s="49" t="s">
        <v>649</v>
      </c>
      <c r="D93" s="54" t="s">
        <v>521</v>
      </c>
      <c r="E93" s="54" t="s">
        <v>650</v>
      </c>
      <c r="F93" s="55" t="s">
        <v>638</v>
      </c>
      <c r="G93" s="56"/>
      <c r="H93" s="57"/>
      <c r="I93" s="58"/>
      <c r="J93" s="57"/>
      <c r="K93" s="59"/>
      <c r="L93" s="57"/>
      <c r="M93" s="59"/>
      <c r="N93" s="57"/>
      <c r="O93" s="59"/>
      <c r="P93" s="57"/>
      <c r="Q93" s="59"/>
      <c r="R93" s="57"/>
      <c r="S93" s="59"/>
      <c r="T93" s="60"/>
    </row>
    <row r="94" spans="3:20" ht="18.75" customHeight="1">
      <c r="C94" s="49" t="s">
        <v>651</v>
      </c>
      <c r="D94" s="54" t="s">
        <v>652</v>
      </c>
      <c r="E94" s="54" t="s">
        <v>653</v>
      </c>
      <c r="F94" s="55" t="s">
        <v>501</v>
      </c>
      <c r="G94" s="56"/>
      <c r="H94" s="57"/>
      <c r="I94" s="58"/>
      <c r="J94" s="57"/>
      <c r="K94" s="59"/>
      <c r="L94" s="57"/>
      <c r="M94" s="59"/>
      <c r="N94" s="57"/>
      <c r="O94" s="59"/>
      <c r="P94" s="57"/>
      <c r="Q94" s="59"/>
      <c r="R94" s="57"/>
      <c r="S94" s="59"/>
      <c r="T94" s="60"/>
    </row>
    <row r="95" spans="3:20" ht="18.75" customHeight="1">
      <c r="C95" s="49" t="s">
        <v>654</v>
      </c>
      <c r="D95" s="54" t="s">
        <v>655</v>
      </c>
      <c r="E95" s="54" t="s">
        <v>656</v>
      </c>
      <c r="F95" s="55" t="s">
        <v>501</v>
      </c>
      <c r="G95" s="56"/>
      <c r="H95" s="57"/>
      <c r="I95" s="58"/>
      <c r="J95" s="57"/>
      <c r="K95" s="59"/>
      <c r="L95" s="57"/>
      <c r="M95" s="59"/>
      <c r="N95" s="57"/>
      <c r="O95" s="59"/>
      <c r="P95" s="57"/>
      <c r="Q95" s="59"/>
      <c r="R95" s="57"/>
      <c r="S95" s="59"/>
      <c r="T95" s="60"/>
    </row>
    <row r="96" spans="3:20" ht="18.75" customHeight="1">
      <c r="C96" s="49" t="s">
        <v>657</v>
      </c>
      <c r="D96" s="54" t="s">
        <v>658</v>
      </c>
      <c r="E96" s="54" t="s">
        <v>659</v>
      </c>
      <c r="F96" s="55" t="s">
        <v>501</v>
      </c>
      <c r="G96" s="56"/>
      <c r="H96" s="57"/>
      <c r="I96" s="58"/>
      <c r="J96" s="57"/>
      <c r="K96" s="59"/>
      <c r="L96" s="57"/>
      <c r="M96" s="59"/>
      <c r="N96" s="57"/>
      <c r="O96" s="59"/>
      <c r="P96" s="57"/>
      <c r="Q96" s="59"/>
      <c r="R96" s="57"/>
      <c r="S96" s="59"/>
      <c r="T96" s="60"/>
    </row>
    <row r="97" spans="3:20" ht="18.75" customHeight="1">
      <c r="C97" s="49" t="s">
        <v>660</v>
      </c>
      <c r="D97" s="54" t="s">
        <v>658</v>
      </c>
      <c r="E97" s="54" t="s">
        <v>661</v>
      </c>
      <c r="F97" s="55" t="s">
        <v>501</v>
      </c>
      <c r="G97" s="56"/>
      <c r="H97" s="57"/>
      <c r="I97" s="58"/>
      <c r="J97" s="57"/>
      <c r="K97" s="59"/>
      <c r="L97" s="57"/>
      <c r="M97" s="59"/>
      <c r="N97" s="57"/>
      <c r="O97" s="59"/>
      <c r="P97" s="57"/>
      <c r="Q97" s="59"/>
      <c r="R97" s="57"/>
      <c r="S97" s="59"/>
      <c r="T97" s="60"/>
    </row>
    <row r="98" spans="3:20" ht="18.75" customHeight="1">
      <c r="C98" s="49" t="s">
        <v>662</v>
      </c>
      <c r="D98" s="54" t="s">
        <v>663</v>
      </c>
      <c r="E98" s="54" t="s">
        <v>664</v>
      </c>
      <c r="F98" s="55" t="s">
        <v>501</v>
      </c>
      <c r="G98" s="56"/>
      <c r="H98" s="57"/>
      <c r="I98" s="58"/>
      <c r="J98" s="57"/>
      <c r="K98" s="59"/>
      <c r="L98" s="57"/>
      <c r="M98" s="59"/>
      <c r="N98" s="57"/>
      <c r="O98" s="59"/>
      <c r="P98" s="57"/>
      <c r="Q98" s="59"/>
      <c r="R98" s="57"/>
      <c r="S98" s="59"/>
      <c r="T98" s="60"/>
    </row>
    <row r="99" spans="3:20" ht="18.75" customHeight="1">
      <c r="C99" s="49" t="s">
        <v>665</v>
      </c>
      <c r="D99" s="54" t="s">
        <v>666</v>
      </c>
      <c r="E99" s="54" t="s">
        <v>667</v>
      </c>
      <c r="F99" s="55" t="s">
        <v>501</v>
      </c>
      <c r="G99" s="56"/>
      <c r="H99" s="57"/>
      <c r="I99" s="58"/>
      <c r="J99" s="57"/>
      <c r="K99" s="59"/>
      <c r="L99" s="57"/>
      <c r="M99" s="59"/>
      <c r="N99" s="57"/>
      <c r="O99" s="59"/>
      <c r="P99" s="57"/>
      <c r="Q99" s="59"/>
      <c r="R99" s="57"/>
      <c r="S99" s="59"/>
      <c r="T99" s="60"/>
    </row>
    <row r="100" spans="3:20" ht="18.75" customHeight="1">
      <c r="C100" s="49" t="s">
        <v>668</v>
      </c>
      <c r="D100" s="54" t="s">
        <v>669</v>
      </c>
      <c r="E100" s="54" t="s">
        <v>670</v>
      </c>
      <c r="F100" s="55" t="s">
        <v>457</v>
      </c>
      <c r="G100" s="56"/>
      <c r="H100" s="57"/>
      <c r="I100" s="58"/>
      <c r="J100" s="57"/>
      <c r="K100" s="59"/>
      <c r="L100" s="57"/>
      <c r="M100" s="59"/>
      <c r="N100" s="57"/>
      <c r="O100" s="59"/>
      <c r="P100" s="57"/>
      <c r="Q100" s="59"/>
      <c r="R100" s="57"/>
      <c r="S100" s="59"/>
      <c r="T100" s="60"/>
    </row>
    <row r="101" spans="3:20" ht="18.75" customHeight="1">
      <c r="C101" s="49" t="s">
        <v>671</v>
      </c>
      <c r="D101" s="54" t="s">
        <v>672</v>
      </c>
      <c r="E101" s="54" t="s">
        <v>673</v>
      </c>
      <c r="F101" s="55" t="s">
        <v>457</v>
      </c>
      <c r="G101" s="56"/>
      <c r="H101" s="57"/>
      <c r="I101" s="58"/>
      <c r="J101" s="57"/>
      <c r="K101" s="59"/>
      <c r="L101" s="57"/>
      <c r="M101" s="59"/>
      <c r="N101" s="57"/>
      <c r="O101" s="59"/>
      <c r="P101" s="57"/>
      <c r="Q101" s="59"/>
      <c r="R101" s="57"/>
      <c r="S101" s="59"/>
      <c r="T101" s="60"/>
    </row>
    <row r="102" spans="3:20" ht="18.75" customHeight="1">
      <c r="C102" s="49" t="s">
        <v>674</v>
      </c>
      <c r="D102" s="54" t="s">
        <v>672</v>
      </c>
      <c r="E102" s="54" t="s">
        <v>675</v>
      </c>
      <c r="F102" s="55" t="s">
        <v>457</v>
      </c>
      <c r="G102" s="56"/>
      <c r="H102" s="57"/>
      <c r="I102" s="58"/>
      <c r="J102" s="57"/>
      <c r="K102" s="59"/>
      <c r="L102" s="57"/>
      <c r="M102" s="59"/>
      <c r="N102" s="57"/>
      <c r="O102" s="59"/>
      <c r="P102" s="57"/>
      <c r="Q102" s="59"/>
      <c r="R102" s="57"/>
      <c r="S102" s="59"/>
      <c r="T102" s="60"/>
    </row>
    <row r="103" spans="3:20" ht="18.75" customHeight="1">
      <c r="C103" s="49" t="s">
        <v>676</v>
      </c>
      <c r="D103" s="54" t="s">
        <v>672</v>
      </c>
      <c r="E103" s="54" t="s">
        <v>677</v>
      </c>
      <c r="F103" s="55" t="s">
        <v>457</v>
      </c>
      <c r="G103" s="56"/>
      <c r="H103" s="57"/>
      <c r="I103" s="58"/>
      <c r="J103" s="57"/>
      <c r="K103" s="59"/>
      <c r="L103" s="57"/>
      <c r="M103" s="59"/>
      <c r="N103" s="57"/>
      <c r="O103" s="59"/>
      <c r="P103" s="57"/>
      <c r="Q103" s="59"/>
      <c r="R103" s="57"/>
      <c r="S103" s="59"/>
      <c r="T103" s="60"/>
    </row>
    <row r="104" spans="3:20" ht="18.75" customHeight="1">
      <c r="C104" s="49" t="s">
        <v>678</v>
      </c>
      <c r="D104" s="54" t="s">
        <v>672</v>
      </c>
      <c r="E104" s="54" t="s">
        <v>679</v>
      </c>
      <c r="F104" s="55" t="s">
        <v>457</v>
      </c>
      <c r="G104" s="56"/>
      <c r="H104" s="57"/>
      <c r="I104" s="58"/>
      <c r="J104" s="57"/>
      <c r="K104" s="59"/>
      <c r="L104" s="57"/>
      <c r="M104" s="59"/>
      <c r="N104" s="57"/>
      <c r="O104" s="59"/>
      <c r="P104" s="57"/>
      <c r="Q104" s="59"/>
      <c r="R104" s="57"/>
      <c r="S104" s="59"/>
      <c r="T104" s="60"/>
    </row>
    <row r="105" spans="3:20" ht="18.75" customHeight="1">
      <c r="C105" s="49" t="s">
        <v>680</v>
      </c>
      <c r="D105" s="54" t="s">
        <v>672</v>
      </c>
      <c r="E105" s="54" t="s">
        <v>681</v>
      </c>
      <c r="F105" s="55" t="s">
        <v>457</v>
      </c>
      <c r="G105" s="56"/>
      <c r="H105" s="57"/>
      <c r="I105" s="58"/>
      <c r="J105" s="57"/>
      <c r="K105" s="59"/>
      <c r="L105" s="57"/>
      <c r="M105" s="59"/>
      <c r="N105" s="57"/>
      <c r="O105" s="59"/>
      <c r="P105" s="57"/>
      <c r="Q105" s="59"/>
      <c r="R105" s="57"/>
      <c r="S105" s="59"/>
      <c r="T105" s="60"/>
    </row>
    <row r="106" spans="3:20" ht="18.75" customHeight="1">
      <c r="C106" s="49" t="s">
        <v>682</v>
      </c>
      <c r="D106" s="54" t="s">
        <v>672</v>
      </c>
      <c r="E106" s="54" t="s">
        <v>683</v>
      </c>
      <c r="F106" s="55" t="s">
        <v>457</v>
      </c>
      <c r="G106" s="56"/>
      <c r="H106" s="57"/>
      <c r="I106" s="58"/>
      <c r="J106" s="57"/>
      <c r="K106" s="59"/>
      <c r="L106" s="57"/>
      <c r="M106" s="59"/>
      <c r="N106" s="57"/>
      <c r="O106" s="59"/>
      <c r="P106" s="57"/>
      <c r="Q106" s="59"/>
      <c r="R106" s="57"/>
      <c r="S106" s="59"/>
      <c r="T106" s="60"/>
    </row>
    <row r="107" spans="3:20" ht="18.75" customHeight="1">
      <c r="C107" s="49" t="s">
        <v>684</v>
      </c>
      <c r="D107" s="54" t="s">
        <v>672</v>
      </c>
      <c r="E107" s="54" t="s">
        <v>685</v>
      </c>
      <c r="F107" s="55" t="s">
        <v>457</v>
      </c>
      <c r="G107" s="56"/>
      <c r="H107" s="57"/>
      <c r="I107" s="58"/>
      <c r="J107" s="57"/>
      <c r="K107" s="59"/>
      <c r="L107" s="57"/>
      <c r="M107" s="59"/>
      <c r="N107" s="57"/>
      <c r="O107" s="59"/>
      <c r="P107" s="57"/>
      <c r="Q107" s="59"/>
      <c r="R107" s="57"/>
      <c r="S107" s="59"/>
      <c r="T107" s="60"/>
    </row>
    <row r="108" spans="3:20" ht="18.75" customHeight="1">
      <c r="C108" s="49" t="s">
        <v>686</v>
      </c>
      <c r="D108" s="54" t="s">
        <v>687</v>
      </c>
      <c r="E108" s="54" t="s">
        <v>688</v>
      </c>
      <c r="F108" s="55" t="s">
        <v>457</v>
      </c>
      <c r="G108" s="56"/>
      <c r="H108" s="57"/>
      <c r="I108" s="58"/>
      <c r="J108" s="57"/>
      <c r="K108" s="59"/>
      <c r="L108" s="57"/>
      <c r="M108" s="59"/>
      <c r="N108" s="57"/>
      <c r="O108" s="59"/>
      <c r="P108" s="57"/>
      <c r="Q108" s="59"/>
      <c r="R108" s="57"/>
      <c r="S108" s="59"/>
      <c r="T108" s="60"/>
    </row>
    <row r="109" spans="3:20" ht="18.75" customHeight="1">
      <c r="C109" s="49" t="s">
        <v>689</v>
      </c>
      <c r="D109" s="54" t="s">
        <v>687</v>
      </c>
      <c r="E109" s="54" t="s">
        <v>690</v>
      </c>
      <c r="F109" s="55" t="s">
        <v>457</v>
      </c>
      <c r="G109" s="56"/>
      <c r="H109" s="57"/>
      <c r="I109" s="58"/>
      <c r="J109" s="57"/>
      <c r="K109" s="59"/>
      <c r="L109" s="57"/>
      <c r="M109" s="59"/>
      <c r="N109" s="57"/>
      <c r="O109" s="59"/>
      <c r="P109" s="57"/>
      <c r="Q109" s="59"/>
      <c r="R109" s="57"/>
      <c r="S109" s="59"/>
      <c r="T109" s="60"/>
    </row>
    <row r="110" spans="3:20" ht="18.75" customHeight="1">
      <c r="C110" s="49" t="s">
        <v>691</v>
      </c>
      <c r="D110" s="54" t="s">
        <v>687</v>
      </c>
      <c r="E110" s="54" t="s">
        <v>692</v>
      </c>
      <c r="F110" s="55" t="s">
        <v>457</v>
      </c>
      <c r="G110" s="56"/>
      <c r="H110" s="57"/>
      <c r="I110" s="58"/>
      <c r="J110" s="57"/>
      <c r="K110" s="59"/>
      <c r="L110" s="57"/>
      <c r="M110" s="59"/>
      <c r="N110" s="57"/>
      <c r="O110" s="59"/>
      <c r="P110" s="57"/>
      <c r="Q110" s="59"/>
      <c r="R110" s="57"/>
      <c r="S110" s="59"/>
      <c r="T110" s="60"/>
    </row>
    <row r="111" spans="3:20" ht="18.75" customHeight="1">
      <c r="C111" s="49" t="s">
        <v>693</v>
      </c>
      <c r="D111" s="54" t="s">
        <v>687</v>
      </c>
      <c r="E111" s="54" t="s">
        <v>694</v>
      </c>
      <c r="F111" s="55" t="s">
        <v>457</v>
      </c>
      <c r="G111" s="56"/>
      <c r="H111" s="57"/>
      <c r="I111" s="58"/>
      <c r="J111" s="57"/>
      <c r="K111" s="59"/>
      <c r="L111" s="57"/>
      <c r="M111" s="59"/>
      <c r="N111" s="57"/>
      <c r="O111" s="59"/>
      <c r="P111" s="57"/>
      <c r="Q111" s="59"/>
      <c r="R111" s="57"/>
      <c r="S111" s="59"/>
      <c r="T111" s="60"/>
    </row>
    <row r="112" spans="3:20" ht="18.75" customHeight="1">
      <c r="C112" s="49" t="s">
        <v>695</v>
      </c>
      <c r="D112" s="54" t="s">
        <v>687</v>
      </c>
      <c r="E112" s="54" t="s">
        <v>696</v>
      </c>
      <c r="F112" s="55" t="s">
        <v>457</v>
      </c>
      <c r="G112" s="56"/>
      <c r="H112" s="57"/>
      <c r="I112" s="58"/>
      <c r="J112" s="57"/>
      <c r="K112" s="59"/>
      <c r="L112" s="57"/>
      <c r="M112" s="59"/>
      <c r="N112" s="57"/>
      <c r="O112" s="59"/>
      <c r="P112" s="57"/>
      <c r="Q112" s="59"/>
      <c r="R112" s="57"/>
      <c r="S112" s="59"/>
      <c r="T112" s="60"/>
    </row>
    <row r="113" spans="3:20" ht="18.75" customHeight="1">
      <c r="C113" s="49" t="s">
        <v>697</v>
      </c>
      <c r="D113" s="54" t="s">
        <v>687</v>
      </c>
      <c r="E113" s="54" t="s">
        <v>698</v>
      </c>
      <c r="F113" s="55" t="s">
        <v>457</v>
      </c>
      <c r="G113" s="56"/>
      <c r="H113" s="57"/>
      <c r="I113" s="58"/>
      <c r="J113" s="57"/>
      <c r="K113" s="59"/>
      <c r="L113" s="57"/>
      <c r="M113" s="59"/>
      <c r="N113" s="57"/>
      <c r="O113" s="59"/>
      <c r="P113" s="57"/>
      <c r="Q113" s="59"/>
      <c r="R113" s="57"/>
      <c r="S113" s="59"/>
      <c r="T113" s="60"/>
    </row>
    <row r="114" spans="3:20" ht="18.75" customHeight="1">
      <c r="C114" s="49" t="s">
        <v>699</v>
      </c>
      <c r="D114" s="54" t="s">
        <v>687</v>
      </c>
      <c r="E114" s="54" t="s">
        <v>700</v>
      </c>
      <c r="F114" s="55" t="s">
        <v>457</v>
      </c>
      <c r="G114" s="56"/>
      <c r="H114" s="57"/>
      <c r="I114" s="58"/>
      <c r="J114" s="57"/>
      <c r="K114" s="59"/>
      <c r="L114" s="57"/>
      <c r="M114" s="59"/>
      <c r="N114" s="57"/>
      <c r="O114" s="59"/>
      <c r="P114" s="57"/>
      <c r="Q114" s="59"/>
      <c r="R114" s="57"/>
      <c r="S114" s="59"/>
      <c r="T114" s="60"/>
    </row>
    <row r="115" spans="3:20" ht="18.75" customHeight="1">
      <c r="C115" s="49" t="s">
        <v>701</v>
      </c>
      <c r="D115" s="54" t="s">
        <v>702</v>
      </c>
      <c r="E115" s="54" t="s">
        <v>703</v>
      </c>
      <c r="F115" s="55" t="s">
        <v>457</v>
      </c>
      <c r="G115" s="56"/>
      <c r="H115" s="57"/>
      <c r="I115" s="58"/>
      <c r="J115" s="57"/>
      <c r="K115" s="59"/>
      <c r="L115" s="57"/>
      <c r="M115" s="59"/>
      <c r="N115" s="57"/>
      <c r="O115" s="59"/>
      <c r="P115" s="57"/>
      <c r="Q115" s="59"/>
      <c r="R115" s="57"/>
      <c r="S115" s="59"/>
      <c r="T115" s="60"/>
    </row>
    <row r="116" spans="3:20" ht="18.75" customHeight="1">
      <c r="C116" s="49" t="s">
        <v>704</v>
      </c>
      <c r="D116" s="54" t="s">
        <v>702</v>
      </c>
      <c r="E116" s="54" t="s">
        <v>705</v>
      </c>
      <c r="F116" s="55" t="s">
        <v>457</v>
      </c>
      <c r="G116" s="56"/>
      <c r="H116" s="57"/>
      <c r="I116" s="58"/>
      <c r="J116" s="57"/>
      <c r="K116" s="59"/>
      <c r="L116" s="57"/>
      <c r="M116" s="59"/>
      <c r="N116" s="57"/>
      <c r="O116" s="59"/>
      <c r="P116" s="57"/>
      <c r="Q116" s="59"/>
      <c r="R116" s="57"/>
      <c r="S116" s="59"/>
      <c r="T116" s="60"/>
    </row>
    <row r="117" spans="3:20" ht="18.75" customHeight="1">
      <c r="C117" s="49" t="s">
        <v>706</v>
      </c>
      <c r="D117" s="54" t="s">
        <v>702</v>
      </c>
      <c r="E117" s="54" t="s">
        <v>707</v>
      </c>
      <c r="F117" s="55" t="s">
        <v>457</v>
      </c>
      <c r="G117" s="56"/>
      <c r="H117" s="57"/>
      <c r="I117" s="58"/>
      <c r="J117" s="57"/>
      <c r="K117" s="59"/>
      <c r="L117" s="57"/>
      <c r="M117" s="59"/>
      <c r="N117" s="57"/>
      <c r="O117" s="59"/>
      <c r="P117" s="57"/>
      <c r="Q117" s="59"/>
      <c r="R117" s="57"/>
      <c r="S117" s="59"/>
      <c r="T117" s="60"/>
    </row>
    <row r="118" spans="3:20" ht="18.75" customHeight="1">
      <c r="C118" s="49" t="s">
        <v>708</v>
      </c>
      <c r="D118" s="54" t="s">
        <v>702</v>
      </c>
      <c r="E118" s="54" t="s">
        <v>709</v>
      </c>
      <c r="F118" s="55" t="s">
        <v>457</v>
      </c>
      <c r="G118" s="56"/>
      <c r="H118" s="57"/>
      <c r="I118" s="58"/>
      <c r="J118" s="57"/>
      <c r="K118" s="59"/>
      <c r="L118" s="57"/>
      <c r="M118" s="59"/>
      <c r="N118" s="57"/>
      <c r="O118" s="59"/>
      <c r="P118" s="57"/>
      <c r="Q118" s="59"/>
      <c r="R118" s="57"/>
      <c r="S118" s="59"/>
      <c r="T118" s="60"/>
    </row>
    <row r="119" spans="3:20" ht="18.75" customHeight="1">
      <c r="C119" s="49" t="s">
        <v>710</v>
      </c>
      <c r="D119" s="54" t="s">
        <v>711</v>
      </c>
      <c r="E119" s="54" t="s">
        <v>712</v>
      </c>
      <c r="F119" s="55" t="s">
        <v>501</v>
      </c>
      <c r="G119" s="56"/>
      <c r="H119" s="57"/>
      <c r="I119" s="58"/>
      <c r="J119" s="57"/>
      <c r="K119" s="59"/>
      <c r="L119" s="57"/>
      <c r="M119" s="59"/>
      <c r="N119" s="57"/>
      <c r="O119" s="59"/>
      <c r="P119" s="57"/>
      <c r="Q119" s="59"/>
      <c r="R119" s="57"/>
      <c r="S119" s="59"/>
      <c r="T119" s="60"/>
    </row>
    <row r="120" spans="3:20" ht="18.75" customHeight="1">
      <c r="C120" s="49" t="s">
        <v>713</v>
      </c>
      <c r="D120" s="54" t="s">
        <v>711</v>
      </c>
      <c r="E120" s="54" t="s">
        <v>714</v>
      </c>
      <c r="F120" s="55" t="s">
        <v>501</v>
      </c>
      <c r="G120" s="56"/>
      <c r="H120" s="57"/>
      <c r="I120" s="58"/>
      <c r="J120" s="57"/>
      <c r="K120" s="59"/>
      <c r="L120" s="57"/>
      <c r="M120" s="59"/>
      <c r="N120" s="57"/>
      <c r="O120" s="59"/>
      <c r="P120" s="57"/>
      <c r="Q120" s="59"/>
      <c r="R120" s="57"/>
      <c r="S120" s="59"/>
      <c r="T120" s="60"/>
    </row>
    <row r="121" spans="3:20" ht="18.75" customHeight="1">
      <c r="C121" s="49" t="s">
        <v>715</v>
      </c>
      <c r="D121" s="54" t="s">
        <v>711</v>
      </c>
      <c r="E121" s="54" t="s">
        <v>716</v>
      </c>
      <c r="F121" s="55" t="s">
        <v>501</v>
      </c>
      <c r="G121" s="56"/>
      <c r="H121" s="57"/>
      <c r="I121" s="58"/>
      <c r="J121" s="57"/>
      <c r="K121" s="59"/>
      <c r="L121" s="57"/>
      <c r="M121" s="59"/>
      <c r="N121" s="57"/>
      <c r="O121" s="59"/>
      <c r="P121" s="57"/>
      <c r="Q121" s="59"/>
      <c r="R121" s="57"/>
      <c r="S121" s="59"/>
      <c r="T121" s="60"/>
    </row>
    <row r="122" spans="3:20" ht="18.75" customHeight="1">
      <c r="C122" s="49" t="s">
        <v>717</v>
      </c>
      <c r="D122" s="54" t="s">
        <v>711</v>
      </c>
      <c r="E122" s="54" t="s">
        <v>718</v>
      </c>
      <c r="F122" s="55" t="s">
        <v>501</v>
      </c>
      <c r="G122" s="56"/>
      <c r="H122" s="57"/>
      <c r="I122" s="58"/>
      <c r="J122" s="57"/>
      <c r="K122" s="59"/>
      <c r="L122" s="57"/>
      <c r="M122" s="59"/>
      <c r="N122" s="57"/>
      <c r="O122" s="59"/>
      <c r="P122" s="57"/>
      <c r="Q122" s="59"/>
      <c r="R122" s="57"/>
      <c r="S122" s="59"/>
      <c r="T122" s="60"/>
    </row>
    <row r="123" spans="3:20" ht="18.75" customHeight="1">
      <c r="C123" s="49" t="s">
        <v>719</v>
      </c>
      <c r="D123" s="54" t="s">
        <v>711</v>
      </c>
      <c r="E123" s="54" t="s">
        <v>720</v>
      </c>
      <c r="F123" s="55" t="s">
        <v>501</v>
      </c>
      <c r="G123" s="56"/>
      <c r="H123" s="57"/>
      <c r="I123" s="58"/>
      <c r="J123" s="57"/>
      <c r="K123" s="59"/>
      <c r="L123" s="57"/>
      <c r="M123" s="59"/>
      <c r="N123" s="57"/>
      <c r="O123" s="59"/>
      <c r="P123" s="57"/>
      <c r="Q123" s="59"/>
      <c r="R123" s="57"/>
      <c r="S123" s="59"/>
      <c r="T123" s="60"/>
    </row>
    <row r="124" spans="3:20" ht="18.75" customHeight="1">
      <c r="C124" s="49" t="s">
        <v>721</v>
      </c>
      <c r="D124" s="54" t="s">
        <v>722</v>
      </c>
      <c r="E124" s="54" t="s">
        <v>723</v>
      </c>
      <c r="F124" s="55" t="s">
        <v>501</v>
      </c>
      <c r="G124" s="56"/>
      <c r="H124" s="57"/>
      <c r="I124" s="58"/>
      <c r="J124" s="57"/>
      <c r="K124" s="59"/>
      <c r="L124" s="57"/>
      <c r="M124" s="59"/>
      <c r="N124" s="57"/>
      <c r="O124" s="59"/>
      <c r="P124" s="57"/>
      <c r="Q124" s="59"/>
      <c r="R124" s="57"/>
      <c r="S124" s="59"/>
      <c r="T124" s="60"/>
    </row>
    <row r="125" spans="3:20" ht="18.75" customHeight="1">
      <c r="C125" s="49" t="s">
        <v>724</v>
      </c>
      <c r="D125" s="54" t="s">
        <v>725</v>
      </c>
      <c r="E125" s="54" t="s">
        <v>726</v>
      </c>
      <c r="F125" s="55" t="s">
        <v>501</v>
      </c>
      <c r="G125" s="56"/>
      <c r="H125" s="57"/>
      <c r="I125" s="58"/>
      <c r="J125" s="57"/>
      <c r="K125" s="59"/>
      <c r="L125" s="57"/>
      <c r="M125" s="59"/>
      <c r="N125" s="57"/>
      <c r="O125" s="59"/>
      <c r="P125" s="57"/>
      <c r="Q125" s="59"/>
      <c r="R125" s="57"/>
      <c r="S125" s="59"/>
      <c r="T125" s="60"/>
    </row>
    <row r="126" spans="3:20" ht="18.75" customHeight="1">
      <c r="C126" s="49" t="s">
        <v>727</v>
      </c>
      <c r="D126" s="54" t="s">
        <v>722</v>
      </c>
      <c r="E126" s="54" t="s">
        <v>728</v>
      </c>
      <c r="F126" s="55" t="s">
        <v>501</v>
      </c>
      <c r="G126" s="56"/>
      <c r="H126" s="57"/>
      <c r="I126" s="58"/>
      <c r="J126" s="57"/>
      <c r="K126" s="59"/>
      <c r="L126" s="57"/>
      <c r="M126" s="59"/>
      <c r="N126" s="57"/>
      <c r="O126" s="59"/>
      <c r="P126" s="57"/>
      <c r="Q126" s="59"/>
      <c r="R126" s="57"/>
      <c r="S126" s="59"/>
      <c r="T126" s="60"/>
    </row>
    <row r="127" spans="3:20" ht="18.75" customHeight="1">
      <c r="C127" s="49" t="s">
        <v>729</v>
      </c>
      <c r="D127" s="54" t="s">
        <v>722</v>
      </c>
      <c r="E127" s="54" t="s">
        <v>730</v>
      </c>
      <c r="F127" s="55" t="s">
        <v>501</v>
      </c>
      <c r="G127" s="56"/>
      <c r="H127" s="57"/>
      <c r="I127" s="58"/>
      <c r="J127" s="57"/>
      <c r="K127" s="59"/>
      <c r="L127" s="57"/>
      <c r="M127" s="59"/>
      <c r="N127" s="57"/>
      <c r="O127" s="59"/>
      <c r="P127" s="57"/>
      <c r="Q127" s="59"/>
      <c r="R127" s="57"/>
      <c r="S127" s="59"/>
      <c r="T127" s="60"/>
    </row>
    <row r="128" spans="3:20" ht="18.75" customHeight="1">
      <c r="C128" s="49" t="s">
        <v>731</v>
      </c>
      <c r="D128" s="54" t="s">
        <v>732</v>
      </c>
      <c r="E128" s="54" t="s">
        <v>733</v>
      </c>
      <c r="F128" s="55" t="s">
        <v>501</v>
      </c>
      <c r="G128" s="56"/>
      <c r="H128" s="57"/>
      <c r="I128" s="58"/>
      <c r="J128" s="57"/>
      <c r="K128" s="59"/>
      <c r="L128" s="57"/>
      <c r="M128" s="59"/>
      <c r="N128" s="57"/>
      <c r="O128" s="59"/>
      <c r="P128" s="57"/>
      <c r="Q128" s="59"/>
      <c r="R128" s="57"/>
      <c r="S128" s="59"/>
      <c r="T128" s="60"/>
    </row>
    <row r="129" spans="3:20" ht="18.75" customHeight="1">
      <c r="C129" s="49" t="s">
        <v>734</v>
      </c>
      <c r="D129" s="54" t="s">
        <v>735</v>
      </c>
      <c r="E129" s="54" t="s">
        <v>736</v>
      </c>
      <c r="F129" s="55" t="s">
        <v>737</v>
      </c>
      <c r="G129" s="56"/>
      <c r="H129" s="57"/>
      <c r="I129" s="58"/>
      <c r="J129" s="57"/>
      <c r="K129" s="59"/>
      <c r="L129" s="57"/>
      <c r="M129" s="59"/>
      <c r="N129" s="57"/>
      <c r="O129" s="59"/>
      <c r="P129" s="57"/>
      <c r="Q129" s="59"/>
      <c r="R129" s="57"/>
      <c r="S129" s="59"/>
      <c r="T129" s="60"/>
    </row>
    <row r="130" spans="3:20" ht="18.75" customHeight="1">
      <c r="C130" s="49" t="s">
        <v>738</v>
      </c>
      <c r="D130" s="54" t="s">
        <v>739</v>
      </c>
      <c r="E130" s="54" t="s">
        <v>740</v>
      </c>
      <c r="F130" s="55" t="s">
        <v>501</v>
      </c>
      <c r="G130" s="56"/>
      <c r="H130" s="57"/>
      <c r="I130" s="58"/>
      <c r="J130" s="57"/>
      <c r="K130" s="59"/>
      <c r="L130" s="57"/>
      <c r="M130" s="59"/>
      <c r="N130" s="57"/>
      <c r="O130" s="59"/>
      <c r="P130" s="57"/>
      <c r="Q130" s="59"/>
      <c r="R130" s="57"/>
      <c r="S130" s="59"/>
      <c r="T130" s="60"/>
    </row>
    <row r="131" spans="3:20" ht="18.75" customHeight="1">
      <c r="C131" s="49" t="s">
        <v>741</v>
      </c>
      <c r="D131" s="54" t="s">
        <v>742</v>
      </c>
      <c r="E131" s="54" t="s">
        <v>743</v>
      </c>
      <c r="F131" s="55" t="s">
        <v>501</v>
      </c>
      <c r="G131" s="56"/>
      <c r="H131" s="57"/>
      <c r="I131" s="58"/>
      <c r="J131" s="57"/>
      <c r="K131" s="59"/>
      <c r="L131" s="57"/>
      <c r="M131" s="59"/>
      <c r="N131" s="57"/>
      <c r="O131" s="59"/>
      <c r="P131" s="57"/>
      <c r="Q131" s="59"/>
      <c r="R131" s="57"/>
      <c r="S131" s="59"/>
      <c r="T131" s="60"/>
    </row>
    <row r="132" spans="3:20" ht="18.75" customHeight="1">
      <c r="C132" s="49" t="s">
        <v>744</v>
      </c>
      <c r="D132" s="54" t="s">
        <v>745</v>
      </c>
      <c r="E132" s="54" t="s">
        <v>746</v>
      </c>
      <c r="F132" s="55" t="s">
        <v>501</v>
      </c>
      <c r="G132" s="56"/>
      <c r="H132" s="57"/>
      <c r="I132" s="58"/>
      <c r="J132" s="57"/>
      <c r="K132" s="59"/>
      <c r="L132" s="57"/>
      <c r="M132" s="59"/>
      <c r="N132" s="57"/>
      <c r="O132" s="59"/>
      <c r="P132" s="57"/>
      <c r="Q132" s="59"/>
      <c r="R132" s="57"/>
      <c r="S132" s="59"/>
      <c r="T132" s="60"/>
    </row>
    <row r="133" spans="3:20" ht="18.75" customHeight="1">
      <c r="C133" s="49" t="s">
        <v>747</v>
      </c>
      <c r="D133" s="54" t="s">
        <v>745</v>
      </c>
      <c r="E133" s="54" t="s">
        <v>748</v>
      </c>
      <c r="F133" s="55" t="s">
        <v>501</v>
      </c>
      <c r="G133" s="56"/>
      <c r="H133" s="57"/>
      <c r="I133" s="58"/>
      <c r="J133" s="57"/>
      <c r="K133" s="59"/>
      <c r="L133" s="57"/>
      <c r="M133" s="59"/>
      <c r="N133" s="57"/>
      <c r="O133" s="59"/>
      <c r="P133" s="57"/>
      <c r="Q133" s="59"/>
      <c r="R133" s="57"/>
      <c r="S133" s="59"/>
      <c r="T133" s="60"/>
    </row>
    <row r="134" spans="3:20" ht="18.75" customHeight="1">
      <c r="C134" s="49" t="s">
        <v>749</v>
      </c>
      <c r="D134" s="54" t="s">
        <v>750</v>
      </c>
      <c r="E134" s="54" t="s">
        <v>751</v>
      </c>
      <c r="F134" s="55" t="s">
        <v>501</v>
      </c>
      <c r="G134" s="56"/>
      <c r="H134" s="57"/>
      <c r="I134" s="58"/>
      <c r="J134" s="57"/>
      <c r="K134" s="59"/>
      <c r="L134" s="57"/>
      <c r="M134" s="59"/>
      <c r="N134" s="57"/>
      <c r="O134" s="59"/>
      <c r="P134" s="57"/>
      <c r="Q134" s="59"/>
      <c r="R134" s="57"/>
      <c r="S134" s="59"/>
      <c r="T134" s="60"/>
    </row>
    <row r="135" spans="3:20" ht="18.75" customHeight="1">
      <c r="C135" s="49" t="s">
        <v>752</v>
      </c>
      <c r="D135" s="54" t="s">
        <v>753</v>
      </c>
      <c r="E135" s="54" t="s">
        <v>754</v>
      </c>
      <c r="F135" s="55" t="s">
        <v>457</v>
      </c>
      <c r="G135" s="56"/>
      <c r="H135" s="57"/>
      <c r="I135" s="58"/>
      <c r="J135" s="57"/>
      <c r="K135" s="59"/>
      <c r="L135" s="57"/>
      <c r="M135" s="59"/>
      <c r="N135" s="57"/>
      <c r="O135" s="59"/>
      <c r="P135" s="57"/>
      <c r="Q135" s="59"/>
      <c r="R135" s="57"/>
      <c r="S135" s="59"/>
      <c r="T135" s="60"/>
    </row>
    <row r="136" spans="3:20" ht="18.75" customHeight="1">
      <c r="C136" s="49" t="s">
        <v>755</v>
      </c>
      <c r="D136" s="54" t="s">
        <v>756</v>
      </c>
      <c r="E136" s="54" t="s">
        <v>757</v>
      </c>
      <c r="F136" s="55" t="s">
        <v>513</v>
      </c>
      <c r="G136" s="56"/>
      <c r="H136" s="57"/>
      <c r="I136" s="58"/>
      <c r="J136" s="57"/>
      <c r="K136" s="59"/>
      <c r="L136" s="57"/>
      <c r="M136" s="59"/>
      <c r="N136" s="57"/>
      <c r="O136" s="59"/>
      <c r="P136" s="57"/>
      <c r="Q136" s="59"/>
      <c r="R136" s="57"/>
      <c r="S136" s="59"/>
      <c r="T136" s="60"/>
    </row>
    <row r="137" spans="3:20" ht="18.75" customHeight="1">
      <c r="C137" s="49" t="s">
        <v>758</v>
      </c>
      <c r="D137" s="54" t="s">
        <v>759</v>
      </c>
      <c r="E137" s="54" t="s">
        <v>760</v>
      </c>
      <c r="F137" s="55" t="s">
        <v>513</v>
      </c>
      <c r="G137" s="56"/>
      <c r="H137" s="57"/>
      <c r="I137" s="58"/>
      <c r="J137" s="57"/>
      <c r="K137" s="59"/>
      <c r="L137" s="57"/>
      <c r="M137" s="59"/>
      <c r="N137" s="57"/>
      <c r="O137" s="59"/>
      <c r="P137" s="57"/>
      <c r="Q137" s="59"/>
      <c r="R137" s="57"/>
      <c r="S137" s="59"/>
      <c r="T137" s="60"/>
    </row>
    <row r="138" spans="3:20" ht="18.75" customHeight="1">
      <c r="C138" s="49" t="s">
        <v>761</v>
      </c>
      <c r="D138" s="54" t="s">
        <v>762</v>
      </c>
      <c r="E138" s="54" t="s">
        <v>763</v>
      </c>
      <c r="F138" s="55" t="s">
        <v>764</v>
      </c>
      <c r="G138" s="56"/>
      <c r="H138" s="57"/>
      <c r="I138" s="58"/>
      <c r="J138" s="57"/>
      <c r="K138" s="59"/>
      <c r="L138" s="57"/>
      <c r="M138" s="59"/>
      <c r="N138" s="57"/>
      <c r="O138" s="59"/>
      <c r="P138" s="57"/>
      <c r="Q138" s="59"/>
      <c r="R138" s="57"/>
      <c r="S138" s="59"/>
      <c r="T138" s="60"/>
    </row>
    <row r="139" spans="3:20" ht="18.75" customHeight="1">
      <c r="C139" s="49" t="s">
        <v>765</v>
      </c>
      <c r="D139" s="54" t="s">
        <v>766</v>
      </c>
      <c r="E139" s="54" t="s">
        <v>767</v>
      </c>
      <c r="F139" s="55" t="s">
        <v>764</v>
      </c>
      <c r="G139" s="56"/>
      <c r="H139" s="57"/>
      <c r="I139" s="58"/>
      <c r="J139" s="57"/>
      <c r="K139" s="59"/>
      <c r="L139" s="57"/>
      <c r="M139" s="59"/>
      <c r="N139" s="57"/>
      <c r="O139" s="59"/>
      <c r="P139" s="57"/>
      <c r="Q139" s="59"/>
      <c r="R139" s="57"/>
      <c r="S139" s="59"/>
      <c r="T139" s="60"/>
    </row>
    <row r="140" spans="3:20" ht="18.75" customHeight="1">
      <c r="C140" s="49" t="s">
        <v>768</v>
      </c>
      <c r="D140" s="54" t="s">
        <v>769</v>
      </c>
      <c r="E140" s="54" t="s">
        <v>770</v>
      </c>
      <c r="F140" s="55" t="s">
        <v>501</v>
      </c>
      <c r="G140" s="56"/>
      <c r="H140" s="57"/>
      <c r="I140" s="58"/>
      <c r="J140" s="57"/>
      <c r="K140" s="59"/>
      <c r="L140" s="57"/>
      <c r="M140" s="59"/>
      <c r="N140" s="57"/>
      <c r="O140" s="59"/>
      <c r="P140" s="57"/>
      <c r="Q140" s="59"/>
      <c r="R140" s="57"/>
      <c r="S140" s="59"/>
      <c r="T140" s="60"/>
    </row>
    <row r="141" spans="3:20" ht="18.75" customHeight="1">
      <c r="C141" s="49" t="s">
        <v>771</v>
      </c>
      <c r="D141" s="54" t="s">
        <v>769</v>
      </c>
      <c r="E141" s="54" t="s">
        <v>772</v>
      </c>
      <c r="F141" s="55" t="s">
        <v>638</v>
      </c>
      <c r="G141" s="56"/>
      <c r="H141" s="57"/>
      <c r="I141" s="58"/>
      <c r="J141" s="57"/>
      <c r="K141" s="59"/>
      <c r="L141" s="57"/>
      <c r="M141" s="59"/>
      <c r="N141" s="57"/>
      <c r="O141" s="59"/>
      <c r="P141" s="57"/>
      <c r="Q141" s="59"/>
      <c r="R141" s="57"/>
      <c r="S141" s="59"/>
      <c r="T141" s="60"/>
    </row>
    <row r="142" spans="3:20" ht="18.75" customHeight="1">
      <c r="C142" s="49" t="s">
        <v>773</v>
      </c>
      <c r="D142" s="54" t="s">
        <v>774</v>
      </c>
      <c r="E142" s="54" t="s">
        <v>775</v>
      </c>
      <c r="F142" s="55" t="s">
        <v>638</v>
      </c>
      <c r="G142" s="56"/>
      <c r="H142" s="57"/>
      <c r="I142" s="58"/>
      <c r="J142" s="57"/>
      <c r="K142" s="59"/>
      <c r="L142" s="57"/>
      <c r="M142" s="59"/>
      <c r="N142" s="57"/>
      <c r="O142" s="59"/>
      <c r="P142" s="57"/>
      <c r="Q142" s="59"/>
      <c r="R142" s="57"/>
      <c r="S142" s="59"/>
      <c r="T142" s="60"/>
    </row>
    <row r="143" spans="3:20" ht="18.75" customHeight="1">
      <c r="C143" s="49" t="s">
        <v>776</v>
      </c>
      <c r="D143" s="54" t="s">
        <v>777</v>
      </c>
      <c r="E143" s="54" t="s">
        <v>778</v>
      </c>
      <c r="F143" s="55" t="s">
        <v>737</v>
      </c>
      <c r="G143" s="56"/>
      <c r="H143" s="57"/>
      <c r="I143" s="58"/>
      <c r="J143" s="57"/>
      <c r="K143" s="59"/>
      <c r="L143" s="57"/>
      <c r="M143" s="59"/>
      <c r="N143" s="57"/>
      <c r="O143" s="59"/>
      <c r="P143" s="57"/>
      <c r="Q143" s="59"/>
      <c r="R143" s="57"/>
      <c r="S143" s="59"/>
      <c r="T143" s="60"/>
    </row>
    <row r="144" spans="3:20" ht="18.75" customHeight="1">
      <c r="C144" s="49" t="s">
        <v>779</v>
      </c>
      <c r="D144" s="54" t="s">
        <v>780</v>
      </c>
      <c r="E144" s="54" t="s">
        <v>781</v>
      </c>
      <c r="F144" s="55" t="s">
        <v>782</v>
      </c>
      <c r="G144" s="56"/>
      <c r="H144" s="57"/>
      <c r="I144" s="58"/>
      <c r="J144" s="57"/>
      <c r="K144" s="59"/>
      <c r="L144" s="57"/>
      <c r="M144" s="59"/>
      <c r="N144" s="57"/>
      <c r="O144" s="59"/>
      <c r="P144" s="57"/>
      <c r="Q144" s="59"/>
      <c r="R144" s="57"/>
      <c r="S144" s="59"/>
      <c r="T144" s="60"/>
    </row>
    <row r="145" spans="3:20" ht="18.75" customHeight="1">
      <c r="C145" s="49" t="s">
        <v>783</v>
      </c>
      <c r="D145" s="54" t="s">
        <v>784</v>
      </c>
      <c r="E145" s="54" t="s">
        <v>785</v>
      </c>
      <c r="F145" s="55" t="s">
        <v>786</v>
      </c>
      <c r="G145" s="56"/>
      <c r="H145" s="57"/>
      <c r="I145" s="58"/>
      <c r="J145" s="57"/>
      <c r="K145" s="59"/>
      <c r="L145" s="57"/>
      <c r="M145" s="59"/>
      <c r="N145" s="57"/>
      <c r="O145" s="59"/>
      <c r="P145" s="57"/>
      <c r="Q145" s="59"/>
      <c r="R145" s="57"/>
      <c r="S145" s="59"/>
      <c r="T145" s="60"/>
    </row>
    <row r="146" spans="3:20" ht="18.75" customHeight="1">
      <c r="C146" s="49" t="s">
        <v>787</v>
      </c>
      <c r="D146" s="54" t="s">
        <v>788</v>
      </c>
      <c r="E146" s="54" t="s">
        <v>789</v>
      </c>
      <c r="F146" s="55" t="s">
        <v>782</v>
      </c>
      <c r="G146" s="56"/>
      <c r="H146" s="57"/>
      <c r="I146" s="58"/>
      <c r="J146" s="57"/>
      <c r="K146" s="59"/>
      <c r="L146" s="57"/>
      <c r="M146" s="59"/>
      <c r="N146" s="57"/>
      <c r="O146" s="59"/>
      <c r="P146" s="57"/>
      <c r="Q146" s="59"/>
      <c r="R146" s="57"/>
      <c r="S146" s="59"/>
      <c r="T146" s="60"/>
    </row>
    <row r="147" spans="3:20" ht="18.75" customHeight="1">
      <c r="C147" s="49" t="s">
        <v>790</v>
      </c>
      <c r="D147" s="54" t="s">
        <v>791</v>
      </c>
      <c r="E147" s="54" t="s">
        <v>792</v>
      </c>
      <c r="F147" s="55" t="s">
        <v>793</v>
      </c>
      <c r="G147" s="56"/>
      <c r="H147" s="57"/>
      <c r="I147" s="58"/>
      <c r="J147" s="57"/>
      <c r="K147" s="59"/>
      <c r="L147" s="57"/>
      <c r="M147" s="59"/>
      <c r="N147" s="57"/>
      <c r="O147" s="59"/>
      <c r="P147" s="57"/>
      <c r="Q147" s="59"/>
      <c r="R147" s="57"/>
      <c r="S147" s="59"/>
      <c r="T147" s="60"/>
    </row>
    <row r="148" spans="3:20" ht="18.75" customHeight="1">
      <c r="C148" s="49" t="s">
        <v>794</v>
      </c>
      <c r="D148" s="54" t="s">
        <v>795</v>
      </c>
      <c r="E148" s="54" t="s">
        <v>796</v>
      </c>
      <c r="F148" s="55" t="s">
        <v>764</v>
      </c>
      <c r="G148" s="56"/>
      <c r="H148" s="57"/>
      <c r="I148" s="58"/>
      <c r="J148" s="57"/>
      <c r="K148" s="59"/>
      <c r="L148" s="57"/>
      <c r="M148" s="59"/>
      <c r="N148" s="57"/>
      <c r="O148" s="59"/>
      <c r="P148" s="57"/>
      <c r="Q148" s="59"/>
      <c r="R148" s="57"/>
      <c r="S148" s="59"/>
      <c r="T148" s="60"/>
    </row>
    <row r="149" spans="3:20" ht="18.75" customHeight="1">
      <c r="C149" s="49" t="s">
        <v>797</v>
      </c>
      <c r="D149" s="54" t="s">
        <v>798</v>
      </c>
      <c r="E149" s="54" t="s">
        <v>789</v>
      </c>
      <c r="F149" s="55" t="s">
        <v>782</v>
      </c>
      <c r="G149" s="56"/>
      <c r="H149" s="57"/>
      <c r="I149" s="58"/>
      <c r="J149" s="57"/>
      <c r="K149" s="59"/>
      <c r="L149" s="57"/>
      <c r="M149" s="59"/>
      <c r="N149" s="57"/>
      <c r="O149" s="59"/>
      <c r="P149" s="57"/>
      <c r="Q149" s="59"/>
      <c r="R149" s="57"/>
      <c r="S149" s="59"/>
      <c r="T149" s="60"/>
    </row>
    <row r="150" spans="3:20" ht="18.75" customHeight="1">
      <c r="C150" s="49" t="s">
        <v>799</v>
      </c>
      <c r="D150" s="54" t="s">
        <v>800</v>
      </c>
      <c r="E150" s="54" t="s">
        <v>801</v>
      </c>
      <c r="F150" s="55" t="s">
        <v>501</v>
      </c>
      <c r="G150" s="56"/>
      <c r="H150" s="57"/>
      <c r="I150" s="58"/>
      <c r="J150" s="57"/>
      <c r="K150" s="59"/>
      <c r="L150" s="57"/>
      <c r="M150" s="59"/>
      <c r="N150" s="57"/>
      <c r="O150" s="59"/>
      <c r="P150" s="57"/>
      <c r="Q150" s="59"/>
      <c r="R150" s="57"/>
      <c r="S150" s="59"/>
      <c r="T150" s="60"/>
    </row>
    <row r="151" spans="3:20" ht="18.75" customHeight="1">
      <c r="C151" s="49" t="s">
        <v>802</v>
      </c>
      <c r="D151" s="54" t="s">
        <v>803</v>
      </c>
      <c r="E151" s="54" t="s">
        <v>804</v>
      </c>
      <c r="F151" s="55" t="s">
        <v>764</v>
      </c>
      <c r="G151" s="56"/>
      <c r="H151" s="57"/>
      <c r="I151" s="58"/>
      <c r="J151" s="57"/>
      <c r="K151" s="59"/>
      <c r="L151" s="57"/>
      <c r="M151" s="59"/>
      <c r="N151" s="57"/>
      <c r="O151" s="59"/>
      <c r="P151" s="57"/>
      <c r="Q151" s="59"/>
      <c r="R151" s="57"/>
      <c r="S151" s="59"/>
      <c r="T151" s="60"/>
    </row>
    <row r="152" spans="3:20" ht="18.75" customHeight="1">
      <c r="C152" s="49" t="s">
        <v>805</v>
      </c>
      <c r="D152" s="54" t="s">
        <v>806</v>
      </c>
      <c r="E152" s="54" t="s">
        <v>807</v>
      </c>
      <c r="F152" s="55" t="s">
        <v>808</v>
      </c>
      <c r="G152" s="56"/>
      <c r="H152" s="57"/>
      <c r="I152" s="58"/>
      <c r="J152" s="57"/>
      <c r="K152" s="59"/>
      <c r="L152" s="57"/>
      <c r="M152" s="59"/>
      <c r="N152" s="57"/>
      <c r="O152" s="59"/>
      <c r="P152" s="57"/>
      <c r="Q152" s="59"/>
      <c r="R152" s="57"/>
      <c r="S152" s="59"/>
      <c r="T152" s="60"/>
    </row>
    <row r="153" spans="3:20" ht="18.75" customHeight="1">
      <c r="C153" s="49" t="s">
        <v>809</v>
      </c>
      <c r="D153" s="54" t="s">
        <v>810</v>
      </c>
      <c r="E153" s="54" t="s">
        <v>811</v>
      </c>
      <c r="F153" s="55" t="s">
        <v>501</v>
      </c>
      <c r="G153" s="56"/>
      <c r="H153" s="57"/>
      <c r="I153" s="58"/>
      <c r="J153" s="57"/>
      <c r="K153" s="59"/>
      <c r="L153" s="57"/>
      <c r="M153" s="59"/>
      <c r="N153" s="57"/>
      <c r="O153" s="59"/>
      <c r="P153" s="57"/>
      <c r="Q153" s="59"/>
      <c r="R153" s="57"/>
      <c r="S153" s="59"/>
      <c r="T153" s="60"/>
    </row>
    <row r="154" spans="3:20" ht="18.75" customHeight="1">
      <c r="C154" s="49" t="s">
        <v>812</v>
      </c>
      <c r="D154" s="54" t="s">
        <v>813</v>
      </c>
      <c r="E154" s="54" t="s">
        <v>814</v>
      </c>
      <c r="F154" s="55" t="s">
        <v>815</v>
      </c>
      <c r="G154" s="56"/>
      <c r="H154" s="57"/>
      <c r="I154" s="58"/>
      <c r="J154" s="57"/>
      <c r="K154" s="59"/>
      <c r="L154" s="57"/>
      <c r="M154" s="59"/>
      <c r="N154" s="57"/>
      <c r="O154" s="59"/>
      <c r="P154" s="57"/>
      <c r="Q154" s="59"/>
      <c r="R154" s="57"/>
      <c r="S154" s="59"/>
      <c r="T154" s="60"/>
    </row>
    <row r="155" spans="3:20" ht="18.75" customHeight="1">
      <c r="C155" s="49" t="s">
        <v>816</v>
      </c>
      <c r="D155" s="54" t="s">
        <v>817</v>
      </c>
      <c r="E155" s="54" t="s">
        <v>814</v>
      </c>
      <c r="F155" s="55" t="s">
        <v>815</v>
      </c>
      <c r="G155" s="56"/>
      <c r="H155" s="57"/>
      <c r="I155" s="58"/>
      <c r="J155" s="57"/>
      <c r="K155" s="59"/>
      <c r="L155" s="57"/>
      <c r="M155" s="59"/>
      <c r="N155" s="57"/>
      <c r="O155" s="59"/>
      <c r="P155" s="57"/>
      <c r="Q155" s="59"/>
      <c r="R155" s="57"/>
      <c r="S155" s="59"/>
      <c r="T155" s="60"/>
    </row>
    <row r="156" spans="3:20" ht="18.75" customHeight="1">
      <c r="C156" s="49" t="s">
        <v>818</v>
      </c>
      <c r="D156" s="54" t="s">
        <v>819</v>
      </c>
      <c r="E156" s="54"/>
      <c r="F156" s="55" t="s">
        <v>815</v>
      </c>
      <c r="G156" s="56"/>
      <c r="H156" s="57"/>
      <c r="I156" s="58"/>
      <c r="J156" s="57"/>
      <c r="K156" s="59"/>
      <c r="L156" s="57"/>
      <c r="M156" s="59"/>
      <c r="N156" s="57"/>
      <c r="O156" s="59"/>
      <c r="P156" s="57"/>
      <c r="Q156" s="59"/>
      <c r="R156" s="57"/>
      <c r="S156" s="59"/>
      <c r="T156" s="60"/>
    </row>
    <row r="157" spans="3:20" ht="18.75" customHeight="1">
      <c r="C157" s="49" t="s">
        <v>820</v>
      </c>
      <c r="D157" s="54" t="s">
        <v>821</v>
      </c>
      <c r="E157" s="54" t="s">
        <v>822</v>
      </c>
      <c r="F157" s="55" t="s">
        <v>823</v>
      </c>
      <c r="G157" s="56"/>
      <c r="H157" s="57"/>
      <c r="I157" s="58"/>
      <c r="J157" s="57"/>
      <c r="K157" s="59"/>
      <c r="L157" s="57"/>
      <c r="M157" s="59"/>
      <c r="N157" s="57"/>
      <c r="O157" s="59"/>
      <c r="P157" s="57"/>
      <c r="Q157" s="59"/>
      <c r="R157" s="57"/>
      <c r="S157" s="59"/>
      <c r="T157" s="60"/>
    </row>
    <row r="158" spans="3:20" ht="18.75" customHeight="1">
      <c r="C158" s="49" t="s">
        <v>824</v>
      </c>
      <c r="D158" s="54" t="s">
        <v>825</v>
      </c>
      <c r="E158" s="54" t="s">
        <v>826</v>
      </c>
      <c r="F158" s="55" t="s">
        <v>823</v>
      </c>
      <c r="G158" s="56"/>
      <c r="H158" s="57"/>
      <c r="I158" s="58"/>
      <c r="J158" s="57"/>
      <c r="K158" s="59"/>
      <c r="L158" s="57"/>
      <c r="M158" s="59"/>
      <c r="N158" s="57"/>
      <c r="O158" s="59"/>
      <c r="P158" s="57"/>
      <c r="Q158" s="59"/>
      <c r="R158" s="57"/>
      <c r="S158" s="59"/>
      <c r="T158" s="60"/>
    </row>
    <row r="159" spans="3:20" ht="18.75" customHeight="1">
      <c r="C159" s="49" t="s">
        <v>827</v>
      </c>
      <c r="D159" s="54" t="s">
        <v>828</v>
      </c>
      <c r="E159" s="54" t="s">
        <v>829</v>
      </c>
      <c r="F159" s="55" t="s">
        <v>823</v>
      </c>
      <c r="G159" s="56"/>
      <c r="H159" s="57"/>
      <c r="I159" s="58"/>
      <c r="J159" s="57"/>
      <c r="K159" s="59"/>
      <c r="L159" s="57"/>
      <c r="M159" s="59"/>
      <c r="N159" s="57"/>
      <c r="O159" s="59"/>
      <c r="P159" s="57"/>
      <c r="Q159" s="59"/>
      <c r="R159" s="57"/>
      <c r="S159" s="59"/>
      <c r="T159" s="60"/>
    </row>
    <row r="160" spans="3:20" ht="18.75" customHeight="1">
      <c r="C160" s="49" t="s">
        <v>830</v>
      </c>
      <c r="D160" s="54" t="s">
        <v>831</v>
      </c>
      <c r="E160" s="54" t="s">
        <v>832</v>
      </c>
      <c r="F160" s="55" t="s">
        <v>457</v>
      </c>
      <c r="G160" s="56"/>
      <c r="H160" s="57"/>
      <c r="I160" s="58"/>
      <c r="J160" s="57"/>
      <c r="K160" s="59"/>
      <c r="L160" s="57"/>
      <c r="M160" s="59"/>
      <c r="N160" s="57"/>
      <c r="O160" s="59"/>
      <c r="P160" s="57"/>
      <c r="Q160" s="59"/>
      <c r="R160" s="57"/>
      <c r="S160" s="59"/>
      <c r="T160" s="60"/>
    </row>
    <row r="161" spans="3:20" ht="18.75" customHeight="1">
      <c r="C161" s="49" t="s">
        <v>833</v>
      </c>
      <c r="D161" s="54" t="s">
        <v>831</v>
      </c>
      <c r="E161" s="54" t="s">
        <v>834</v>
      </c>
      <c r="F161" s="55" t="s">
        <v>457</v>
      </c>
      <c r="G161" s="56"/>
      <c r="H161" s="57"/>
      <c r="I161" s="58"/>
      <c r="J161" s="57"/>
      <c r="K161" s="59"/>
      <c r="L161" s="57"/>
      <c r="M161" s="59"/>
      <c r="N161" s="57"/>
      <c r="O161" s="59"/>
      <c r="P161" s="57"/>
      <c r="Q161" s="59"/>
      <c r="R161" s="57"/>
      <c r="S161" s="59"/>
      <c r="T161" s="60"/>
    </row>
    <row r="162" spans="3:20" ht="18.75" customHeight="1">
      <c r="C162" s="49" t="s">
        <v>835</v>
      </c>
      <c r="D162" s="54" t="s">
        <v>836</v>
      </c>
      <c r="E162" s="54" t="s">
        <v>837</v>
      </c>
      <c r="F162" s="55" t="s">
        <v>823</v>
      </c>
      <c r="G162" s="56"/>
      <c r="H162" s="57"/>
      <c r="I162" s="58"/>
      <c r="J162" s="57"/>
      <c r="K162" s="59"/>
      <c r="L162" s="57"/>
      <c r="M162" s="59"/>
      <c r="N162" s="57"/>
      <c r="O162" s="59"/>
      <c r="P162" s="57"/>
      <c r="Q162" s="59"/>
      <c r="R162" s="57"/>
      <c r="S162" s="59"/>
      <c r="T162" s="60"/>
    </row>
    <row r="163" spans="3:20" ht="18.75" customHeight="1">
      <c r="C163" s="49" t="s">
        <v>838</v>
      </c>
      <c r="D163" s="54" t="s">
        <v>839</v>
      </c>
      <c r="E163" s="54"/>
      <c r="F163" s="55" t="s">
        <v>840</v>
      </c>
      <c r="G163" s="56"/>
      <c r="H163" s="57"/>
      <c r="I163" s="58"/>
      <c r="J163" s="57"/>
      <c r="K163" s="59"/>
      <c r="L163" s="57"/>
      <c r="M163" s="59"/>
      <c r="N163" s="57"/>
      <c r="O163" s="59"/>
      <c r="P163" s="57"/>
      <c r="Q163" s="59"/>
      <c r="R163" s="57"/>
      <c r="S163" s="59"/>
      <c r="T163" s="60"/>
    </row>
    <row r="164" spans="3:20" ht="18.75" customHeight="1">
      <c r="C164" s="49" t="s">
        <v>841</v>
      </c>
      <c r="D164" s="54" t="s">
        <v>842</v>
      </c>
      <c r="E164" s="54" t="s">
        <v>843</v>
      </c>
      <c r="F164" s="55" t="s">
        <v>501</v>
      </c>
      <c r="G164" s="56"/>
      <c r="H164" s="57"/>
      <c r="I164" s="58"/>
      <c r="J164" s="57"/>
      <c r="K164" s="59"/>
      <c r="L164" s="57"/>
      <c r="M164" s="59"/>
      <c r="N164" s="57"/>
      <c r="O164" s="59"/>
      <c r="P164" s="57"/>
      <c r="Q164" s="59"/>
      <c r="R164" s="57"/>
      <c r="S164" s="59"/>
      <c r="T164" s="60"/>
    </row>
    <row r="165" spans="3:20" ht="18.75" customHeight="1">
      <c r="C165" s="49" t="s">
        <v>844</v>
      </c>
      <c r="D165" s="54" t="s">
        <v>535</v>
      </c>
      <c r="E165" s="54" t="s">
        <v>845</v>
      </c>
      <c r="F165" s="55" t="s">
        <v>501</v>
      </c>
      <c r="G165" s="56"/>
      <c r="H165" s="57"/>
      <c r="I165" s="58"/>
      <c r="J165" s="57"/>
      <c r="K165" s="59"/>
      <c r="L165" s="57"/>
      <c r="M165" s="59"/>
      <c r="N165" s="57"/>
      <c r="O165" s="59"/>
      <c r="P165" s="57"/>
      <c r="Q165" s="59"/>
      <c r="R165" s="57"/>
      <c r="S165" s="59"/>
      <c r="T165" s="60"/>
    </row>
    <row r="166" spans="3:20" ht="18.75" customHeight="1">
      <c r="C166" s="49" t="s">
        <v>846</v>
      </c>
      <c r="D166" s="54" t="s">
        <v>847</v>
      </c>
      <c r="E166" s="54" t="s">
        <v>848</v>
      </c>
      <c r="F166" s="55" t="s">
        <v>638</v>
      </c>
      <c r="G166" s="56"/>
      <c r="H166" s="57"/>
      <c r="I166" s="58"/>
      <c r="J166" s="57"/>
      <c r="K166" s="59"/>
      <c r="L166" s="57"/>
      <c r="M166" s="59"/>
      <c r="N166" s="57"/>
      <c r="O166" s="59"/>
      <c r="P166" s="57"/>
      <c r="Q166" s="59"/>
      <c r="R166" s="57"/>
      <c r="S166" s="59"/>
      <c r="T166" s="60"/>
    </row>
    <row r="167" spans="3:20" ht="18.75" customHeight="1">
      <c r="C167" s="49" t="s">
        <v>849</v>
      </c>
      <c r="D167" s="54" t="s">
        <v>850</v>
      </c>
      <c r="E167" s="54" t="s">
        <v>851</v>
      </c>
      <c r="F167" s="55" t="s">
        <v>638</v>
      </c>
      <c r="G167" s="56"/>
      <c r="H167" s="57"/>
      <c r="I167" s="58"/>
      <c r="J167" s="57"/>
      <c r="K167" s="59"/>
      <c r="L167" s="57"/>
      <c r="M167" s="59"/>
      <c r="N167" s="57"/>
      <c r="O167" s="59"/>
      <c r="P167" s="57"/>
      <c r="Q167" s="59"/>
      <c r="R167" s="57"/>
      <c r="S167" s="59"/>
      <c r="T167" s="60"/>
    </row>
    <row r="168" spans="3:20" ht="18.75" customHeight="1">
      <c r="C168" s="49" t="s">
        <v>852</v>
      </c>
      <c r="D168" s="54" t="s">
        <v>853</v>
      </c>
      <c r="E168" s="54" t="s">
        <v>854</v>
      </c>
      <c r="F168" s="55" t="s">
        <v>638</v>
      </c>
      <c r="G168" s="56"/>
      <c r="H168" s="57"/>
      <c r="I168" s="58"/>
      <c r="J168" s="57"/>
      <c r="K168" s="59"/>
      <c r="L168" s="57"/>
      <c r="M168" s="59"/>
      <c r="N168" s="57"/>
      <c r="O168" s="59"/>
      <c r="P168" s="57"/>
      <c r="Q168" s="59"/>
      <c r="R168" s="57"/>
      <c r="S168" s="59"/>
      <c r="T168" s="60"/>
    </row>
    <row r="169" spans="3:20" ht="18.75" customHeight="1">
      <c r="C169" s="49" t="s">
        <v>855</v>
      </c>
      <c r="D169" s="54" t="s">
        <v>856</v>
      </c>
      <c r="E169" s="54" t="s">
        <v>857</v>
      </c>
      <c r="F169" s="55" t="s">
        <v>638</v>
      </c>
      <c r="G169" s="56"/>
      <c r="H169" s="57"/>
      <c r="I169" s="58"/>
      <c r="J169" s="57"/>
      <c r="K169" s="59"/>
      <c r="L169" s="57"/>
      <c r="M169" s="59"/>
      <c r="N169" s="57"/>
      <c r="O169" s="59"/>
      <c r="P169" s="57"/>
      <c r="Q169" s="59"/>
      <c r="R169" s="57"/>
      <c r="S169" s="59"/>
      <c r="T169" s="60"/>
    </row>
    <row r="170" spans="3:20" ht="18.75" customHeight="1">
      <c r="C170" s="49" t="s">
        <v>858</v>
      </c>
      <c r="D170" s="54" t="s">
        <v>859</v>
      </c>
      <c r="E170" s="54" t="s">
        <v>860</v>
      </c>
      <c r="F170" s="55" t="s">
        <v>638</v>
      </c>
      <c r="G170" s="56"/>
      <c r="H170" s="57"/>
      <c r="I170" s="58"/>
      <c r="J170" s="57"/>
      <c r="K170" s="59"/>
      <c r="L170" s="57"/>
      <c r="M170" s="59"/>
      <c r="N170" s="57"/>
      <c r="O170" s="59"/>
      <c r="P170" s="57"/>
      <c r="Q170" s="59"/>
      <c r="R170" s="57"/>
      <c r="S170" s="59"/>
      <c r="T170" s="60"/>
    </row>
    <row r="171" spans="3:20" ht="18.75" customHeight="1">
      <c r="C171" s="49" t="s">
        <v>861</v>
      </c>
      <c r="D171" s="54" t="s">
        <v>862</v>
      </c>
      <c r="E171" s="54" t="s">
        <v>863</v>
      </c>
      <c r="F171" s="55" t="s">
        <v>638</v>
      </c>
      <c r="G171" s="56"/>
      <c r="H171" s="57"/>
      <c r="I171" s="58"/>
      <c r="J171" s="57"/>
      <c r="K171" s="59"/>
      <c r="L171" s="57"/>
      <c r="M171" s="59"/>
      <c r="N171" s="57"/>
      <c r="O171" s="59"/>
      <c r="P171" s="57"/>
      <c r="Q171" s="59"/>
      <c r="R171" s="57"/>
      <c r="S171" s="59"/>
      <c r="T171" s="60"/>
    </row>
    <row r="172" spans="3:20" ht="18.75" customHeight="1">
      <c r="C172" s="49" t="s">
        <v>864</v>
      </c>
      <c r="D172" s="54" t="s">
        <v>865</v>
      </c>
      <c r="E172" s="54" t="s">
        <v>866</v>
      </c>
      <c r="F172" s="55" t="s">
        <v>638</v>
      </c>
      <c r="G172" s="56"/>
      <c r="H172" s="57"/>
      <c r="I172" s="58"/>
      <c r="J172" s="57"/>
      <c r="K172" s="59"/>
      <c r="L172" s="57"/>
      <c r="M172" s="59"/>
      <c r="N172" s="57"/>
      <c r="O172" s="59"/>
      <c r="P172" s="57"/>
      <c r="Q172" s="59"/>
      <c r="R172" s="57"/>
      <c r="S172" s="59"/>
      <c r="T172" s="60"/>
    </row>
    <row r="173" spans="3:20" ht="18.75" customHeight="1">
      <c r="C173" s="49" t="s">
        <v>867</v>
      </c>
      <c r="D173" s="54" t="s">
        <v>868</v>
      </c>
      <c r="E173" s="54" t="s">
        <v>854</v>
      </c>
      <c r="F173" s="55" t="s">
        <v>638</v>
      </c>
      <c r="G173" s="56"/>
      <c r="H173" s="57"/>
      <c r="I173" s="58"/>
      <c r="J173" s="57"/>
      <c r="K173" s="59"/>
      <c r="L173" s="57"/>
      <c r="M173" s="59"/>
      <c r="N173" s="57"/>
      <c r="O173" s="59"/>
      <c r="P173" s="57"/>
      <c r="Q173" s="59"/>
      <c r="R173" s="57"/>
      <c r="S173" s="59"/>
      <c r="T173" s="60"/>
    </row>
    <row r="174" spans="3:20" ht="18.75" customHeight="1">
      <c r="C174" s="49" t="s">
        <v>869</v>
      </c>
      <c r="D174" s="54" t="s">
        <v>870</v>
      </c>
      <c r="E174" s="54" t="s">
        <v>871</v>
      </c>
      <c r="F174" s="55" t="s">
        <v>638</v>
      </c>
      <c r="G174" s="56"/>
      <c r="H174" s="57"/>
      <c r="I174" s="58"/>
      <c r="J174" s="57"/>
      <c r="K174" s="59"/>
      <c r="L174" s="57"/>
      <c r="M174" s="59"/>
      <c r="N174" s="57"/>
      <c r="O174" s="59"/>
      <c r="P174" s="57"/>
      <c r="Q174" s="59"/>
      <c r="R174" s="57"/>
      <c r="S174" s="59"/>
      <c r="T174" s="60"/>
    </row>
    <row r="175" spans="3:20" ht="18.75" customHeight="1">
      <c r="C175" s="49" t="s">
        <v>872</v>
      </c>
      <c r="D175" s="54" t="s">
        <v>873</v>
      </c>
      <c r="E175" s="54" t="s">
        <v>874</v>
      </c>
      <c r="F175" s="55" t="s">
        <v>840</v>
      </c>
      <c r="G175" s="56"/>
      <c r="H175" s="57"/>
      <c r="I175" s="58"/>
      <c r="J175" s="57"/>
      <c r="K175" s="59"/>
      <c r="L175" s="57"/>
      <c r="M175" s="59"/>
      <c r="N175" s="57"/>
      <c r="O175" s="59"/>
      <c r="P175" s="57"/>
      <c r="Q175" s="59"/>
      <c r="R175" s="57"/>
      <c r="S175" s="59"/>
      <c r="T175" s="60"/>
    </row>
    <row r="176" spans="3:20" ht="18.75" customHeight="1">
      <c r="C176" s="49" t="s">
        <v>875</v>
      </c>
      <c r="D176" s="54" t="s">
        <v>873</v>
      </c>
      <c r="E176" s="54" t="s">
        <v>876</v>
      </c>
      <c r="F176" s="55" t="s">
        <v>840</v>
      </c>
      <c r="G176" s="56"/>
      <c r="H176" s="57"/>
      <c r="I176" s="58"/>
      <c r="J176" s="57"/>
      <c r="K176" s="59"/>
      <c r="L176" s="57"/>
      <c r="M176" s="59"/>
      <c r="N176" s="57"/>
      <c r="O176" s="59"/>
      <c r="P176" s="57"/>
      <c r="Q176" s="59"/>
      <c r="R176" s="57"/>
      <c r="S176" s="59"/>
      <c r="T176" s="60"/>
    </row>
    <row r="177" spans="3:20" ht="18.75" customHeight="1">
      <c r="C177" s="49" t="s">
        <v>877</v>
      </c>
      <c r="D177" s="54" t="s">
        <v>878</v>
      </c>
      <c r="E177" s="54" t="s">
        <v>879</v>
      </c>
      <c r="F177" s="55" t="s">
        <v>840</v>
      </c>
      <c r="G177" s="56"/>
      <c r="H177" s="57"/>
      <c r="I177" s="58"/>
      <c r="J177" s="57"/>
      <c r="K177" s="59"/>
      <c r="L177" s="57"/>
      <c r="M177" s="59"/>
      <c r="N177" s="57"/>
      <c r="O177" s="59"/>
      <c r="P177" s="57"/>
      <c r="Q177" s="59"/>
      <c r="R177" s="57"/>
      <c r="S177" s="59"/>
      <c r="T177" s="60"/>
    </row>
    <row r="178" spans="3:20" ht="18.75" customHeight="1">
      <c r="C178" s="49" t="s">
        <v>880</v>
      </c>
      <c r="D178" s="54" t="s">
        <v>878</v>
      </c>
      <c r="E178" s="54" t="s">
        <v>881</v>
      </c>
      <c r="F178" s="55" t="s">
        <v>840</v>
      </c>
      <c r="G178" s="56"/>
      <c r="H178" s="57"/>
      <c r="I178" s="58"/>
      <c r="J178" s="57"/>
      <c r="K178" s="59"/>
      <c r="L178" s="57"/>
      <c r="M178" s="59"/>
      <c r="N178" s="57"/>
      <c r="O178" s="59"/>
      <c r="P178" s="57"/>
      <c r="Q178" s="59"/>
      <c r="R178" s="57"/>
      <c r="S178" s="59"/>
      <c r="T178" s="60"/>
    </row>
    <row r="179" spans="3:20" ht="18.75" customHeight="1">
      <c r="C179" s="49" t="s">
        <v>882</v>
      </c>
      <c r="D179" s="54" t="s">
        <v>878</v>
      </c>
      <c r="E179" s="54" t="s">
        <v>883</v>
      </c>
      <c r="F179" s="55" t="s">
        <v>840</v>
      </c>
      <c r="G179" s="56"/>
      <c r="H179" s="57"/>
      <c r="I179" s="58"/>
      <c r="J179" s="57"/>
      <c r="K179" s="59"/>
      <c r="L179" s="57"/>
      <c r="M179" s="59"/>
      <c r="N179" s="57"/>
      <c r="O179" s="59"/>
      <c r="P179" s="57"/>
      <c r="Q179" s="59"/>
      <c r="R179" s="57"/>
      <c r="S179" s="59"/>
      <c r="T179" s="60"/>
    </row>
    <row r="180" spans="3:20" ht="18.75" customHeight="1">
      <c r="C180" s="49" t="s">
        <v>884</v>
      </c>
      <c r="D180" s="54" t="s">
        <v>878</v>
      </c>
      <c r="E180" s="54" t="s">
        <v>885</v>
      </c>
      <c r="F180" s="55" t="s">
        <v>840</v>
      </c>
      <c r="G180" s="56"/>
      <c r="H180" s="57"/>
      <c r="I180" s="58"/>
      <c r="J180" s="57"/>
      <c r="K180" s="59"/>
      <c r="L180" s="57"/>
      <c r="M180" s="59"/>
      <c r="N180" s="57"/>
      <c r="O180" s="59"/>
      <c r="P180" s="57"/>
      <c r="Q180" s="59"/>
      <c r="R180" s="57"/>
      <c r="S180" s="59"/>
      <c r="T180" s="60"/>
    </row>
    <row r="181" spans="3:20" ht="18.75" customHeight="1">
      <c r="C181" s="49" t="s">
        <v>886</v>
      </c>
      <c r="D181" s="54" t="s">
        <v>878</v>
      </c>
      <c r="E181" s="54" t="s">
        <v>887</v>
      </c>
      <c r="F181" s="55" t="s">
        <v>840</v>
      </c>
      <c r="G181" s="56"/>
      <c r="H181" s="57"/>
      <c r="I181" s="58"/>
      <c r="J181" s="57"/>
      <c r="K181" s="59"/>
      <c r="L181" s="57"/>
      <c r="M181" s="59"/>
      <c r="N181" s="57"/>
      <c r="O181" s="59"/>
      <c r="P181" s="57"/>
      <c r="Q181" s="59"/>
      <c r="R181" s="57"/>
      <c r="S181" s="59"/>
      <c r="T181" s="60"/>
    </row>
    <row r="182" spans="3:20" ht="18.75" customHeight="1">
      <c r="C182" s="49" t="s">
        <v>888</v>
      </c>
      <c r="D182" s="54" t="s">
        <v>878</v>
      </c>
      <c r="E182" s="54" t="s">
        <v>889</v>
      </c>
      <c r="F182" s="55" t="s">
        <v>840</v>
      </c>
      <c r="G182" s="56"/>
      <c r="H182" s="57"/>
      <c r="I182" s="58"/>
      <c r="J182" s="57"/>
      <c r="K182" s="59"/>
      <c r="L182" s="57"/>
      <c r="M182" s="59"/>
      <c r="N182" s="57"/>
      <c r="O182" s="59"/>
      <c r="P182" s="57"/>
      <c r="Q182" s="59"/>
      <c r="R182" s="57"/>
      <c r="S182" s="59"/>
      <c r="T182" s="60"/>
    </row>
    <row r="183" spans="3:20" ht="18.75" customHeight="1">
      <c r="C183" s="49" t="s">
        <v>890</v>
      </c>
      <c r="D183" s="54" t="s">
        <v>878</v>
      </c>
      <c r="E183" s="54" t="s">
        <v>891</v>
      </c>
      <c r="F183" s="55" t="s">
        <v>840</v>
      </c>
      <c r="G183" s="56"/>
      <c r="H183" s="57"/>
      <c r="I183" s="58"/>
      <c r="J183" s="57"/>
      <c r="K183" s="59"/>
      <c r="L183" s="57"/>
      <c r="M183" s="59"/>
      <c r="N183" s="57"/>
      <c r="O183" s="59"/>
      <c r="P183" s="57"/>
      <c r="Q183" s="59"/>
      <c r="R183" s="57"/>
      <c r="S183" s="59"/>
      <c r="T183" s="60"/>
    </row>
    <row r="184" spans="3:20" ht="18.75" customHeight="1">
      <c r="C184" s="49" t="s">
        <v>892</v>
      </c>
      <c r="D184" s="54" t="s">
        <v>878</v>
      </c>
      <c r="E184" s="54" t="s">
        <v>893</v>
      </c>
      <c r="F184" s="55" t="s">
        <v>840</v>
      </c>
      <c r="G184" s="56"/>
      <c r="H184" s="57"/>
      <c r="I184" s="58"/>
      <c r="J184" s="57"/>
      <c r="K184" s="59"/>
      <c r="L184" s="57"/>
      <c r="M184" s="59"/>
      <c r="N184" s="57"/>
      <c r="O184" s="59"/>
      <c r="P184" s="57"/>
      <c r="Q184" s="59"/>
      <c r="R184" s="57"/>
      <c r="S184" s="59"/>
      <c r="T184" s="60"/>
    </row>
    <row r="185" spans="3:20" ht="18.75" customHeight="1">
      <c r="C185" s="49" t="s">
        <v>894</v>
      </c>
      <c r="D185" s="54" t="s">
        <v>878</v>
      </c>
      <c r="E185" s="54" t="s">
        <v>895</v>
      </c>
      <c r="F185" s="55" t="s">
        <v>840</v>
      </c>
      <c r="G185" s="56"/>
      <c r="H185" s="57"/>
      <c r="I185" s="58"/>
      <c r="J185" s="57"/>
      <c r="K185" s="59"/>
      <c r="L185" s="57"/>
      <c r="M185" s="59"/>
      <c r="N185" s="57"/>
      <c r="O185" s="59"/>
      <c r="P185" s="57"/>
      <c r="Q185" s="59"/>
      <c r="R185" s="57"/>
      <c r="S185" s="59"/>
      <c r="T185" s="60"/>
    </row>
    <row r="186" spans="3:20" ht="18.75" customHeight="1">
      <c r="C186" s="49" t="s">
        <v>896</v>
      </c>
      <c r="D186" s="54" t="s">
        <v>897</v>
      </c>
      <c r="E186" s="54" t="s">
        <v>898</v>
      </c>
      <c r="F186" s="55" t="s">
        <v>638</v>
      </c>
      <c r="G186" s="56"/>
      <c r="H186" s="57"/>
      <c r="I186" s="58"/>
      <c r="J186" s="57"/>
      <c r="K186" s="59"/>
      <c r="L186" s="57"/>
      <c r="M186" s="59"/>
      <c r="N186" s="57"/>
      <c r="O186" s="59"/>
      <c r="P186" s="57"/>
      <c r="Q186" s="59"/>
      <c r="R186" s="57"/>
      <c r="S186" s="59"/>
      <c r="T186" s="60"/>
    </row>
    <row r="187" spans="3:20" ht="18.75" customHeight="1">
      <c r="C187" s="49" t="s">
        <v>899</v>
      </c>
      <c r="D187" s="54" t="s">
        <v>900</v>
      </c>
      <c r="E187" s="54"/>
      <c r="F187" s="55" t="s">
        <v>901</v>
      </c>
      <c r="G187" s="56"/>
      <c r="H187" s="57"/>
      <c r="I187" s="58"/>
      <c r="J187" s="57"/>
      <c r="K187" s="59"/>
      <c r="L187" s="57"/>
      <c r="M187" s="59"/>
      <c r="N187" s="57"/>
      <c r="O187" s="59"/>
      <c r="P187" s="57"/>
      <c r="Q187" s="59"/>
      <c r="R187" s="57"/>
      <c r="S187" s="59"/>
      <c r="T187" s="60"/>
    </row>
    <row r="188" spans="3:20" ht="18.75" customHeight="1">
      <c r="C188" s="49" t="s">
        <v>902</v>
      </c>
      <c r="D188" s="54" t="s">
        <v>903</v>
      </c>
      <c r="E188" s="54" t="s">
        <v>904</v>
      </c>
      <c r="F188" s="55" t="s">
        <v>901</v>
      </c>
      <c r="G188" s="56"/>
      <c r="H188" s="57"/>
      <c r="I188" s="58"/>
      <c r="J188" s="57"/>
      <c r="K188" s="59"/>
      <c r="L188" s="57"/>
      <c r="M188" s="59"/>
      <c r="N188" s="57"/>
      <c r="O188" s="59"/>
      <c r="P188" s="57"/>
      <c r="Q188" s="59"/>
      <c r="R188" s="57"/>
      <c r="S188" s="59"/>
      <c r="T188" s="60"/>
    </row>
    <row r="189" spans="3:20" ht="18.75" customHeight="1">
      <c r="C189" s="49" t="s">
        <v>905</v>
      </c>
      <c r="D189" s="54" t="s">
        <v>906</v>
      </c>
      <c r="E189" s="54" t="s">
        <v>904</v>
      </c>
      <c r="F189" s="55" t="s">
        <v>901</v>
      </c>
      <c r="G189" s="56"/>
      <c r="H189" s="57"/>
      <c r="I189" s="58"/>
      <c r="J189" s="57"/>
      <c r="K189" s="59"/>
      <c r="L189" s="57"/>
      <c r="M189" s="59"/>
      <c r="N189" s="57"/>
      <c r="O189" s="59"/>
      <c r="P189" s="57"/>
      <c r="Q189" s="59"/>
      <c r="R189" s="57"/>
      <c r="S189" s="59"/>
      <c r="T189" s="60"/>
    </row>
    <row r="190" spans="3:20" ht="18.75" customHeight="1">
      <c r="C190" s="49" t="s">
        <v>907</v>
      </c>
      <c r="D190" s="54" t="s">
        <v>908</v>
      </c>
      <c r="E190" s="54" t="s">
        <v>904</v>
      </c>
      <c r="F190" s="55" t="s">
        <v>901</v>
      </c>
      <c r="G190" s="56"/>
      <c r="H190" s="57"/>
      <c r="I190" s="58"/>
      <c r="J190" s="57"/>
      <c r="K190" s="59"/>
      <c r="L190" s="57"/>
      <c r="M190" s="59"/>
      <c r="N190" s="57"/>
      <c r="O190" s="59"/>
      <c r="P190" s="57"/>
      <c r="Q190" s="59"/>
      <c r="R190" s="57"/>
      <c r="S190" s="59"/>
      <c r="T190" s="60"/>
    </row>
    <row r="191" spans="3:20" ht="18.75" customHeight="1">
      <c r="C191" s="49" t="s">
        <v>909</v>
      </c>
      <c r="D191" s="54" t="s">
        <v>910</v>
      </c>
      <c r="E191" s="54" t="s">
        <v>911</v>
      </c>
      <c r="F191" s="55" t="s">
        <v>782</v>
      </c>
      <c r="G191" s="56"/>
      <c r="H191" s="57"/>
      <c r="I191" s="58"/>
      <c r="J191" s="57"/>
      <c r="K191" s="59"/>
      <c r="L191" s="57"/>
      <c r="M191" s="59"/>
      <c r="N191" s="57"/>
      <c r="O191" s="59"/>
      <c r="P191" s="57"/>
      <c r="Q191" s="59"/>
      <c r="R191" s="57"/>
      <c r="S191" s="59"/>
      <c r="T191" s="60"/>
    </row>
    <row r="192" spans="3:20" ht="18.75" customHeight="1">
      <c r="C192" s="49" t="s">
        <v>912</v>
      </c>
      <c r="D192" s="54" t="s">
        <v>913</v>
      </c>
      <c r="E192" s="54" t="s">
        <v>911</v>
      </c>
      <c r="F192" s="55" t="s">
        <v>782</v>
      </c>
      <c r="G192" s="56"/>
      <c r="H192" s="57"/>
      <c r="I192" s="58"/>
      <c r="J192" s="57"/>
      <c r="K192" s="59"/>
      <c r="L192" s="57"/>
      <c r="M192" s="59"/>
      <c r="N192" s="57"/>
      <c r="O192" s="59"/>
      <c r="P192" s="57"/>
      <c r="Q192" s="59"/>
      <c r="R192" s="57"/>
      <c r="S192" s="59"/>
      <c r="T192" s="60"/>
    </row>
    <row r="193" spans="3:20" ht="18.75" customHeight="1">
      <c r="C193" s="49" t="s">
        <v>914</v>
      </c>
      <c r="D193" s="54" t="s">
        <v>915</v>
      </c>
      <c r="E193" s="54" t="s">
        <v>916</v>
      </c>
      <c r="F193" s="55" t="s">
        <v>917</v>
      </c>
      <c r="G193" s="56"/>
      <c r="H193" s="57"/>
      <c r="I193" s="58"/>
      <c r="J193" s="57"/>
      <c r="K193" s="59"/>
      <c r="L193" s="57"/>
      <c r="M193" s="59"/>
      <c r="N193" s="57"/>
      <c r="O193" s="59"/>
      <c r="P193" s="57"/>
      <c r="Q193" s="59"/>
      <c r="R193" s="57"/>
      <c r="S193" s="59"/>
      <c r="T193" s="60"/>
    </row>
    <row r="194" spans="3:20" ht="18.75" customHeight="1">
      <c r="C194" s="49" t="s">
        <v>918</v>
      </c>
      <c r="D194" s="54" t="s">
        <v>915</v>
      </c>
      <c r="E194" s="54" t="s">
        <v>919</v>
      </c>
      <c r="F194" s="55" t="s">
        <v>917</v>
      </c>
      <c r="G194" s="56"/>
      <c r="H194" s="57"/>
      <c r="I194" s="58"/>
      <c r="J194" s="57"/>
      <c r="K194" s="59"/>
      <c r="L194" s="57"/>
      <c r="M194" s="59"/>
      <c r="N194" s="57"/>
      <c r="O194" s="59"/>
      <c r="P194" s="57"/>
      <c r="Q194" s="59"/>
      <c r="R194" s="57"/>
      <c r="S194" s="59"/>
      <c r="T194" s="60"/>
    </row>
    <row r="195" spans="3:20" ht="18.75" customHeight="1">
      <c r="C195" s="49" t="s">
        <v>920</v>
      </c>
      <c r="D195" s="54" t="s">
        <v>921</v>
      </c>
      <c r="E195" s="54" t="s">
        <v>922</v>
      </c>
      <c r="F195" s="55" t="s">
        <v>917</v>
      </c>
      <c r="G195" s="56"/>
      <c r="H195" s="57"/>
      <c r="I195" s="58"/>
      <c r="J195" s="57"/>
      <c r="K195" s="59"/>
      <c r="L195" s="57"/>
      <c r="M195" s="59"/>
      <c r="N195" s="57"/>
      <c r="O195" s="59"/>
      <c r="P195" s="57"/>
      <c r="Q195" s="59"/>
      <c r="R195" s="57"/>
      <c r="S195" s="59"/>
      <c r="T195" s="60"/>
    </row>
    <row r="196" spans="3:20" ht="18.75" customHeight="1">
      <c r="C196" s="49" t="s">
        <v>923</v>
      </c>
      <c r="D196" s="54" t="s">
        <v>924</v>
      </c>
      <c r="E196" s="54" t="s">
        <v>925</v>
      </c>
      <c r="F196" s="55" t="s">
        <v>926</v>
      </c>
      <c r="G196" s="56"/>
      <c r="H196" s="57"/>
      <c r="I196" s="58"/>
      <c r="J196" s="57"/>
      <c r="K196" s="59"/>
      <c r="L196" s="57"/>
      <c r="M196" s="59"/>
      <c r="N196" s="57"/>
      <c r="O196" s="59"/>
      <c r="P196" s="57"/>
      <c r="Q196" s="59"/>
      <c r="R196" s="57"/>
      <c r="S196" s="59"/>
      <c r="T196" s="60"/>
    </row>
    <row r="197" spans="3:20" ht="18.75" customHeight="1">
      <c r="C197" s="49" t="s">
        <v>927</v>
      </c>
      <c r="D197" s="54" t="s">
        <v>924</v>
      </c>
      <c r="E197" s="54" t="s">
        <v>928</v>
      </c>
      <c r="F197" s="55" t="s">
        <v>926</v>
      </c>
      <c r="G197" s="56"/>
      <c r="H197" s="57"/>
      <c r="I197" s="58"/>
      <c r="J197" s="57"/>
      <c r="K197" s="59"/>
      <c r="L197" s="57"/>
      <c r="M197" s="59"/>
      <c r="N197" s="57"/>
      <c r="O197" s="59"/>
      <c r="P197" s="57"/>
      <c r="Q197" s="59"/>
      <c r="R197" s="57"/>
      <c r="S197" s="59"/>
      <c r="T197" s="60"/>
    </row>
    <row r="198" spans="3:20" ht="18.75" customHeight="1">
      <c r="C198" s="49" t="s">
        <v>929</v>
      </c>
      <c r="D198" s="54" t="s">
        <v>924</v>
      </c>
      <c r="E198" s="54" t="s">
        <v>930</v>
      </c>
      <c r="F198" s="55" t="s">
        <v>926</v>
      </c>
      <c r="G198" s="56"/>
      <c r="H198" s="57"/>
      <c r="I198" s="58"/>
      <c r="J198" s="57"/>
      <c r="K198" s="59"/>
      <c r="L198" s="57"/>
      <c r="M198" s="59"/>
      <c r="N198" s="57"/>
      <c r="O198" s="59"/>
      <c r="P198" s="57"/>
      <c r="Q198" s="59"/>
      <c r="R198" s="57"/>
      <c r="S198" s="59"/>
      <c r="T198" s="60"/>
    </row>
    <row r="199" spans="3:20" ht="18.75" customHeight="1">
      <c r="C199" s="49" t="s">
        <v>931</v>
      </c>
      <c r="D199" s="54" t="s">
        <v>924</v>
      </c>
      <c r="E199" s="54" t="s">
        <v>932</v>
      </c>
      <c r="F199" s="55" t="s">
        <v>926</v>
      </c>
      <c r="G199" s="56"/>
      <c r="H199" s="57"/>
      <c r="I199" s="58"/>
      <c r="J199" s="57"/>
      <c r="K199" s="59"/>
      <c r="L199" s="57"/>
      <c r="M199" s="59"/>
      <c r="N199" s="57"/>
      <c r="O199" s="59"/>
      <c r="P199" s="57"/>
      <c r="Q199" s="59"/>
      <c r="R199" s="57"/>
      <c r="S199" s="59"/>
      <c r="T199" s="60"/>
    </row>
    <row r="200" spans="3:20" ht="18.75" customHeight="1">
      <c r="C200" s="49" t="s">
        <v>933</v>
      </c>
      <c r="D200" s="54" t="s">
        <v>924</v>
      </c>
      <c r="E200" s="54" t="s">
        <v>934</v>
      </c>
      <c r="F200" s="55" t="s">
        <v>926</v>
      </c>
      <c r="G200" s="56"/>
      <c r="H200" s="57"/>
      <c r="I200" s="58"/>
      <c r="J200" s="57"/>
      <c r="K200" s="59"/>
      <c r="L200" s="57"/>
      <c r="M200" s="59"/>
      <c r="N200" s="57"/>
      <c r="O200" s="59"/>
      <c r="P200" s="57"/>
      <c r="Q200" s="59"/>
      <c r="R200" s="57"/>
      <c r="S200" s="59"/>
      <c r="T200" s="60"/>
    </row>
    <row r="201" spans="3:20" ht="18.75" customHeight="1">
      <c r="C201" s="49" t="s">
        <v>935</v>
      </c>
      <c r="D201" s="54" t="s">
        <v>924</v>
      </c>
      <c r="E201" s="54" t="s">
        <v>936</v>
      </c>
      <c r="F201" s="55" t="s">
        <v>926</v>
      </c>
      <c r="G201" s="56"/>
      <c r="H201" s="57"/>
      <c r="I201" s="58"/>
      <c r="J201" s="57"/>
      <c r="K201" s="59"/>
      <c r="L201" s="57"/>
      <c r="M201" s="59"/>
      <c r="N201" s="57"/>
      <c r="O201" s="59"/>
      <c r="P201" s="57"/>
      <c r="Q201" s="59"/>
      <c r="R201" s="57"/>
      <c r="S201" s="59"/>
      <c r="T201" s="60"/>
    </row>
    <row r="202" spans="3:20" ht="18.75" customHeight="1">
      <c r="C202" s="49" t="s">
        <v>937</v>
      </c>
      <c r="D202" s="54" t="s">
        <v>924</v>
      </c>
      <c r="E202" s="54" t="s">
        <v>938</v>
      </c>
      <c r="F202" s="55" t="s">
        <v>926</v>
      </c>
      <c r="G202" s="56"/>
      <c r="H202" s="57"/>
      <c r="I202" s="58"/>
      <c r="J202" s="57"/>
      <c r="K202" s="59"/>
      <c r="L202" s="57"/>
      <c r="M202" s="59"/>
      <c r="N202" s="57"/>
      <c r="O202" s="59"/>
      <c r="P202" s="57"/>
      <c r="Q202" s="59"/>
      <c r="R202" s="57"/>
      <c r="S202" s="59"/>
      <c r="T202" s="60"/>
    </row>
    <row r="203" spans="3:20" ht="18.75" customHeight="1">
      <c r="C203" s="49" t="s">
        <v>939</v>
      </c>
      <c r="D203" s="54" t="s">
        <v>924</v>
      </c>
      <c r="E203" s="54" t="s">
        <v>940</v>
      </c>
      <c r="F203" s="55" t="s">
        <v>926</v>
      </c>
      <c r="G203" s="56"/>
      <c r="H203" s="57"/>
      <c r="I203" s="58"/>
      <c r="J203" s="57"/>
      <c r="K203" s="59"/>
      <c r="L203" s="57"/>
      <c r="M203" s="59"/>
      <c r="N203" s="57"/>
      <c r="O203" s="59"/>
      <c r="P203" s="57"/>
      <c r="Q203" s="59"/>
      <c r="R203" s="57"/>
      <c r="S203" s="59"/>
      <c r="T203" s="60"/>
    </row>
    <row r="204" spans="3:20" ht="18.75" customHeight="1">
      <c r="C204" s="49" t="s">
        <v>941</v>
      </c>
      <c r="D204" s="54" t="s">
        <v>924</v>
      </c>
      <c r="E204" s="54" t="s">
        <v>942</v>
      </c>
      <c r="F204" s="55" t="s">
        <v>926</v>
      </c>
      <c r="G204" s="56"/>
      <c r="H204" s="57"/>
      <c r="I204" s="58"/>
      <c r="J204" s="57"/>
      <c r="K204" s="59"/>
      <c r="L204" s="57"/>
      <c r="M204" s="59"/>
      <c r="N204" s="57"/>
      <c r="O204" s="59"/>
      <c r="P204" s="57"/>
      <c r="Q204" s="59"/>
      <c r="R204" s="57"/>
      <c r="S204" s="59"/>
      <c r="T204" s="60"/>
    </row>
    <row r="205" spans="3:20" ht="18.75" customHeight="1">
      <c r="C205" s="49" t="s">
        <v>943</v>
      </c>
      <c r="D205" s="54" t="s">
        <v>924</v>
      </c>
      <c r="E205" s="54" t="s">
        <v>944</v>
      </c>
      <c r="F205" s="55" t="s">
        <v>926</v>
      </c>
      <c r="G205" s="56"/>
      <c r="H205" s="57"/>
      <c r="I205" s="58"/>
      <c r="J205" s="57"/>
      <c r="K205" s="59"/>
      <c r="L205" s="57"/>
      <c r="M205" s="59"/>
      <c r="N205" s="57"/>
      <c r="O205" s="59"/>
      <c r="P205" s="57"/>
      <c r="Q205" s="59"/>
      <c r="R205" s="57"/>
      <c r="S205" s="59"/>
      <c r="T205" s="60"/>
    </row>
    <row r="206" spans="3:20" ht="18.75" customHeight="1">
      <c r="C206" s="49" t="s">
        <v>945</v>
      </c>
      <c r="D206" s="54" t="s">
        <v>924</v>
      </c>
      <c r="E206" s="54" t="s">
        <v>946</v>
      </c>
      <c r="F206" s="55" t="s">
        <v>926</v>
      </c>
      <c r="G206" s="56"/>
      <c r="H206" s="57"/>
      <c r="I206" s="58"/>
      <c r="J206" s="57"/>
      <c r="K206" s="59"/>
      <c r="L206" s="57"/>
      <c r="M206" s="59"/>
      <c r="N206" s="57"/>
      <c r="O206" s="59"/>
      <c r="P206" s="57"/>
      <c r="Q206" s="59"/>
      <c r="R206" s="57"/>
      <c r="S206" s="59"/>
      <c r="T206" s="60"/>
    </row>
    <row r="207" spans="3:20" ht="18.75" customHeight="1">
      <c r="C207" s="49" t="s">
        <v>947</v>
      </c>
      <c r="D207" s="54" t="s">
        <v>924</v>
      </c>
      <c r="E207" s="54" t="s">
        <v>948</v>
      </c>
      <c r="F207" s="55" t="s">
        <v>926</v>
      </c>
      <c r="G207" s="56"/>
      <c r="H207" s="57"/>
      <c r="I207" s="58"/>
      <c r="J207" s="57"/>
      <c r="K207" s="59"/>
      <c r="L207" s="57"/>
      <c r="M207" s="59"/>
      <c r="N207" s="57"/>
      <c r="O207" s="59"/>
      <c r="P207" s="57"/>
      <c r="Q207" s="59"/>
      <c r="R207" s="57"/>
      <c r="S207" s="59"/>
      <c r="T207" s="60"/>
    </row>
    <row r="208" spans="4:20" ht="18.75" customHeight="1">
      <c r="D208" s="54"/>
      <c r="E208" s="54"/>
      <c r="F208" s="55"/>
      <c r="G208" s="56"/>
      <c r="H208" s="57"/>
      <c r="I208" s="58"/>
      <c r="J208" s="57"/>
      <c r="K208" s="59"/>
      <c r="L208" s="57"/>
      <c r="M208" s="59"/>
      <c r="N208" s="57"/>
      <c r="O208" s="59"/>
      <c r="P208" s="57"/>
      <c r="Q208" s="59"/>
      <c r="R208" s="57"/>
      <c r="S208" s="59"/>
      <c r="T208" s="60"/>
    </row>
    <row r="209" spans="4:20" ht="18.75" customHeight="1">
      <c r="D209" s="54"/>
      <c r="E209" s="54"/>
      <c r="F209" s="55"/>
      <c r="G209" s="56"/>
      <c r="H209" s="57"/>
      <c r="I209" s="58"/>
      <c r="J209" s="57"/>
      <c r="K209" s="59"/>
      <c r="L209" s="57"/>
      <c r="M209" s="59"/>
      <c r="N209" s="57"/>
      <c r="O209" s="59"/>
      <c r="P209" s="57"/>
      <c r="Q209" s="59"/>
      <c r="R209" s="57"/>
      <c r="S209" s="59"/>
      <c r="T209" s="60"/>
    </row>
    <row r="210" spans="4:20" ht="18.75" customHeight="1">
      <c r="D210" s="54"/>
      <c r="E210" s="54"/>
      <c r="F210" s="55"/>
      <c r="G210" s="56"/>
      <c r="H210" s="57"/>
      <c r="I210" s="58"/>
      <c r="J210" s="57"/>
      <c r="K210" s="59"/>
      <c r="L210" s="57"/>
      <c r="M210" s="59"/>
      <c r="N210" s="57"/>
      <c r="O210" s="59"/>
      <c r="P210" s="57"/>
      <c r="Q210" s="59"/>
      <c r="R210" s="57"/>
      <c r="S210" s="59"/>
      <c r="T210" s="60"/>
    </row>
    <row r="211" spans="4:20" ht="18.75" customHeight="1">
      <c r="D211" s="54"/>
      <c r="E211" s="54"/>
      <c r="F211" s="55"/>
      <c r="G211" s="56"/>
      <c r="H211" s="57"/>
      <c r="I211" s="58"/>
      <c r="J211" s="57"/>
      <c r="K211" s="59"/>
      <c r="L211" s="57"/>
      <c r="M211" s="59"/>
      <c r="N211" s="57"/>
      <c r="O211" s="59"/>
      <c r="P211" s="57"/>
      <c r="Q211" s="59"/>
      <c r="R211" s="57"/>
      <c r="S211" s="59"/>
      <c r="T211" s="60"/>
    </row>
    <row r="212" spans="4:20" ht="18.75" customHeight="1">
      <c r="D212" s="54"/>
      <c r="E212" s="54"/>
      <c r="F212" s="55"/>
      <c r="G212" s="56"/>
      <c r="H212" s="57"/>
      <c r="I212" s="58"/>
      <c r="J212" s="57"/>
      <c r="K212" s="59"/>
      <c r="L212" s="57"/>
      <c r="M212" s="59"/>
      <c r="N212" s="57"/>
      <c r="O212" s="59"/>
      <c r="P212" s="57"/>
      <c r="Q212" s="59"/>
      <c r="R212" s="57"/>
      <c r="S212" s="59"/>
      <c r="T212" s="60"/>
    </row>
    <row r="213" spans="4:20" ht="18.75" customHeight="1">
      <c r="D213" s="54"/>
      <c r="E213" s="54"/>
      <c r="F213" s="55"/>
      <c r="G213" s="56"/>
      <c r="H213" s="57"/>
      <c r="I213" s="58"/>
      <c r="J213" s="57"/>
      <c r="K213" s="59"/>
      <c r="L213" s="57"/>
      <c r="M213" s="59"/>
      <c r="N213" s="57"/>
      <c r="O213" s="59"/>
      <c r="P213" s="57"/>
      <c r="Q213" s="59"/>
      <c r="R213" s="57"/>
      <c r="S213" s="59"/>
      <c r="T213" s="60"/>
    </row>
  </sheetData>
  <sheetProtection/>
  <mergeCells count="15">
    <mergeCell ref="R2:S2"/>
    <mergeCell ref="T2:T3"/>
    <mergeCell ref="A2:A3"/>
    <mergeCell ref="L2:M2"/>
    <mergeCell ref="B2:B3"/>
    <mergeCell ref="C2:C3"/>
    <mergeCell ref="L1:P1"/>
    <mergeCell ref="F2:F3"/>
    <mergeCell ref="G2:G3"/>
    <mergeCell ref="J2:K2"/>
    <mergeCell ref="N2:O2"/>
    <mergeCell ref="D1:K1"/>
    <mergeCell ref="E2:E3"/>
    <mergeCell ref="D2:D3"/>
    <mergeCell ref="P2:Q2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PageLayoutView="0" workbookViewId="0" topLeftCell="A1">
      <selection activeCell="D4" sqref="D2:Q4"/>
    </sheetView>
  </sheetViews>
  <sheetFormatPr defaultColWidth="8.88671875" defaultRowHeight="13.5"/>
  <cols>
    <col min="1" max="1" width="36.10546875" style="1" customWidth="1"/>
    <col min="2" max="2" width="15.10546875" style="16" bestFit="1" customWidth="1"/>
    <col min="3" max="6" width="15.10546875" style="16" customWidth="1"/>
    <col min="7" max="7" width="8.6640625" style="2" customWidth="1"/>
    <col min="8" max="8" width="8.77734375" style="2" customWidth="1"/>
    <col min="9" max="16384" width="8.88671875" style="2" customWidth="1"/>
  </cols>
  <sheetData>
    <row r="1" spans="1:8" ht="14.25" thickBot="1">
      <c r="A1" s="32" t="s">
        <v>330</v>
      </c>
      <c r="B1" s="33" t="s">
        <v>334</v>
      </c>
      <c r="C1" s="33" t="s">
        <v>332</v>
      </c>
      <c r="D1" s="33" t="s">
        <v>333</v>
      </c>
      <c r="E1" s="33" t="s">
        <v>376</v>
      </c>
      <c r="F1" s="34" t="s">
        <v>335</v>
      </c>
      <c r="H1" s="31"/>
    </row>
    <row r="2" spans="1:6" ht="13.5">
      <c r="A2" s="5" t="s">
        <v>336</v>
      </c>
      <c r="B2" s="25">
        <f>총괄표!I29</f>
        <v>0</v>
      </c>
      <c r="C2" s="25">
        <f>총괄표!L29</f>
        <v>0</v>
      </c>
      <c r="D2" s="25">
        <f>총괄표!N29</f>
        <v>0</v>
      </c>
      <c r="E2" s="25"/>
      <c r="F2" s="25">
        <f aca="true" t="shared" si="0" ref="F2:F8">SUM(B2,C2,D2)</f>
        <v>0</v>
      </c>
    </row>
    <row r="3" spans="1:13" ht="13.5">
      <c r="A3" s="3" t="s">
        <v>249</v>
      </c>
      <c r="B3" s="26">
        <f>총괄표!I107</f>
        <v>0</v>
      </c>
      <c r="C3" s="26">
        <f>총괄표!L107</f>
        <v>0</v>
      </c>
      <c r="D3" s="26">
        <f>총괄표!N107</f>
        <v>0</v>
      </c>
      <c r="E3" s="26"/>
      <c r="F3" s="25">
        <f t="shared" si="0"/>
        <v>0</v>
      </c>
      <c r="H3" s="264" t="s">
        <v>431</v>
      </c>
      <c r="I3" s="265"/>
      <c r="J3" s="265"/>
      <c r="K3" s="265"/>
      <c r="L3" s="265"/>
      <c r="M3" s="266"/>
    </row>
    <row r="4" spans="1:13" ht="13.5">
      <c r="A4" s="3" t="s">
        <v>250</v>
      </c>
      <c r="B4" s="26">
        <f>총괄표!I133</f>
        <v>0</v>
      </c>
      <c r="C4" s="26">
        <f>총괄표!L133</f>
        <v>0</v>
      </c>
      <c r="D4" s="26">
        <f>총괄표!N133</f>
        <v>0</v>
      </c>
      <c r="E4" s="26"/>
      <c r="F4" s="26">
        <f t="shared" si="0"/>
        <v>0</v>
      </c>
      <c r="H4" s="267"/>
      <c r="I4" s="268"/>
      <c r="J4" s="268"/>
      <c r="K4" s="268"/>
      <c r="L4" s="268"/>
      <c r="M4" s="269"/>
    </row>
    <row r="5" spans="1:6" ht="13.5">
      <c r="A5" s="3" t="s">
        <v>330</v>
      </c>
      <c r="B5" s="26"/>
      <c r="C5" s="26" t="s">
        <v>331</v>
      </c>
      <c r="D5" s="26"/>
      <c r="E5" s="26"/>
      <c r="F5" s="26">
        <f t="shared" si="0"/>
        <v>0</v>
      </c>
    </row>
    <row r="6" spans="1:13" ht="13.5">
      <c r="A6" s="3" t="s">
        <v>330</v>
      </c>
      <c r="B6" s="26"/>
      <c r="C6" s="26"/>
      <c r="D6" s="26"/>
      <c r="E6" s="26"/>
      <c r="F6" s="26">
        <f t="shared" si="0"/>
        <v>0</v>
      </c>
      <c r="H6" s="258" t="s">
        <v>432</v>
      </c>
      <c r="I6" s="259"/>
      <c r="J6" s="259"/>
      <c r="K6" s="259"/>
      <c r="L6" s="259"/>
      <c r="M6" s="260"/>
    </row>
    <row r="7" spans="1:13" ht="13.5">
      <c r="A7" s="3"/>
      <c r="B7" s="26"/>
      <c r="C7" s="26"/>
      <c r="D7" s="26"/>
      <c r="E7" s="26"/>
      <c r="F7" s="26">
        <f t="shared" si="0"/>
        <v>0</v>
      </c>
      <c r="H7" s="261"/>
      <c r="I7" s="262"/>
      <c r="J7" s="262"/>
      <c r="K7" s="262"/>
      <c r="L7" s="262"/>
      <c r="M7" s="263"/>
    </row>
    <row r="8" spans="1:6" ht="13.5">
      <c r="A8" s="3"/>
      <c r="B8" s="26"/>
      <c r="C8" s="26"/>
      <c r="D8" s="26"/>
      <c r="E8" s="26"/>
      <c r="F8" s="26">
        <f t="shared" si="0"/>
        <v>0</v>
      </c>
    </row>
    <row r="9" spans="2:13" ht="14.25" thickBot="1">
      <c r="B9" s="36"/>
      <c r="C9" s="36"/>
      <c r="D9" s="36"/>
      <c r="E9" s="36"/>
      <c r="F9" s="36"/>
      <c r="H9" s="258" t="s">
        <v>433</v>
      </c>
      <c r="I9" s="259"/>
      <c r="J9" s="259"/>
      <c r="K9" s="259"/>
      <c r="L9" s="259"/>
      <c r="M9" s="260"/>
    </row>
    <row r="10" spans="1:13" ht="14.25" thickBot="1">
      <c r="A10" s="32"/>
      <c r="B10" s="33" t="s">
        <v>338</v>
      </c>
      <c r="C10" s="33" t="s">
        <v>340</v>
      </c>
      <c r="D10" s="33" t="s">
        <v>392</v>
      </c>
      <c r="E10" s="33" t="s">
        <v>404</v>
      </c>
      <c r="F10" s="34"/>
      <c r="H10" s="261"/>
      <c r="I10" s="262"/>
      <c r="J10" s="262"/>
      <c r="K10" s="262"/>
      <c r="L10" s="262"/>
      <c r="M10" s="263"/>
    </row>
    <row r="11" spans="1:6" ht="13.5">
      <c r="A11" s="5" t="s">
        <v>427</v>
      </c>
      <c r="B11" s="17">
        <v>100</v>
      </c>
      <c r="C11" s="17">
        <v>1</v>
      </c>
      <c r="D11" s="17">
        <f>$B$11/100</f>
        <v>1</v>
      </c>
      <c r="E11" s="17"/>
      <c r="F11" s="17"/>
    </row>
    <row r="12" spans="1:13" ht="13.5">
      <c r="A12" s="3" t="s">
        <v>428</v>
      </c>
      <c r="B12" s="18">
        <v>100</v>
      </c>
      <c r="C12" s="18">
        <v>1</v>
      </c>
      <c r="D12" s="17">
        <f>$B$12/100</f>
        <v>1</v>
      </c>
      <c r="E12" s="18">
        <v>2</v>
      </c>
      <c r="F12" s="18"/>
      <c r="H12" s="258" t="s">
        <v>434</v>
      </c>
      <c r="I12" s="259"/>
      <c r="J12" s="259"/>
      <c r="K12" s="259"/>
      <c r="L12" s="259"/>
      <c r="M12" s="260"/>
    </row>
    <row r="13" spans="1:13" ht="13.5">
      <c r="A13" s="3" t="s">
        <v>429</v>
      </c>
      <c r="B13" s="18">
        <v>100</v>
      </c>
      <c r="C13" s="18">
        <v>1</v>
      </c>
      <c r="D13" s="17">
        <f>$B$13/100</f>
        <v>1</v>
      </c>
      <c r="E13" s="18">
        <v>5</v>
      </c>
      <c r="F13" s="18"/>
      <c r="H13" s="261"/>
      <c r="I13" s="262"/>
      <c r="J13" s="262"/>
      <c r="K13" s="262"/>
      <c r="L13" s="262"/>
      <c r="M13" s="263"/>
    </row>
    <row r="14" spans="1:6" ht="13.5">
      <c r="A14" s="3"/>
      <c r="B14" s="18"/>
      <c r="C14" s="18"/>
      <c r="D14" s="18"/>
      <c r="E14" s="18"/>
      <c r="F14" s="18"/>
    </row>
    <row r="15" spans="1:6" ht="13.5">
      <c r="A15" s="3"/>
      <c r="B15" s="18"/>
      <c r="C15" s="18"/>
      <c r="D15" s="18"/>
      <c r="E15" s="18"/>
      <c r="F15" s="18"/>
    </row>
    <row r="16" spans="1:6" ht="13.5">
      <c r="A16" s="3"/>
      <c r="B16" s="18"/>
      <c r="C16" s="18"/>
      <c r="D16" s="18"/>
      <c r="E16" s="18"/>
      <c r="F16" s="18"/>
    </row>
    <row r="17" spans="1:6" ht="13.5">
      <c r="A17" s="3"/>
      <c r="B17" s="18"/>
      <c r="C17" s="18"/>
      <c r="D17" s="18"/>
      <c r="E17" s="18"/>
      <c r="F17" s="18"/>
    </row>
    <row r="18" spans="1:6" ht="13.5">
      <c r="A18" s="3" t="s">
        <v>329</v>
      </c>
      <c r="B18" s="18"/>
      <c r="C18" s="18"/>
      <c r="D18" s="18"/>
      <c r="E18" s="18"/>
      <c r="F18" s="18"/>
    </row>
    <row r="19" spans="1:6" ht="14.25" thickBot="1">
      <c r="A19" s="4" t="s">
        <v>331</v>
      </c>
      <c r="B19" s="35"/>
      <c r="C19" s="35"/>
      <c r="D19" s="35"/>
      <c r="E19" s="35"/>
      <c r="F19" s="35"/>
    </row>
    <row r="20" spans="1:6" ht="14.25" thickBot="1">
      <c r="A20" s="32" t="s">
        <v>386</v>
      </c>
      <c r="B20" s="33" t="s">
        <v>338</v>
      </c>
      <c r="C20" s="33"/>
      <c r="D20" s="33" t="s">
        <v>392</v>
      </c>
      <c r="E20" s="33"/>
      <c r="F20" s="34"/>
    </row>
    <row r="21" spans="1:6" ht="13.5">
      <c r="A21" s="5" t="s">
        <v>387</v>
      </c>
      <c r="B21" s="17">
        <f>B11</f>
        <v>100</v>
      </c>
      <c r="C21" s="17"/>
      <c r="D21" s="17">
        <f>$B$21/100</f>
        <v>1</v>
      </c>
      <c r="E21" s="17"/>
      <c r="F21" s="17"/>
    </row>
    <row r="22" spans="1:6" ht="13.5">
      <c r="A22" s="3" t="s">
        <v>388</v>
      </c>
      <c r="B22" s="18">
        <f>B11</f>
        <v>100</v>
      </c>
      <c r="C22" s="17"/>
      <c r="D22" s="17">
        <f>$B$22/100</f>
        <v>1</v>
      </c>
      <c r="E22" s="18"/>
      <c r="F22" s="18"/>
    </row>
    <row r="23" spans="1:6" ht="13.5">
      <c r="A23" s="3" t="s">
        <v>391</v>
      </c>
      <c r="B23" s="18">
        <f>B11</f>
        <v>100</v>
      </c>
      <c r="C23" s="17"/>
      <c r="D23" s="17">
        <f>$B$23/100</f>
        <v>1</v>
      </c>
      <c r="E23" s="18"/>
      <c r="F23" s="18"/>
    </row>
    <row r="24" spans="1:6" ht="13.5">
      <c r="A24" s="3" t="s">
        <v>389</v>
      </c>
      <c r="B24" s="18">
        <f>B11</f>
        <v>100</v>
      </c>
      <c r="C24" s="17"/>
      <c r="D24" s="17">
        <f>$B$24/100</f>
        <v>1</v>
      </c>
      <c r="E24" s="18"/>
      <c r="F24" s="18"/>
    </row>
    <row r="25" spans="1:6" ht="13.5">
      <c r="A25" s="3" t="s">
        <v>390</v>
      </c>
      <c r="B25" s="18">
        <f>B11</f>
        <v>100</v>
      </c>
      <c r="C25" s="17"/>
      <c r="D25" s="17">
        <f>$B$25/100</f>
        <v>1</v>
      </c>
      <c r="E25" s="18"/>
      <c r="F25" s="18"/>
    </row>
    <row r="26" spans="1:6" ht="13.5">
      <c r="A26" s="3"/>
      <c r="B26" s="18"/>
      <c r="C26" s="18"/>
      <c r="D26" s="18"/>
      <c r="E26" s="18"/>
      <c r="F26" s="18"/>
    </row>
    <row r="27" spans="1:6" ht="13.5">
      <c r="A27" s="3"/>
      <c r="B27" s="18"/>
      <c r="C27" s="18"/>
      <c r="D27" s="18"/>
      <c r="E27" s="18"/>
      <c r="F27" s="18"/>
    </row>
    <row r="28" spans="1:6" ht="13.5">
      <c r="A28" s="3"/>
      <c r="B28" s="18"/>
      <c r="C28" s="18"/>
      <c r="D28" s="18"/>
      <c r="E28" s="18"/>
      <c r="F28" s="18"/>
    </row>
    <row r="29" spans="1:6" ht="14.25" customHeight="1" thickBot="1">
      <c r="A29" s="4"/>
      <c r="B29" s="35"/>
      <c r="C29" s="35"/>
      <c r="D29" s="35"/>
      <c r="E29" s="35"/>
      <c r="F29" s="35"/>
    </row>
    <row r="30" spans="1:6" ht="14.25" customHeight="1" thickBot="1">
      <c r="A30" s="32" t="s">
        <v>397</v>
      </c>
      <c r="B30" s="33" t="s">
        <v>398</v>
      </c>
      <c r="C30" s="33" t="s">
        <v>399</v>
      </c>
      <c r="D30" s="33" t="s">
        <v>400</v>
      </c>
      <c r="E30" s="33"/>
      <c r="F30" s="34"/>
    </row>
    <row r="31" spans="1:6" ht="13.5">
      <c r="A31" s="5" t="s">
        <v>401</v>
      </c>
      <c r="B31" s="17">
        <v>15</v>
      </c>
      <c r="C31" s="17">
        <v>15</v>
      </c>
      <c r="D31" s="17">
        <v>20</v>
      </c>
      <c r="E31" s="17"/>
      <c r="F31" s="17"/>
    </row>
    <row r="32" spans="1:6" ht="13.5">
      <c r="A32" s="5" t="s">
        <v>396</v>
      </c>
      <c r="B32" s="18">
        <v>40</v>
      </c>
      <c r="C32" s="18">
        <v>40</v>
      </c>
      <c r="D32" s="18">
        <v>40</v>
      </c>
      <c r="E32" s="18"/>
      <c r="F32" s="18"/>
    </row>
    <row r="33" spans="1:13" ht="13.5">
      <c r="A33" s="3" t="s">
        <v>341</v>
      </c>
      <c r="B33" s="18">
        <v>2</v>
      </c>
      <c r="C33" s="18"/>
      <c r="D33" s="18"/>
      <c r="E33" s="18"/>
      <c r="F33" s="18"/>
      <c r="H33" s="258" t="s">
        <v>251</v>
      </c>
      <c r="I33" s="259"/>
      <c r="J33" s="259"/>
      <c r="K33" s="259"/>
      <c r="L33" s="259"/>
      <c r="M33" s="260"/>
    </row>
    <row r="34" spans="1:13" ht="13.5">
      <c r="A34" s="3" t="s">
        <v>342</v>
      </c>
      <c r="B34" s="18"/>
      <c r="C34" s="18"/>
      <c r="D34" s="18"/>
      <c r="E34" s="18"/>
      <c r="F34" s="18"/>
      <c r="H34" s="261"/>
      <c r="I34" s="262"/>
      <c r="J34" s="262"/>
      <c r="K34" s="262"/>
      <c r="L34" s="262"/>
      <c r="M34" s="263"/>
    </row>
    <row r="35" spans="1:6" ht="13.5">
      <c r="A35" s="3" t="s">
        <v>343</v>
      </c>
      <c r="B35" s="18">
        <v>2</v>
      </c>
      <c r="C35" s="18"/>
      <c r="D35" s="18"/>
      <c r="E35" s="18"/>
      <c r="F35" s="18"/>
    </row>
    <row r="36" spans="1:6" ht="13.5">
      <c r="A36" s="3" t="s">
        <v>344</v>
      </c>
      <c r="B36" s="18">
        <v>3</v>
      </c>
      <c r="C36" s="18"/>
      <c r="D36" s="18"/>
      <c r="E36" s="18"/>
      <c r="F36" s="18"/>
    </row>
    <row r="37" spans="1:6" ht="13.5">
      <c r="A37" s="3"/>
      <c r="B37" s="18"/>
      <c r="C37" s="18"/>
      <c r="D37" s="18"/>
      <c r="E37" s="18"/>
      <c r="F37" s="18"/>
    </row>
    <row r="38" spans="1:6" ht="13.5">
      <c r="A38" s="3"/>
      <c r="B38" s="18"/>
      <c r="C38" s="18"/>
      <c r="D38" s="18"/>
      <c r="E38" s="18"/>
      <c r="F38" s="18"/>
    </row>
    <row r="39" spans="1:6" ht="14.25" thickBot="1">
      <c r="A39" s="4"/>
      <c r="B39" s="35"/>
      <c r="C39" s="35"/>
      <c r="D39" s="35"/>
      <c r="E39" s="35"/>
      <c r="F39" s="35"/>
    </row>
    <row r="40" spans="1:6" ht="14.25" thickBot="1">
      <c r="A40" s="32" t="s">
        <v>337</v>
      </c>
      <c r="B40" s="33" t="s">
        <v>338</v>
      </c>
      <c r="C40" s="33" t="s">
        <v>339</v>
      </c>
      <c r="D40" s="33"/>
      <c r="E40" s="33"/>
      <c r="F40" s="34"/>
    </row>
    <row r="41" spans="1:3" ht="13.5">
      <c r="A41" s="1" t="s">
        <v>435</v>
      </c>
      <c r="B41" s="16">
        <v>100</v>
      </c>
      <c r="C41" s="16">
        <v>0</v>
      </c>
    </row>
    <row r="42" spans="1:3" ht="13.5">
      <c r="A42" s="1" t="s">
        <v>436</v>
      </c>
      <c r="B42" s="16">
        <v>100</v>
      </c>
      <c r="C42" s="16">
        <v>0</v>
      </c>
    </row>
    <row r="43" spans="1:3" ht="13.5">
      <c r="A43" s="1" t="s">
        <v>437</v>
      </c>
      <c r="B43" s="16">
        <v>100</v>
      </c>
      <c r="C43" s="16">
        <v>0</v>
      </c>
    </row>
    <row r="44" spans="1:3" ht="13.5">
      <c r="A44" s="1" t="s">
        <v>438</v>
      </c>
      <c r="B44" s="16">
        <v>100</v>
      </c>
      <c r="C44" s="16">
        <v>0</v>
      </c>
    </row>
    <row r="45" spans="1:3" ht="13.5">
      <c r="A45" s="1" t="s">
        <v>439</v>
      </c>
      <c r="B45" s="16">
        <v>100</v>
      </c>
      <c r="C45" s="16">
        <v>0</v>
      </c>
    </row>
    <row r="46" spans="1:3" ht="13.5">
      <c r="A46" s="1" t="s">
        <v>440</v>
      </c>
      <c r="B46" s="16">
        <v>100</v>
      </c>
      <c r="C46" s="16">
        <v>0</v>
      </c>
    </row>
    <row r="47" spans="1:3" ht="13.5">
      <c r="A47" s="1" t="s">
        <v>441</v>
      </c>
      <c r="B47" s="16">
        <v>100</v>
      </c>
      <c r="C47" s="16">
        <v>0</v>
      </c>
    </row>
    <row r="48" spans="1:3" ht="13.5">
      <c r="A48" s="1" t="s">
        <v>442</v>
      </c>
      <c r="B48" s="16">
        <v>100</v>
      </c>
      <c r="C48" s="16">
        <v>0</v>
      </c>
    </row>
    <row r="49" spans="1:3" ht="13.5">
      <c r="A49" s="1" t="s">
        <v>443</v>
      </c>
      <c r="B49" s="16">
        <v>100</v>
      </c>
      <c r="C49" s="16">
        <v>0</v>
      </c>
    </row>
    <row r="50" spans="1:3" ht="13.5">
      <c r="A50" s="1" t="s">
        <v>444</v>
      </c>
      <c r="B50" s="16">
        <v>100</v>
      </c>
      <c r="C50" s="16">
        <v>0</v>
      </c>
    </row>
    <row r="51" spans="1:3" ht="13.5">
      <c r="A51" s="1" t="s">
        <v>445</v>
      </c>
      <c r="B51" s="16">
        <v>100</v>
      </c>
      <c r="C51" s="16">
        <v>0</v>
      </c>
    </row>
    <row r="52" spans="1:3" ht="13.5">
      <c r="A52" s="1" t="s">
        <v>446</v>
      </c>
      <c r="B52" s="16">
        <v>100</v>
      </c>
      <c r="C52" s="16">
        <v>0</v>
      </c>
    </row>
  </sheetData>
  <sheetProtection/>
  <mergeCells count="5">
    <mergeCell ref="H33:M34"/>
    <mergeCell ref="H3:M4"/>
    <mergeCell ref="H6:M7"/>
    <mergeCell ref="H9:M10"/>
    <mergeCell ref="H12:M1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이지테크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이지테크</dc:creator>
  <cp:keywords/>
  <dc:description/>
  <cp:lastModifiedBy>USER</cp:lastModifiedBy>
  <cp:lastPrinted>2018-09-04T00:02:07Z</cp:lastPrinted>
  <dcterms:created xsi:type="dcterms:W3CDTF">2002-09-09T02:35:17Z</dcterms:created>
  <dcterms:modified xsi:type="dcterms:W3CDTF">2018-09-13T06:38:30Z</dcterms:modified>
  <cp:category/>
  <cp:version/>
  <cp:contentType/>
  <cp:contentStatus/>
</cp:coreProperties>
</file>