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BAH-HWAN\Documents\갈매기\"/>
    </mc:Choice>
  </mc:AlternateContent>
  <bookViews>
    <workbookView xWindow="360" yWindow="90" windowWidth="28035" windowHeight="15255"/>
  </bookViews>
  <sheets>
    <sheet name="설계서" sheetId="10" r:id="rId1"/>
    <sheet name="원가" sheetId="11" r:id="rId2"/>
    <sheet name="공종별집계표" sheetId="9" r:id="rId3"/>
    <sheet name="공종별내역서" sheetId="8" r:id="rId4"/>
    <sheet name="일위대가목록" sheetId="7" r:id="rId5"/>
    <sheet name="일위대가" sheetId="6" r:id="rId6"/>
    <sheet name="단가대비표" sheetId="3" r:id="rId7"/>
    <sheet name=" 공사설정 " sheetId="2" r:id="rId8"/>
    <sheet name="Sheet1" sheetId="1" r:id="rId9"/>
  </sheets>
  <definedNames>
    <definedName name="A0" localSheetId="0">#REF!</definedName>
    <definedName name="A0">#REF!</definedName>
    <definedName name="_xlnm.Database" localSheetId="0">#REF!</definedName>
    <definedName name="_xlnm.Database">#REF!</definedName>
    <definedName name="_xlnm.Print_Area" localSheetId="3">공종별내역서!$A$1:$M$195</definedName>
    <definedName name="_xlnm.Print_Area" localSheetId="2">공종별집계표!$A$1:$M$27</definedName>
    <definedName name="_xlnm.Print_Area" localSheetId="6">단가대비표!$A$1:$X$96</definedName>
    <definedName name="_xlnm.Print_Area" localSheetId="0">설계서!$A$1:$J$27</definedName>
    <definedName name="_xlnm.Print_Area" localSheetId="1">원가!$E$1:$J$37</definedName>
    <definedName name="_xlnm.Print_Area" localSheetId="5">일위대가!$A$1:$M$851</definedName>
    <definedName name="_xlnm.Print_Area" localSheetId="4">일위대가목록!$A$1:$J$122</definedName>
    <definedName name="_xlnm.Print_Area">#REF!</definedName>
    <definedName name="_xlnm.Print_Titles" localSheetId="3">공종별내역서!$1:$3</definedName>
    <definedName name="_xlnm.Print_Titles" localSheetId="2">공종별집계표!$1:$4</definedName>
    <definedName name="_xlnm.Print_Titles" localSheetId="6">단가대비표!$1:$4</definedName>
    <definedName name="_xlnm.Print_Titles" localSheetId="5">일위대가!$1:$3</definedName>
    <definedName name="_xlnm.Print_Titles" localSheetId="4">일위대가목록!$1:$3</definedName>
    <definedName name="건축목공" localSheetId="0">#REF!</definedName>
    <definedName name="건축목공">#REF!</definedName>
    <definedName name="계장공" localSheetId="0">#REF!</definedName>
    <definedName name="계장공">#REF!</definedName>
    <definedName name="고압케이블전공" localSheetId="0">#REF!</definedName>
    <definedName name="고압케이블전공">#REF!</definedName>
    <definedName name="기계공" localSheetId="0">#REF!</definedName>
    <definedName name="기계공">#REF!</definedName>
    <definedName name="기계설치공" localSheetId="0">#REF!</definedName>
    <definedName name="기계설치공">#REF!</definedName>
    <definedName name="내선전공" localSheetId="0">#REF!</definedName>
    <definedName name="내선전공">#REF!</definedName>
    <definedName name="내역서1" localSheetId="0">#REF!</definedName>
    <definedName name="내역서1">#REF!</definedName>
    <definedName name="도장공" localSheetId="0">#REF!</definedName>
    <definedName name="도장공">#REF!</definedName>
    <definedName name="ㅁ0" localSheetId="0">#REF!</definedName>
    <definedName name="ㅁ0">#REF!</definedName>
    <definedName name="ㅁ1" localSheetId="0">#REF!</definedName>
    <definedName name="ㅁ1">#REF!</definedName>
    <definedName name="목도공" localSheetId="0">#REF!</definedName>
    <definedName name="목도공">#REF!</definedName>
    <definedName name="무선안테나공" localSheetId="0">#REF!</definedName>
    <definedName name="무선안테나공">#REF!</definedName>
    <definedName name="방수공" localSheetId="0">#REF!</definedName>
    <definedName name="방수공">#REF!</definedName>
    <definedName name="배관공" localSheetId="0">#REF!</definedName>
    <definedName name="배관공">#REF!</definedName>
    <definedName name="배전전공" localSheetId="0">#REF!</definedName>
    <definedName name="배전전공">#REF!</definedName>
    <definedName name="보통인부" localSheetId="0">#REF!</definedName>
    <definedName name="보통인부">#REF!</definedName>
    <definedName name="비계공" localSheetId="0">#REF!</definedName>
    <definedName name="비계공">#REF!</definedName>
    <definedName name="송전전공" localSheetId="0">#REF!</definedName>
    <definedName name="송전전공">#REF!</definedName>
    <definedName name="용접공" localSheetId="0">#REF!</definedName>
    <definedName name="용접공">#REF!</definedName>
    <definedName name="저압케이블전공" localSheetId="0">#REF!</definedName>
    <definedName name="저압케이블전공">#REF!</definedName>
    <definedName name="전1" localSheetId="0">#REF!</definedName>
    <definedName name="전1">#REF!</definedName>
    <definedName name="전2" localSheetId="0">#REF!</definedName>
    <definedName name="전2">#REF!</definedName>
    <definedName name="조력공" localSheetId="0">#REF!</definedName>
    <definedName name="조력공">#REF!</definedName>
    <definedName name="철공" localSheetId="0">#REF!</definedName>
    <definedName name="철공">#REF!</definedName>
    <definedName name="철근공" localSheetId="0">#REF!</definedName>
    <definedName name="철근공">#REF!</definedName>
    <definedName name="콘크리트공" localSheetId="0">#REF!</definedName>
    <definedName name="콘크리트공">#REF!</definedName>
    <definedName name="통2" localSheetId="0">#REF!</definedName>
    <definedName name="통2">#REF!</definedName>
    <definedName name="통신기사1급" localSheetId="0">#REF!</definedName>
    <definedName name="통신기사1급">#REF!</definedName>
    <definedName name="통신기사2급" localSheetId="0">#REF!</definedName>
    <definedName name="통신기사2급">#REF!</definedName>
    <definedName name="통신내선공" localSheetId="0">#REF!</definedName>
    <definedName name="통신내선공">#REF!</definedName>
    <definedName name="통신설비공" localSheetId="0">#REF!</definedName>
    <definedName name="통신설비공">#REF!</definedName>
    <definedName name="통신외선공" localSheetId="0">#REF!</definedName>
    <definedName name="통신외선공">#REF!</definedName>
    <definedName name="통신케이블공" localSheetId="0">#REF!</definedName>
    <definedName name="통신케이블공">#REF!</definedName>
    <definedName name="특별인부" localSheetId="0">#REF!</definedName>
    <definedName name="특별인부">#REF!</definedName>
    <definedName name="특케" localSheetId="0">#REF!</definedName>
    <definedName name="특케">#REF!</definedName>
    <definedName name="플랜트전공" localSheetId="0">#REF!</definedName>
    <definedName name="플랜트전공">#REF!</definedName>
    <definedName name="형틀목공" localSheetId="0">#REF!</definedName>
    <definedName name="형틀목공">#REF!</definedName>
  </definedNames>
  <calcPr calcId="162913" iterate="1"/>
</workbook>
</file>

<file path=xl/calcChain.xml><?xml version="1.0" encoding="utf-8"?>
<calcChain xmlns="http://schemas.openxmlformats.org/spreadsheetml/2006/main">
  <c r="E3" i="11" l="1"/>
  <c r="H35" i="11"/>
  <c r="I32" i="11"/>
  <c r="I28" i="11"/>
  <c r="I27" i="11"/>
  <c r="I24" i="11"/>
  <c r="I23" i="11"/>
  <c r="I22" i="11"/>
  <c r="I21" i="11"/>
  <c r="I20" i="11"/>
  <c r="I19" i="11"/>
  <c r="I17" i="11"/>
  <c r="I16" i="11"/>
  <c r="I15" i="11"/>
  <c r="I14" i="11"/>
  <c r="I13" i="11"/>
  <c r="H11" i="11"/>
  <c r="I9" i="11"/>
  <c r="I22" i="10"/>
  <c r="I21" i="10"/>
  <c r="I20" i="10"/>
  <c r="I19" i="10"/>
  <c r="H18" i="10"/>
  <c r="H23" i="10" s="1"/>
  <c r="E4" i="10"/>
  <c r="E11" i="10" l="1"/>
  <c r="I11" i="10"/>
  <c r="I173" i="8"/>
  <c r="J173" i="8" s="1"/>
  <c r="J195" i="8" s="1"/>
  <c r="I14" i="9" s="1"/>
  <c r="J14" i="9" s="1"/>
  <c r="G173" i="8"/>
  <c r="K173" i="8" s="1"/>
  <c r="E173" i="8"/>
  <c r="I150" i="8"/>
  <c r="J150" i="8" s="1"/>
  <c r="G150" i="8"/>
  <c r="H150" i="8" s="1"/>
  <c r="E150" i="8"/>
  <c r="K150" i="8" s="1"/>
  <c r="I149" i="8"/>
  <c r="G149" i="8"/>
  <c r="E149" i="8"/>
  <c r="K149" i="8" s="1"/>
  <c r="I101" i="8"/>
  <c r="K101" i="8" s="1"/>
  <c r="G101" i="8"/>
  <c r="E101" i="8"/>
  <c r="F101" i="8" s="1"/>
  <c r="F123" i="8" s="1"/>
  <c r="E11" i="9" s="1"/>
  <c r="F11" i="9" s="1"/>
  <c r="I90" i="8"/>
  <c r="J90" i="8" s="1"/>
  <c r="G90" i="8"/>
  <c r="H90" i="8" s="1"/>
  <c r="E90" i="8"/>
  <c r="I850" i="6"/>
  <c r="J850" i="6" s="1"/>
  <c r="G850" i="6"/>
  <c r="H850" i="6" s="1"/>
  <c r="E850" i="6"/>
  <c r="I849" i="6"/>
  <c r="J849" i="6" s="1"/>
  <c r="G849" i="6"/>
  <c r="E849" i="6"/>
  <c r="I844" i="6"/>
  <c r="G844" i="6"/>
  <c r="H844" i="6" s="1"/>
  <c r="E844" i="6"/>
  <c r="I843" i="6"/>
  <c r="G843" i="6"/>
  <c r="E843" i="6"/>
  <c r="I842" i="6"/>
  <c r="J842" i="6" s="1"/>
  <c r="G842" i="6"/>
  <c r="E842" i="6"/>
  <c r="I841" i="6"/>
  <c r="J841" i="6" s="1"/>
  <c r="G841" i="6"/>
  <c r="H841" i="6" s="1"/>
  <c r="E841" i="6"/>
  <c r="I840" i="6"/>
  <c r="G840" i="6"/>
  <c r="E840" i="6"/>
  <c r="I838" i="6"/>
  <c r="J838" i="6" s="1"/>
  <c r="G838" i="6"/>
  <c r="E838" i="6"/>
  <c r="I837" i="6"/>
  <c r="G837" i="6"/>
  <c r="H837" i="6" s="1"/>
  <c r="E837" i="6"/>
  <c r="I836" i="6"/>
  <c r="J836" i="6" s="1"/>
  <c r="G836" i="6"/>
  <c r="E836" i="6"/>
  <c r="I831" i="6"/>
  <c r="J831" i="6" s="1"/>
  <c r="G831" i="6"/>
  <c r="H831" i="6" s="1"/>
  <c r="E831" i="6"/>
  <c r="I825" i="6"/>
  <c r="J825" i="6" s="1"/>
  <c r="G825" i="6"/>
  <c r="H825" i="6" s="1"/>
  <c r="E825" i="6"/>
  <c r="I824" i="6"/>
  <c r="G824" i="6"/>
  <c r="H824" i="6" s="1"/>
  <c r="I826" i="6" s="1"/>
  <c r="K826" i="6" s="1"/>
  <c r="E824" i="6"/>
  <c r="I823" i="6"/>
  <c r="J823" i="6" s="1"/>
  <c r="G823" i="6"/>
  <c r="E823" i="6"/>
  <c r="F823" i="6" s="1"/>
  <c r="I819" i="6"/>
  <c r="J819" i="6" s="1"/>
  <c r="G819" i="6"/>
  <c r="H819" i="6" s="1"/>
  <c r="E819" i="6"/>
  <c r="I817" i="6"/>
  <c r="J817" i="6" s="1"/>
  <c r="G817" i="6"/>
  <c r="H817" i="6" s="1"/>
  <c r="E817" i="6"/>
  <c r="I809" i="6"/>
  <c r="G809" i="6"/>
  <c r="H809" i="6" s="1"/>
  <c r="E809" i="6"/>
  <c r="I806" i="6"/>
  <c r="J806" i="6" s="1"/>
  <c r="G806" i="6"/>
  <c r="E806" i="6"/>
  <c r="F806" i="6" s="1"/>
  <c r="I805" i="6"/>
  <c r="J805" i="6" s="1"/>
  <c r="G805" i="6"/>
  <c r="E805" i="6"/>
  <c r="F805" i="6" s="1"/>
  <c r="I804" i="6"/>
  <c r="J804" i="6" s="1"/>
  <c r="G804" i="6"/>
  <c r="E804" i="6"/>
  <c r="I800" i="6"/>
  <c r="J800" i="6" s="1"/>
  <c r="G800" i="6"/>
  <c r="E800" i="6"/>
  <c r="F800" i="6" s="1"/>
  <c r="I798" i="6"/>
  <c r="G798" i="6"/>
  <c r="E798" i="6"/>
  <c r="I794" i="6"/>
  <c r="G794" i="6"/>
  <c r="E794" i="6"/>
  <c r="I792" i="6"/>
  <c r="J792" i="6" s="1"/>
  <c r="G792" i="6"/>
  <c r="H792" i="6" s="1"/>
  <c r="E792" i="6"/>
  <c r="I791" i="6"/>
  <c r="G791" i="6"/>
  <c r="E791" i="6"/>
  <c r="F791" i="6" s="1"/>
  <c r="I790" i="6"/>
  <c r="G790" i="6"/>
  <c r="E790" i="6"/>
  <c r="I786" i="6"/>
  <c r="J786" i="6" s="1"/>
  <c r="G786" i="6"/>
  <c r="E786" i="6"/>
  <c r="I784" i="6"/>
  <c r="G784" i="6"/>
  <c r="H784" i="6" s="1"/>
  <c r="E784" i="6"/>
  <c r="F784" i="6" s="1"/>
  <c r="I780" i="6"/>
  <c r="G780" i="6"/>
  <c r="H780" i="6" s="1"/>
  <c r="E780" i="6"/>
  <c r="F780" i="6" s="1"/>
  <c r="I778" i="6"/>
  <c r="G778" i="6"/>
  <c r="E778" i="6"/>
  <c r="I774" i="6"/>
  <c r="K774" i="6" s="1"/>
  <c r="G774" i="6"/>
  <c r="E774" i="6"/>
  <c r="I772" i="6"/>
  <c r="J772" i="6" s="1"/>
  <c r="G772" i="6"/>
  <c r="H772" i="6" s="1"/>
  <c r="E772" i="6"/>
  <c r="F772" i="6" s="1"/>
  <c r="I767" i="6"/>
  <c r="G767" i="6"/>
  <c r="H767" i="6" s="1"/>
  <c r="E767" i="6"/>
  <c r="F767" i="6" s="1"/>
  <c r="I766" i="6"/>
  <c r="J766" i="6" s="1"/>
  <c r="G766" i="6"/>
  <c r="E766" i="6"/>
  <c r="F766" i="6" s="1"/>
  <c r="I765" i="6"/>
  <c r="J765" i="6" s="1"/>
  <c r="G765" i="6"/>
  <c r="E765" i="6"/>
  <c r="F765" i="6" s="1"/>
  <c r="I761" i="6"/>
  <c r="J761" i="6" s="1"/>
  <c r="G761" i="6"/>
  <c r="H761" i="6" s="1"/>
  <c r="E761" i="6"/>
  <c r="F761" i="6" s="1"/>
  <c r="I759" i="6"/>
  <c r="G759" i="6"/>
  <c r="H759" i="6" s="1"/>
  <c r="E759" i="6"/>
  <c r="I755" i="6"/>
  <c r="G755" i="6"/>
  <c r="E755" i="6"/>
  <c r="I754" i="6"/>
  <c r="K754" i="6" s="1"/>
  <c r="G754" i="6"/>
  <c r="E754" i="6"/>
  <c r="I750" i="6"/>
  <c r="J750" i="6" s="1"/>
  <c r="G750" i="6"/>
  <c r="E750" i="6"/>
  <c r="I749" i="6"/>
  <c r="G749" i="6"/>
  <c r="H749" i="6" s="1"/>
  <c r="E749" i="6"/>
  <c r="I744" i="6"/>
  <c r="G744" i="6"/>
  <c r="E744" i="6"/>
  <c r="I743" i="6"/>
  <c r="G743" i="6"/>
  <c r="E743" i="6"/>
  <c r="I738" i="6"/>
  <c r="J738" i="6" s="1"/>
  <c r="G738" i="6"/>
  <c r="E738" i="6"/>
  <c r="I737" i="6"/>
  <c r="G737" i="6"/>
  <c r="H737" i="6" s="1"/>
  <c r="E737" i="6"/>
  <c r="I733" i="6"/>
  <c r="G733" i="6"/>
  <c r="E733" i="6"/>
  <c r="K733" i="6" s="1"/>
  <c r="I732" i="6"/>
  <c r="J732" i="6" s="1"/>
  <c r="J734" i="6" s="1"/>
  <c r="G104" i="7" s="1"/>
  <c r="I696" i="6" s="1"/>
  <c r="J696" i="6" s="1"/>
  <c r="G732" i="6"/>
  <c r="E732" i="6"/>
  <c r="I727" i="6"/>
  <c r="J727" i="6" s="1"/>
  <c r="G727" i="6"/>
  <c r="E727" i="6"/>
  <c r="I726" i="6"/>
  <c r="G726" i="6"/>
  <c r="H726" i="6" s="1"/>
  <c r="E726" i="6"/>
  <c r="I721" i="6"/>
  <c r="G721" i="6"/>
  <c r="E721" i="6"/>
  <c r="F721" i="6" s="1"/>
  <c r="I720" i="6"/>
  <c r="G720" i="6"/>
  <c r="E720" i="6"/>
  <c r="I719" i="6"/>
  <c r="J719" i="6" s="1"/>
  <c r="G719" i="6"/>
  <c r="H719" i="6" s="1"/>
  <c r="E719" i="6"/>
  <c r="I718" i="6"/>
  <c r="G718" i="6"/>
  <c r="H718" i="6" s="1"/>
  <c r="E718" i="6"/>
  <c r="I717" i="6"/>
  <c r="G717" i="6"/>
  <c r="E717" i="6"/>
  <c r="I715" i="6"/>
  <c r="G715" i="6"/>
  <c r="H715" i="6" s="1"/>
  <c r="E715" i="6"/>
  <c r="F715" i="6" s="1"/>
  <c r="I714" i="6"/>
  <c r="G714" i="6"/>
  <c r="E714" i="6"/>
  <c r="I713" i="6"/>
  <c r="J713" i="6" s="1"/>
  <c r="G713" i="6"/>
  <c r="E713" i="6"/>
  <c r="I708" i="6"/>
  <c r="J708" i="6" s="1"/>
  <c r="G708" i="6"/>
  <c r="H708" i="6" s="1"/>
  <c r="E708" i="6"/>
  <c r="I707" i="6"/>
  <c r="G707" i="6"/>
  <c r="H707" i="6" s="1"/>
  <c r="E707" i="6"/>
  <c r="F707" i="6" s="1"/>
  <c r="I706" i="6"/>
  <c r="G706" i="6"/>
  <c r="E706" i="6"/>
  <c r="F706" i="6" s="1"/>
  <c r="I705" i="6"/>
  <c r="G705" i="6"/>
  <c r="E705" i="6"/>
  <c r="I704" i="6"/>
  <c r="J704" i="6" s="1"/>
  <c r="G704" i="6"/>
  <c r="E704" i="6"/>
  <c r="I702" i="6"/>
  <c r="G702" i="6"/>
  <c r="E702" i="6"/>
  <c r="I701" i="6"/>
  <c r="J701" i="6" s="1"/>
  <c r="G701" i="6"/>
  <c r="K701" i="6" s="1"/>
  <c r="E701" i="6"/>
  <c r="I700" i="6"/>
  <c r="G700" i="6"/>
  <c r="E700" i="6"/>
  <c r="K700" i="6" s="1"/>
  <c r="I686" i="6"/>
  <c r="G686" i="6"/>
  <c r="E686" i="6"/>
  <c r="I684" i="6"/>
  <c r="J684" i="6" s="1"/>
  <c r="G684" i="6"/>
  <c r="E684" i="6"/>
  <c r="F684" i="6" s="1"/>
  <c r="I679" i="6"/>
  <c r="G679" i="6"/>
  <c r="K679" i="6" s="1"/>
  <c r="E679" i="6"/>
  <c r="I678" i="6"/>
  <c r="J678" i="6" s="1"/>
  <c r="G678" i="6"/>
  <c r="E678" i="6"/>
  <c r="F678" i="6" s="1"/>
  <c r="I677" i="6"/>
  <c r="G677" i="6"/>
  <c r="E677" i="6"/>
  <c r="I676" i="6"/>
  <c r="J676" i="6" s="1"/>
  <c r="G676" i="6"/>
  <c r="E676" i="6"/>
  <c r="I675" i="6"/>
  <c r="G675" i="6"/>
  <c r="H675" i="6" s="1"/>
  <c r="E675" i="6"/>
  <c r="I673" i="6"/>
  <c r="G673" i="6"/>
  <c r="E673" i="6"/>
  <c r="I672" i="6"/>
  <c r="J672" i="6" s="1"/>
  <c r="G672" i="6"/>
  <c r="K672" i="6" s="1"/>
  <c r="E672" i="6"/>
  <c r="I671" i="6"/>
  <c r="J671" i="6" s="1"/>
  <c r="G671" i="6"/>
  <c r="E671" i="6"/>
  <c r="K671" i="6" s="1"/>
  <c r="I666" i="6"/>
  <c r="G666" i="6"/>
  <c r="E666" i="6"/>
  <c r="I665" i="6"/>
  <c r="G665" i="6"/>
  <c r="E665" i="6"/>
  <c r="I664" i="6"/>
  <c r="G664" i="6"/>
  <c r="H664" i="6" s="1"/>
  <c r="E664" i="6"/>
  <c r="I663" i="6"/>
  <c r="G663" i="6"/>
  <c r="H663" i="6" s="1"/>
  <c r="E663" i="6"/>
  <c r="I662" i="6"/>
  <c r="G662" i="6"/>
  <c r="H662" i="6" s="1"/>
  <c r="E662" i="6"/>
  <c r="K662" i="6" s="1"/>
  <c r="I660" i="6"/>
  <c r="G660" i="6"/>
  <c r="H660" i="6" s="1"/>
  <c r="E660" i="6"/>
  <c r="I659" i="6"/>
  <c r="G659" i="6"/>
  <c r="E659" i="6"/>
  <c r="F659" i="6" s="1"/>
  <c r="I658" i="6"/>
  <c r="G658" i="6"/>
  <c r="E658" i="6"/>
  <c r="I648" i="6"/>
  <c r="J648" i="6" s="1"/>
  <c r="G648" i="6"/>
  <c r="E648" i="6"/>
  <c r="I647" i="6"/>
  <c r="G647" i="6"/>
  <c r="H647" i="6" s="1"/>
  <c r="I649" i="6" s="1"/>
  <c r="J649" i="6" s="1"/>
  <c r="E647" i="6"/>
  <c r="F647" i="6" s="1"/>
  <c r="I642" i="6"/>
  <c r="G642" i="6"/>
  <c r="E642" i="6"/>
  <c r="F642" i="6" s="1"/>
  <c r="I637" i="6"/>
  <c r="J637" i="6" s="1"/>
  <c r="G637" i="6"/>
  <c r="E637" i="6"/>
  <c r="F637" i="6" s="1"/>
  <c r="I636" i="6"/>
  <c r="G636" i="6"/>
  <c r="H636" i="6" s="1"/>
  <c r="E636" i="6"/>
  <c r="I635" i="6"/>
  <c r="G635" i="6"/>
  <c r="E635" i="6"/>
  <c r="I634" i="6"/>
  <c r="G634" i="6"/>
  <c r="H634" i="6" s="1"/>
  <c r="E634" i="6"/>
  <c r="I633" i="6"/>
  <c r="K633" i="6" s="1"/>
  <c r="G633" i="6"/>
  <c r="E633" i="6"/>
  <c r="F633" i="6" s="1"/>
  <c r="G632" i="6"/>
  <c r="H632" i="6" s="1"/>
  <c r="I631" i="6"/>
  <c r="G631" i="6"/>
  <c r="E631" i="6"/>
  <c r="I630" i="6"/>
  <c r="G630" i="6"/>
  <c r="E630" i="6"/>
  <c r="I629" i="6"/>
  <c r="G629" i="6"/>
  <c r="H629" i="6" s="1"/>
  <c r="E629" i="6"/>
  <c r="I624" i="6"/>
  <c r="J624" i="6" s="1"/>
  <c r="G624" i="6"/>
  <c r="K624" i="6" s="1"/>
  <c r="E624" i="6"/>
  <c r="F624" i="6" s="1"/>
  <c r="I623" i="6"/>
  <c r="G623" i="6"/>
  <c r="H623" i="6" s="1"/>
  <c r="E623" i="6"/>
  <c r="I622" i="6"/>
  <c r="J622" i="6" s="1"/>
  <c r="G622" i="6"/>
  <c r="E622" i="6"/>
  <c r="I621" i="6"/>
  <c r="J621" i="6" s="1"/>
  <c r="G621" i="6"/>
  <c r="H621" i="6" s="1"/>
  <c r="E621" i="6"/>
  <c r="I620" i="6"/>
  <c r="J620" i="6" s="1"/>
  <c r="G620" i="6"/>
  <c r="H620" i="6" s="1"/>
  <c r="E620" i="6"/>
  <c r="I618" i="6"/>
  <c r="G618" i="6"/>
  <c r="H618" i="6" s="1"/>
  <c r="L618" i="6" s="1"/>
  <c r="E618" i="6"/>
  <c r="I617" i="6"/>
  <c r="G617" i="6"/>
  <c r="H617" i="6" s="1"/>
  <c r="E617" i="6"/>
  <c r="F617" i="6" s="1"/>
  <c r="I616" i="6"/>
  <c r="G616" i="6"/>
  <c r="E616" i="6"/>
  <c r="I606" i="6"/>
  <c r="J606" i="6" s="1"/>
  <c r="G606" i="6"/>
  <c r="E606" i="6"/>
  <c r="I605" i="6"/>
  <c r="J605" i="6" s="1"/>
  <c r="G605" i="6"/>
  <c r="K605" i="6" s="1"/>
  <c r="E605" i="6"/>
  <c r="I601" i="6"/>
  <c r="G601" i="6"/>
  <c r="E601" i="6"/>
  <c r="I598" i="6"/>
  <c r="G598" i="6"/>
  <c r="E598" i="6"/>
  <c r="I597" i="6"/>
  <c r="J597" i="6" s="1"/>
  <c r="G597" i="6"/>
  <c r="E597" i="6"/>
  <c r="I592" i="6"/>
  <c r="J592" i="6" s="1"/>
  <c r="G592" i="6"/>
  <c r="K592" i="6" s="1"/>
  <c r="E592" i="6"/>
  <c r="I591" i="6"/>
  <c r="G591" i="6"/>
  <c r="H591" i="6" s="1"/>
  <c r="E591" i="6"/>
  <c r="I587" i="6"/>
  <c r="G587" i="6"/>
  <c r="E587" i="6"/>
  <c r="I585" i="6"/>
  <c r="J585" i="6" s="1"/>
  <c r="G585" i="6"/>
  <c r="E585" i="6"/>
  <c r="I581" i="6"/>
  <c r="J581" i="6" s="1"/>
  <c r="G581" i="6"/>
  <c r="H581" i="6" s="1"/>
  <c r="E581" i="6"/>
  <c r="I579" i="6"/>
  <c r="G579" i="6"/>
  <c r="H579" i="6" s="1"/>
  <c r="E579" i="6"/>
  <c r="K579" i="6" s="1"/>
  <c r="I574" i="6"/>
  <c r="G574" i="6"/>
  <c r="E574" i="6"/>
  <c r="K574" i="6" s="1"/>
  <c r="I569" i="6"/>
  <c r="J569" i="6" s="1"/>
  <c r="G569" i="6"/>
  <c r="H569" i="6" s="1"/>
  <c r="E569" i="6"/>
  <c r="I568" i="6"/>
  <c r="J568" i="6" s="1"/>
  <c r="G568" i="6"/>
  <c r="H568" i="6" s="1"/>
  <c r="E568" i="6"/>
  <c r="I567" i="6"/>
  <c r="G567" i="6"/>
  <c r="H567" i="6" s="1"/>
  <c r="E567" i="6"/>
  <c r="K567" i="6" s="1"/>
  <c r="I562" i="6"/>
  <c r="G562" i="6"/>
  <c r="E562" i="6"/>
  <c r="I561" i="6"/>
  <c r="J561" i="6" s="1"/>
  <c r="G561" i="6"/>
  <c r="E561" i="6"/>
  <c r="I560" i="6"/>
  <c r="G560" i="6"/>
  <c r="H560" i="6" s="1"/>
  <c r="E560" i="6"/>
  <c r="I559" i="6"/>
  <c r="G559" i="6"/>
  <c r="E559" i="6"/>
  <c r="F559" i="6" s="1"/>
  <c r="I558" i="6"/>
  <c r="G558" i="6"/>
  <c r="E558" i="6"/>
  <c r="I556" i="6"/>
  <c r="G556" i="6"/>
  <c r="H556" i="6" s="1"/>
  <c r="E556" i="6"/>
  <c r="F556" i="6" s="1"/>
  <c r="I555" i="6"/>
  <c r="G555" i="6"/>
  <c r="E555" i="6"/>
  <c r="F555" i="6" s="1"/>
  <c r="I554" i="6"/>
  <c r="J554" i="6" s="1"/>
  <c r="G554" i="6"/>
  <c r="E554" i="6"/>
  <c r="I549" i="6"/>
  <c r="G549" i="6"/>
  <c r="E549" i="6"/>
  <c r="I548" i="6"/>
  <c r="G548" i="6"/>
  <c r="E548" i="6"/>
  <c r="I547" i="6"/>
  <c r="G547" i="6"/>
  <c r="E547" i="6"/>
  <c r="K547" i="6" s="1"/>
  <c r="I546" i="6"/>
  <c r="K546" i="6" s="1"/>
  <c r="G546" i="6"/>
  <c r="E546" i="6"/>
  <c r="I545" i="6"/>
  <c r="G545" i="6"/>
  <c r="H545" i="6" s="1"/>
  <c r="E545" i="6"/>
  <c r="I543" i="6"/>
  <c r="K543" i="6" s="1"/>
  <c r="G543" i="6"/>
  <c r="E543" i="6"/>
  <c r="I542" i="6"/>
  <c r="J542" i="6" s="1"/>
  <c r="G542" i="6"/>
  <c r="E542" i="6"/>
  <c r="I541" i="6"/>
  <c r="G541" i="6"/>
  <c r="E541" i="6"/>
  <c r="F541" i="6" s="1"/>
  <c r="I537" i="6"/>
  <c r="G537" i="6"/>
  <c r="E537" i="6"/>
  <c r="I536" i="6"/>
  <c r="G536" i="6"/>
  <c r="E536" i="6"/>
  <c r="I532" i="6"/>
  <c r="G532" i="6"/>
  <c r="E532" i="6"/>
  <c r="I531" i="6"/>
  <c r="G531" i="6"/>
  <c r="E531" i="6"/>
  <c r="F531" i="6" s="1"/>
  <c r="I530" i="6"/>
  <c r="G530" i="6"/>
  <c r="E530" i="6"/>
  <c r="I521" i="6"/>
  <c r="G521" i="6"/>
  <c r="E521" i="6"/>
  <c r="I520" i="6"/>
  <c r="G520" i="6"/>
  <c r="E520" i="6"/>
  <c r="I519" i="6"/>
  <c r="G519" i="6"/>
  <c r="E519" i="6"/>
  <c r="F519" i="6" s="1"/>
  <c r="I518" i="6"/>
  <c r="G518" i="6"/>
  <c r="E518" i="6"/>
  <c r="I517" i="6"/>
  <c r="G517" i="6"/>
  <c r="E517" i="6"/>
  <c r="I516" i="6"/>
  <c r="G516" i="6"/>
  <c r="E516" i="6"/>
  <c r="I511" i="6"/>
  <c r="G511" i="6"/>
  <c r="E511" i="6"/>
  <c r="F511" i="6" s="1"/>
  <c r="E512" i="6" s="1"/>
  <c r="K512" i="6" s="1"/>
  <c r="I506" i="6"/>
  <c r="G506" i="6"/>
  <c r="E506" i="6"/>
  <c r="I505" i="6"/>
  <c r="J505" i="6" s="1"/>
  <c r="G505" i="6"/>
  <c r="E505" i="6"/>
  <c r="I504" i="6"/>
  <c r="J504" i="6" s="1"/>
  <c r="G504" i="6"/>
  <c r="H504" i="6" s="1"/>
  <c r="E504" i="6"/>
  <c r="I503" i="6"/>
  <c r="G503" i="6"/>
  <c r="E503" i="6"/>
  <c r="I502" i="6"/>
  <c r="G502" i="6"/>
  <c r="E502" i="6"/>
  <c r="I501" i="6"/>
  <c r="G501" i="6"/>
  <c r="E501" i="6"/>
  <c r="I497" i="6"/>
  <c r="G497" i="6"/>
  <c r="E497" i="6"/>
  <c r="I488" i="6"/>
  <c r="G488" i="6"/>
  <c r="E488" i="6"/>
  <c r="I486" i="6"/>
  <c r="G486" i="6"/>
  <c r="E486" i="6"/>
  <c r="I482" i="6"/>
  <c r="G482" i="6"/>
  <c r="E482" i="6"/>
  <c r="I480" i="6"/>
  <c r="J480" i="6" s="1"/>
  <c r="G480" i="6"/>
  <c r="H480" i="6" s="1"/>
  <c r="E480" i="6"/>
  <c r="I470" i="6"/>
  <c r="G470" i="6"/>
  <c r="K470" i="6" s="1"/>
  <c r="E470" i="6"/>
  <c r="I466" i="6"/>
  <c r="G466" i="6"/>
  <c r="E466" i="6"/>
  <c r="F466" i="6" s="1"/>
  <c r="I464" i="6"/>
  <c r="J464" i="6" s="1"/>
  <c r="G464" i="6"/>
  <c r="E464" i="6"/>
  <c r="I459" i="6"/>
  <c r="J459" i="6" s="1"/>
  <c r="G459" i="6"/>
  <c r="E459" i="6"/>
  <c r="I458" i="6"/>
  <c r="G458" i="6"/>
  <c r="H458" i="6" s="1"/>
  <c r="E458" i="6"/>
  <c r="I457" i="6"/>
  <c r="G457" i="6"/>
  <c r="E457" i="6"/>
  <c r="K457" i="6" s="1"/>
  <c r="I456" i="6"/>
  <c r="K456" i="6" s="1"/>
  <c r="G456" i="6"/>
  <c r="E456" i="6"/>
  <c r="I455" i="6"/>
  <c r="J455" i="6" s="1"/>
  <c r="G455" i="6"/>
  <c r="E455" i="6"/>
  <c r="I453" i="6"/>
  <c r="J453" i="6" s="1"/>
  <c r="G453" i="6"/>
  <c r="E453" i="6"/>
  <c r="I452" i="6"/>
  <c r="J452" i="6" s="1"/>
  <c r="G452" i="6"/>
  <c r="E452" i="6"/>
  <c r="I451" i="6"/>
  <c r="G451" i="6"/>
  <c r="H451" i="6" s="1"/>
  <c r="E451" i="6"/>
  <c r="I446" i="6"/>
  <c r="G446" i="6"/>
  <c r="E446" i="6"/>
  <c r="F446" i="6" s="1"/>
  <c r="I445" i="6"/>
  <c r="J445" i="6" s="1"/>
  <c r="G445" i="6"/>
  <c r="E445" i="6"/>
  <c r="I444" i="6"/>
  <c r="G444" i="6"/>
  <c r="H444" i="6" s="1"/>
  <c r="E444" i="6"/>
  <c r="I443" i="6"/>
  <c r="G443" i="6"/>
  <c r="H443" i="6" s="1"/>
  <c r="E443" i="6"/>
  <c r="I442" i="6"/>
  <c r="G442" i="6"/>
  <c r="E442" i="6"/>
  <c r="F442" i="6" s="1"/>
  <c r="G441" i="6"/>
  <c r="H441" i="6" s="1"/>
  <c r="I440" i="6"/>
  <c r="G440" i="6"/>
  <c r="E440" i="6"/>
  <c r="K440" i="6" s="1"/>
  <c r="I439" i="6"/>
  <c r="G439" i="6"/>
  <c r="E439" i="6"/>
  <c r="K439" i="6" s="1"/>
  <c r="I438" i="6"/>
  <c r="G438" i="6"/>
  <c r="E438" i="6"/>
  <c r="I433" i="6"/>
  <c r="G433" i="6"/>
  <c r="H433" i="6" s="1"/>
  <c r="E433" i="6"/>
  <c r="I432" i="6"/>
  <c r="G432" i="6"/>
  <c r="H432" i="6" s="1"/>
  <c r="E432" i="6"/>
  <c r="F432" i="6" s="1"/>
  <c r="I431" i="6"/>
  <c r="G431" i="6"/>
  <c r="E431" i="6"/>
  <c r="F431" i="6" s="1"/>
  <c r="I430" i="6"/>
  <c r="J430" i="6" s="1"/>
  <c r="G430" i="6"/>
  <c r="E430" i="6"/>
  <c r="I429" i="6"/>
  <c r="G429" i="6"/>
  <c r="H429" i="6" s="1"/>
  <c r="E429" i="6"/>
  <c r="I427" i="6"/>
  <c r="G427" i="6"/>
  <c r="E427" i="6"/>
  <c r="I426" i="6"/>
  <c r="J426" i="6" s="1"/>
  <c r="G426" i="6"/>
  <c r="K426" i="6" s="1"/>
  <c r="E426" i="6"/>
  <c r="I425" i="6"/>
  <c r="G425" i="6"/>
  <c r="E425" i="6"/>
  <c r="K425" i="6" s="1"/>
  <c r="I420" i="6"/>
  <c r="G420" i="6"/>
  <c r="E420" i="6"/>
  <c r="F420" i="6" s="1"/>
  <c r="I419" i="6"/>
  <c r="J419" i="6" s="1"/>
  <c r="G419" i="6"/>
  <c r="E419" i="6"/>
  <c r="I418" i="6"/>
  <c r="G418" i="6"/>
  <c r="H418" i="6" s="1"/>
  <c r="E418" i="6"/>
  <c r="I417" i="6"/>
  <c r="G417" i="6"/>
  <c r="H417" i="6" s="1"/>
  <c r="E417" i="6"/>
  <c r="F417" i="6" s="1"/>
  <c r="I416" i="6"/>
  <c r="G416" i="6"/>
  <c r="E416" i="6"/>
  <c r="F416" i="6" s="1"/>
  <c r="I414" i="6"/>
  <c r="J414" i="6" s="1"/>
  <c r="G414" i="6"/>
  <c r="H414" i="6" s="1"/>
  <c r="E414" i="6"/>
  <c r="F414" i="6" s="1"/>
  <c r="I413" i="6"/>
  <c r="G413" i="6"/>
  <c r="E413" i="6"/>
  <c r="F413" i="6" s="1"/>
  <c r="I412" i="6"/>
  <c r="J412" i="6" s="1"/>
  <c r="G412" i="6"/>
  <c r="E412" i="6"/>
  <c r="I408" i="6"/>
  <c r="J408" i="6" s="1"/>
  <c r="G408" i="6"/>
  <c r="E408" i="6"/>
  <c r="I407" i="6"/>
  <c r="G407" i="6"/>
  <c r="H407" i="6" s="1"/>
  <c r="E407" i="6"/>
  <c r="I406" i="6"/>
  <c r="G406" i="6"/>
  <c r="E406" i="6"/>
  <c r="K406" i="6" s="1"/>
  <c r="I405" i="6"/>
  <c r="K405" i="6" s="1"/>
  <c r="G405" i="6"/>
  <c r="E405" i="6"/>
  <c r="I400" i="6"/>
  <c r="G400" i="6"/>
  <c r="H400" i="6" s="1"/>
  <c r="E400" i="6"/>
  <c r="I399" i="6"/>
  <c r="G399" i="6"/>
  <c r="H399" i="6" s="1"/>
  <c r="E399" i="6"/>
  <c r="F399" i="6" s="1"/>
  <c r="I380" i="6"/>
  <c r="G380" i="6"/>
  <c r="E380" i="6"/>
  <c r="I378" i="6"/>
  <c r="G378" i="6"/>
  <c r="E378" i="6"/>
  <c r="I374" i="6"/>
  <c r="J374" i="6" s="1"/>
  <c r="G374" i="6"/>
  <c r="E374" i="6"/>
  <c r="I372" i="6"/>
  <c r="G372" i="6"/>
  <c r="E372" i="6"/>
  <c r="I368" i="6"/>
  <c r="G368" i="6"/>
  <c r="E368" i="6"/>
  <c r="I367" i="6"/>
  <c r="K367" i="6" s="1"/>
  <c r="G367" i="6"/>
  <c r="E367" i="6"/>
  <c r="I363" i="6"/>
  <c r="J363" i="6" s="1"/>
  <c r="G363" i="6"/>
  <c r="E363" i="6"/>
  <c r="I362" i="6"/>
  <c r="G362" i="6"/>
  <c r="H362" i="6" s="1"/>
  <c r="E362" i="6"/>
  <c r="I361" i="6"/>
  <c r="G361" i="6"/>
  <c r="E361" i="6"/>
  <c r="K361" i="6" s="1"/>
  <c r="I357" i="6"/>
  <c r="J357" i="6" s="1"/>
  <c r="G357" i="6"/>
  <c r="E357" i="6"/>
  <c r="I356" i="6"/>
  <c r="J356" i="6" s="1"/>
  <c r="G356" i="6"/>
  <c r="E356" i="6"/>
  <c r="I355" i="6"/>
  <c r="G355" i="6"/>
  <c r="H355" i="6" s="1"/>
  <c r="E355" i="6"/>
  <c r="I354" i="6"/>
  <c r="G354" i="6"/>
  <c r="E354" i="6"/>
  <c r="I348" i="6"/>
  <c r="J348" i="6" s="1"/>
  <c r="G348" i="6"/>
  <c r="E348" i="6"/>
  <c r="I347" i="6"/>
  <c r="J347" i="6" s="1"/>
  <c r="G347" i="6"/>
  <c r="H347" i="6" s="1"/>
  <c r="E347" i="6"/>
  <c r="I346" i="6"/>
  <c r="G346" i="6"/>
  <c r="H346" i="6" s="1"/>
  <c r="E346" i="6"/>
  <c r="F346" i="6" s="1"/>
  <c r="I345" i="6"/>
  <c r="G345" i="6"/>
  <c r="E345" i="6"/>
  <c r="F345" i="6" s="1"/>
  <c r="I340" i="6"/>
  <c r="G340" i="6"/>
  <c r="E340" i="6"/>
  <c r="I339" i="6"/>
  <c r="J339" i="6" s="1"/>
  <c r="G339" i="6"/>
  <c r="E339" i="6"/>
  <c r="I338" i="6"/>
  <c r="G338" i="6"/>
  <c r="H338" i="6" s="1"/>
  <c r="E338" i="6"/>
  <c r="I337" i="6"/>
  <c r="G337" i="6"/>
  <c r="E337" i="6"/>
  <c r="K337" i="6" s="1"/>
  <c r="I332" i="6"/>
  <c r="K332" i="6" s="1"/>
  <c r="G332" i="6"/>
  <c r="E332" i="6"/>
  <c r="G328" i="6"/>
  <c r="H328" i="6" s="1"/>
  <c r="E328" i="6"/>
  <c r="I323" i="6"/>
  <c r="G323" i="6"/>
  <c r="E323" i="6"/>
  <c r="I322" i="6"/>
  <c r="J322" i="6" s="1"/>
  <c r="G322" i="6"/>
  <c r="E322" i="6"/>
  <c r="I321" i="6"/>
  <c r="J321" i="6" s="1"/>
  <c r="G321" i="6"/>
  <c r="H321" i="6" s="1"/>
  <c r="E321" i="6"/>
  <c r="I320" i="6"/>
  <c r="G320" i="6"/>
  <c r="E320" i="6"/>
  <c r="F320" i="6" s="1"/>
  <c r="I319" i="6"/>
  <c r="G319" i="6"/>
  <c r="E319" i="6"/>
  <c r="I317" i="6"/>
  <c r="J317" i="6" s="1"/>
  <c r="G317" i="6"/>
  <c r="E317" i="6"/>
  <c r="I316" i="6"/>
  <c r="G316" i="6"/>
  <c r="H316" i="6" s="1"/>
  <c r="E316" i="6"/>
  <c r="I315" i="6"/>
  <c r="G315" i="6"/>
  <c r="H315" i="6" s="1"/>
  <c r="E315" i="6"/>
  <c r="F315" i="6" s="1"/>
  <c r="I310" i="6"/>
  <c r="G310" i="6"/>
  <c r="E310" i="6"/>
  <c r="K310" i="6" s="1"/>
  <c r="I309" i="6"/>
  <c r="K309" i="6" s="1"/>
  <c r="G309" i="6"/>
  <c r="E309" i="6"/>
  <c r="I308" i="6"/>
  <c r="G308" i="6"/>
  <c r="E308" i="6"/>
  <c r="I307" i="6"/>
  <c r="G307" i="6"/>
  <c r="H307" i="6" s="1"/>
  <c r="E307" i="6"/>
  <c r="I306" i="6"/>
  <c r="G306" i="6"/>
  <c r="E306" i="6"/>
  <c r="K306" i="6" s="1"/>
  <c r="I304" i="6"/>
  <c r="K304" i="6" s="1"/>
  <c r="G304" i="6"/>
  <c r="E304" i="6"/>
  <c r="I303" i="6"/>
  <c r="J303" i="6" s="1"/>
  <c r="G303" i="6"/>
  <c r="H303" i="6" s="1"/>
  <c r="E303" i="6"/>
  <c r="I302" i="6"/>
  <c r="G302" i="6"/>
  <c r="H302" i="6" s="1"/>
  <c r="E302" i="6"/>
  <c r="F302" i="6" s="1"/>
  <c r="I293" i="6"/>
  <c r="G293" i="6"/>
  <c r="E293" i="6"/>
  <c r="I291" i="6"/>
  <c r="G291" i="6"/>
  <c r="E291" i="6"/>
  <c r="I283" i="6"/>
  <c r="G283" i="6"/>
  <c r="E283" i="6"/>
  <c r="I282" i="6"/>
  <c r="G282" i="6"/>
  <c r="E282" i="6"/>
  <c r="I277" i="6"/>
  <c r="G277" i="6"/>
  <c r="E277" i="6"/>
  <c r="I276" i="6"/>
  <c r="J276" i="6" s="1"/>
  <c r="G276" i="6"/>
  <c r="E276" i="6"/>
  <c r="I272" i="6"/>
  <c r="G272" i="6"/>
  <c r="E272" i="6"/>
  <c r="I271" i="6"/>
  <c r="G271" i="6"/>
  <c r="E271" i="6"/>
  <c r="I267" i="6"/>
  <c r="G267" i="6"/>
  <c r="E267" i="6"/>
  <c r="I263" i="6"/>
  <c r="J263" i="6" s="1"/>
  <c r="J264" i="6" s="1"/>
  <c r="G40" i="7" s="1"/>
  <c r="I139" i="8" s="1"/>
  <c r="J139" i="8" s="1"/>
  <c r="G263" i="6"/>
  <c r="E263" i="6"/>
  <c r="I259" i="6"/>
  <c r="J259" i="6" s="1"/>
  <c r="J260" i="6" s="1"/>
  <c r="G39" i="7" s="1"/>
  <c r="I138" i="8" s="1"/>
  <c r="G259" i="6"/>
  <c r="H259" i="6" s="1"/>
  <c r="E259" i="6"/>
  <c r="I255" i="6"/>
  <c r="G255" i="6"/>
  <c r="E255" i="6"/>
  <c r="I251" i="6"/>
  <c r="G251" i="6"/>
  <c r="E251" i="6"/>
  <c r="I247" i="6"/>
  <c r="K247" i="6" s="1"/>
  <c r="G247" i="6"/>
  <c r="E247" i="6"/>
  <c r="I243" i="6"/>
  <c r="G243" i="6"/>
  <c r="H243" i="6" s="1"/>
  <c r="E243" i="6"/>
  <c r="I239" i="6"/>
  <c r="G239" i="6"/>
  <c r="H239" i="6" s="1"/>
  <c r="H240" i="6" s="1"/>
  <c r="F34" i="7" s="1"/>
  <c r="G133" i="8" s="1"/>
  <c r="H133" i="8" s="1"/>
  <c r="E239" i="6"/>
  <c r="I235" i="6"/>
  <c r="G235" i="6"/>
  <c r="E235" i="6"/>
  <c r="K235" i="6" s="1"/>
  <c r="I231" i="6"/>
  <c r="J231" i="6" s="1"/>
  <c r="J232" i="6" s="1"/>
  <c r="G32" i="7" s="1"/>
  <c r="I131" i="8" s="1"/>
  <c r="J131" i="8" s="1"/>
  <c r="G231" i="6"/>
  <c r="E231" i="6"/>
  <c r="I227" i="6"/>
  <c r="J227" i="6" s="1"/>
  <c r="J228" i="6" s="1"/>
  <c r="G31" i="7" s="1"/>
  <c r="I130" i="8" s="1"/>
  <c r="J130" i="8" s="1"/>
  <c r="G227" i="6"/>
  <c r="E227" i="6"/>
  <c r="I223" i="6"/>
  <c r="G223" i="6"/>
  <c r="H223" i="6" s="1"/>
  <c r="E223" i="6"/>
  <c r="F223" i="6" s="1"/>
  <c r="F224" i="6" s="1"/>
  <c r="I219" i="6"/>
  <c r="G219" i="6"/>
  <c r="E219" i="6"/>
  <c r="K219" i="6" s="1"/>
  <c r="I207" i="6"/>
  <c r="J207" i="6" s="1"/>
  <c r="G207" i="6"/>
  <c r="E207" i="6"/>
  <c r="I206" i="6"/>
  <c r="J206" i="6" s="1"/>
  <c r="J208" i="6" s="1"/>
  <c r="G26" i="7" s="1"/>
  <c r="I125" i="8" s="1"/>
  <c r="G206" i="6"/>
  <c r="H206" i="6" s="1"/>
  <c r="E206" i="6"/>
  <c r="I201" i="6"/>
  <c r="G201" i="6"/>
  <c r="H201" i="6" s="1"/>
  <c r="E201" i="6"/>
  <c r="F201" i="6" s="1"/>
  <c r="I200" i="6"/>
  <c r="G200" i="6"/>
  <c r="E200" i="6"/>
  <c r="F200" i="6" s="1"/>
  <c r="I197" i="6"/>
  <c r="J197" i="6" s="1"/>
  <c r="G197" i="6"/>
  <c r="E197" i="6"/>
  <c r="I196" i="6"/>
  <c r="J196" i="6" s="1"/>
  <c r="G196" i="6"/>
  <c r="H196" i="6" s="1"/>
  <c r="E196" i="6"/>
  <c r="I184" i="6"/>
  <c r="G184" i="6"/>
  <c r="H184" i="6" s="1"/>
  <c r="E184" i="6"/>
  <c r="I176" i="6"/>
  <c r="G176" i="6"/>
  <c r="E176" i="6"/>
  <c r="F176" i="6" s="1"/>
  <c r="I174" i="6"/>
  <c r="G174" i="6"/>
  <c r="E174" i="6"/>
  <c r="I172" i="6"/>
  <c r="G172" i="6"/>
  <c r="E172" i="6"/>
  <c r="I171" i="6"/>
  <c r="G171" i="6"/>
  <c r="H171" i="6" s="1"/>
  <c r="E171" i="6"/>
  <c r="I147" i="6"/>
  <c r="G147" i="6"/>
  <c r="E147" i="6"/>
  <c r="F147" i="6" s="1"/>
  <c r="I135" i="6"/>
  <c r="G135" i="6"/>
  <c r="E135" i="6"/>
  <c r="I133" i="6"/>
  <c r="G133" i="6"/>
  <c r="E133" i="6"/>
  <c r="I132" i="6"/>
  <c r="G132" i="6"/>
  <c r="H132" i="6" s="1"/>
  <c r="E132" i="6"/>
  <c r="I125" i="6"/>
  <c r="G125" i="6"/>
  <c r="E125" i="6"/>
  <c r="F125" i="6" s="1"/>
  <c r="I123" i="6"/>
  <c r="G123" i="6"/>
  <c r="E123" i="6"/>
  <c r="I122" i="6"/>
  <c r="J122" i="6" s="1"/>
  <c r="G122" i="6"/>
  <c r="E122" i="6"/>
  <c r="F122" i="6" s="1"/>
  <c r="I120" i="6"/>
  <c r="G120" i="6"/>
  <c r="H120" i="6" s="1"/>
  <c r="E120" i="6"/>
  <c r="I115" i="6"/>
  <c r="G115" i="6"/>
  <c r="E115" i="6"/>
  <c r="I108" i="6"/>
  <c r="G108" i="6"/>
  <c r="E108" i="6"/>
  <c r="I106" i="6"/>
  <c r="J106" i="6" s="1"/>
  <c r="G106" i="6"/>
  <c r="E106" i="6"/>
  <c r="I105" i="6"/>
  <c r="G105" i="6"/>
  <c r="H105" i="6" s="1"/>
  <c r="E105" i="6"/>
  <c r="I104" i="6"/>
  <c r="G104" i="6"/>
  <c r="E104" i="6"/>
  <c r="K104" i="6" s="1"/>
  <c r="I101" i="6"/>
  <c r="G101" i="6"/>
  <c r="E101" i="6"/>
  <c r="I97" i="6"/>
  <c r="G97" i="6"/>
  <c r="E97" i="6"/>
  <c r="I90" i="6"/>
  <c r="G90" i="6"/>
  <c r="K90" i="6" s="1"/>
  <c r="E90" i="6"/>
  <c r="I89" i="6"/>
  <c r="G89" i="6"/>
  <c r="E89" i="6"/>
  <c r="K89" i="6" s="1"/>
  <c r="I87" i="6"/>
  <c r="G87" i="6"/>
  <c r="E87" i="6"/>
  <c r="I77" i="6"/>
  <c r="G77" i="6"/>
  <c r="E77" i="6"/>
  <c r="I76" i="6"/>
  <c r="G76" i="6"/>
  <c r="K76" i="6" s="1"/>
  <c r="E76" i="6"/>
  <c r="I38" i="6"/>
  <c r="G38" i="6"/>
  <c r="E38" i="6"/>
  <c r="F38" i="6" s="1"/>
  <c r="I37" i="6"/>
  <c r="G37" i="6"/>
  <c r="E37" i="6"/>
  <c r="I36" i="6"/>
  <c r="G36" i="6"/>
  <c r="E36" i="6"/>
  <c r="I31" i="6"/>
  <c r="G31" i="6"/>
  <c r="K31" i="6" s="1"/>
  <c r="E31" i="6"/>
  <c r="I30" i="6"/>
  <c r="G30" i="6"/>
  <c r="E30" i="6"/>
  <c r="I29" i="6"/>
  <c r="G29" i="6"/>
  <c r="E29" i="6"/>
  <c r="I22" i="6"/>
  <c r="J22" i="6" s="1"/>
  <c r="G22" i="6"/>
  <c r="E22" i="6"/>
  <c r="I18" i="6"/>
  <c r="G18" i="6"/>
  <c r="E18" i="6"/>
  <c r="I13" i="6"/>
  <c r="G13" i="6"/>
  <c r="E13" i="6"/>
  <c r="I12" i="6"/>
  <c r="G12" i="6"/>
  <c r="H12" i="6" s="1"/>
  <c r="E12" i="6"/>
  <c r="I11" i="6"/>
  <c r="G11" i="6"/>
  <c r="E11" i="6"/>
  <c r="F11" i="6" s="1"/>
  <c r="I10" i="6"/>
  <c r="G10" i="6"/>
  <c r="E10" i="6"/>
  <c r="I9" i="6"/>
  <c r="G9" i="6"/>
  <c r="E9" i="6"/>
  <c r="F9" i="6" s="1"/>
  <c r="I8" i="6"/>
  <c r="G8" i="6"/>
  <c r="H8" i="6" s="1"/>
  <c r="E8" i="6"/>
  <c r="I7" i="6"/>
  <c r="J7" i="6" s="1"/>
  <c r="G7" i="6"/>
  <c r="E7" i="6"/>
  <c r="F7" i="6" s="1"/>
  <c r="I6" i="6"/>
  <c r="G6" i="6"/>
  <c r="E6" i="6"/>
  <c r="I5" i="6"/>
  <c r="G5" i="6"/>
  <c r="E5" i="6"/>
  <c r="I328" i="6"/>
  <c r="F850" i="6"/>
  <c r="K850" i="6"/>
  <c r="F849" i="6"/>
  <c r="F851" i="6" s="1"/>
  <c r="H845" i="6"/>
  <c r="J845" i="6"/>
  <c r="J844" i="6"/>
  <c r="F843" i="6"/>
  <c r="H843" i="6"/>
  <c r="J843" i="6"/>
  <c r="F842" i="6"/>
  <c r="H842" i="6"/>
  <c r="H840" i="6"/>
  <c r="J840" i="6"/>
  <c r="F838" i="6"/>
  <c r="J837" i="6"/>
  <c r="H836" i="6"/>
  <c r="H827" i="6"/>
  <c r="J827" i="6"/>
  <c r="F826" i="6"/>
  <c r="H826" i="6"/>
  <c r="F824" i="6"/>
  <c r="J824" i="6"/>
  <c r="H823" i="6"/>
  <c r="F809" i="6"/>
  <c r="J809" i="6"/>
  <c r="H806" i="6"/>
  <c r="F804" i="6"/>
  <c r="H804" i="6"/>
  <c r="H798" i="6"/>
  <c r="J798" i="6"/>
  <c r="F794" i="6"/>
  <c r="H794" i="6"/>
  <c r="F793" i="6"/>
  <c r="H793" i="6"/>
  <c r="F792" i="6"/>
  <c r="K792" i="6"/>
  <c r="J791" i="6"/>
  <c r="H790" i="6"/>
  <c r="J790" i="6"/>
  <c r="F786" i="6"/>
  <c r="H786" i="6"/>
  <c r="H778" i="6"/>
  <c r="J778" i="6"/>
  <c r="F774" i="6"/>
  <c r="H774" i="6"/>
  <c r="J774" i="6"/>
  <c r="F768" i="6"/>
  <c r="H768" i="6"/>
  <c r="J767" i="6"/>
  <c r="H766" i="6"/>
  <c r="J759" i="6"/>
  <c r="H755" i="6"/>
  <c r="J755" i="6"/>
  <c r="F754" i="6"/>
  <c r="H754" i="6"/>
  <c r="F750" i="6"/>
  <c r="J749" i="6"/>
  <c r="H744" i="6"/>
  <c r="J744" i="6"/>
  <c r="F743" i="6"/>
  <c r="H743" i="6"/>
  <c r="F738" i="6"/>
  <c r="J737" i="6"/>
  <c r="F733" i="6"/>
  <c r="H733" i="6"/>
  <c r="J733" i="6"/>
  <c r="F732" i="6"/>
  <c r="H732" i="6"/>
  <c r="H728" i="6"/>
  <c r="J728" i="6"/>
  <c r="F727" i="6"/>
  <c r="J726" i="6"/>
  <c r="H722" i="6"/>
  <c r="J722" i="6"/>
  <c r="H721" i="6"/>
  <c r="J721" i="6"/>
  <c r="F720" i="6"/>
  <c r="H720" i="6"/>
  <c r="F719" i="6"/>
  <c r="J718" i="6"/>
  <c r="H717" i="6"/>
  <c r="J717" i="6"/>
  <c r="J715" i="6"/>
  <c r="H714" i="6"/>
  <c r="J714" i="6"/>
  <c r="F713" i="6"/>
  <c r="H713" i="6"/>
  <c r="H709" i="6"/>
  <c r="J709" i="6"/>
  <c r="F708" i="6"/>
  <c r="K708" i="6"/>
  <c r="J707" i="6"/>
  <c r="H706" i="6"/>
  <c r="J706" i="6"/>
  <c r="K706" i="6"/>
  <c r="F705" i="6"/>
  <c r="H705" i="6"/>
  <c r="F704" i="6"/>
  <c r="F702" i="6"/>
  <c r="H702" i="6"/>
  <c r="F701" i="6"/>
  <c r="H700" i="6"/>
  <c r="J700" i="6"/>
  <c r="H686" i="6"/>
  <c r="J686" i="6"/>
  <c r="H684" i="6"/>
  <c r="K684" i="6"/>
  <c r="H680" i="6"/>
  <c r="J680" i="6"/>
  <c r="F679" i="6"/>
  <c r="H679" i="6"/>
  <c r="J679" i="6"/>
  <c r="H678" i="6"/>
  <c r="F677" i="6"/>
  <c r="H677" i="6"/>
  <c r="J677" i="6"/>
  <c r="H676" i="6"/>
  <c r="F675" i="6"/>
  <c r="J675" i="6"/>
  <c r="F673" i="6"/>
  <c r="H673" i="6"/>
  <c r="F672" i="6"/>
  <c r="H672" i="6"/>
  <c r="F671" i="6"/>
  <c r="H671" i="6"/>
  <c r="H667" i="6"/>
  <c r="J667" i="6"/>
  <c r="F666" i="6"/>
  <c r="H666" i="6"/>
  <c r="J666" i="6"/>
  <c r="H665" i="6"/>
  <c r="J665" i="6"/>
  <c r="F664" i="6"/>
  <c r="J664" i="6"/>
  <c r="K664" i="6"/>
  <c r="J663" i="6"/>
  <c r="F662" i="6"/>
  <c r="J662" i="6"/>
  <c r="F660" i="6"/>
  <c r="J660" i="6"/>
  <c r="H659" i="6"/>
  <c r="J659" i="6"/>
  <c r="H658" i="6"/>
  <c r="J658" i="6"/>
  <c r="F649" i="6"/>
  <c r="H649" i="6"/>
  <c r="F648" i="6"/>
  <c r="H648" i="6"/>
  <c r="H642" i="6"/>
  <c r="J642" i="6"/>
  <c r="H638" i="6"/>
  <c r="J638" i="6"/>
  <c r="H637" i="6"/>
  <c r="K637" i="6"/>
  <c r="F636" i="6"/>
  <c r="F635" i="6"/>
  <c r="J635" i="6"/>
  <c r="J634" i="6"/>
  <c r="H633" i="6"/>
  <c r="J633" i="6"/>
  <c r="F631" i="6"/>
  <c r="J631" i="6"/>
  <c r="H630" i="6"/>
  <c r="J630" i="6"/>
  <c r="F629" i="6"/>
  <c r="H625" i="6"/>
  <c r="J625" i="6"/>
  <c r="H624" i="6"/>
  <c r="J623" i="6"/>
  <c r="F622" i="6"/>
  <c r="H622" i="6"/>
  <c r="K622" i="6"/>
  <c r="F621" i="6"/>
  <c r="K621" i="6"/>
  <c r="F620" i="6"/>
  <c r="F618" i="6"/>
  <c r="J618" i="6"/>
  <c r="J617" i="6"/>
  <c r="F616" i="6"/>
  <c r="H616" i="6"/>
  <c r="J616" i="6"/>
  <c r="F607" i="6"/>
  <c r="H607" i="6"/>
  <c r="H606" i="6"/>
  <c r="F605" i="6"/>
  <c r="H605" i="6"/>
  <c r="F601" i="6"/>
  <c r="H601" i="6"/>
  <c r="J601" i="6"/>
  <c r="H598" i="6"/>
  <c r="J598" i="6"/>
  <c r="F597" i="6"/>
  <c r="H597" i="6"/>
  <c r="K597" i="6"/>
  <c r="F593" i="6"/>
  <c r="H593" i="6"/>
  <c r="F592" i="6"/>
  <c r="H592" i="6"/>
  <c r="I593" i="6" s="1"/>
  <c r="K593" i="6" s="1"/>
  <c r="J591" i="6"/>
  <c r="F587" i="6"/>
  <c r="H587" i="6"/>
  <c r="J587" i="6"/>
  <c r="K587" i="6"/>
  <c r="F585" i="6"/>
  <c r="H585" i="6"/>
  <c r="K585" i="6"/>
  <c r="F581" i="6"/>
  <c r="J579" i="6"/>
  <c r="F574" i="6"/>
  <c r="H574" i="6"/>
  <c r="J574" i="6"/>
  <c r="F570" i="6"/>
  <c r="H570" i="6"/>
  <c r="F569" i="6"/>
  <c r="F568" i="6"/>
  <c r="K568" i="6"/>
  <c r="J567" i="6"/>
  <c r="H563" i="6"/>
  <c r="J563" i="6"/>
  <c r="H562" i="6"/>
  <c r="J562" i="6"/>
  <c r="F561" i="6"/>
  <c r="H561" i="6"/>
  <c r="F560" i="6"/>
  <c r="H559" i="6"/>
  <c r="J559" i="6"/>
  <c r="H558" i="6"/>
  <c r="J558" i="6"/>
  <c r="J556" i="6"/>
  <c r="K556" i="6"/>
  <c r="H555" i="6"/>
  <c r="J555" i="6"/>
  <c r="K555" i="6"/>
  <c r="F554" i="6"/>
  <c r="H554" i="6"/>
  <c r="K554" i="6"/>
  <c r="H550" i="6"/>
  <c r="J550" i="6"/>
  <c r="F549" i="6"/>
  <c r="H549" i="6"/>
  <c r="F548" i="6"/>
  <c r="J548" i="6"/>
  <c r="F547" i="6"/>
  <c r="H547" i="6"/>
  <c r="J547" i="6"/>
  <c r="F546" i="6"/>
  <c r="H546" i="6"/>
  <c r="J546" i="6"/>
  <c r="F545" i="6"/>
  <c r="J545" i="6"/>
  <c r="F543" i="6"/>
  <c r="H543" i="6"/>
  <c r="J543" i="6"/>
  <c r="F542" i="6"/>
  <c r="H542" i="6"/>
  <c r="K542" i="6"/>
  <c r="J541" i="6"/>
  <c r="H537" i="6"/>
  <c r="J537" i="6"/>
  <c r="F536" i="6"/>
  <c r="H536" i="6"/>
  <c r="F532" i="6"/>
  <c r="H532" i="6"/>
  <c r="J531" i="6"/>
  <c r="H530" i="6"/>
  <c r="J530" i="6"/>
  <c r="F521" i="6"/>
  <c r="H521" i="6"/>
  <c r="F520" i="6"/>
  <c r="H520" i="6"/>
  <c r="J519" i="6"/>
  <c r="H518" i="6"/>
  <c r="J518" i="6"/>
  <c r="F517" i="6"/>
  <c r="H517" i="6"/>
  <c r="F516" i="6"/>
  <c r="H516" i="6"/>
  <c r="H512" i="6"/>
  <c r="J512" i="6"/>
  <c r="J511" i="6"/>
  <c r="J513" i="6" s="1"/>
  <c r="G76" i="7" s="1"/>
  <c r="I475" i="6" s="1"/>
  <c r="J475" i="6" s="1"/>
  <c r="F507" i="6"/>
  <c r="H507" i="6"/>
  <c r="H506" i="6"/>
  <c r="J506" i="6"/>
  <c r="F505" i="6"/>
  <c r="H505" i="6"/>
  <c r="K505" i="6"/>
  <c r="F504" i="6"/>
  <c r="F503" i="6"/>
  <c r="J503" i="6"/>
  <c r="H502" i="6"/>
  <c r="J502" i="6"/>
  <c r="F501" i="6"/>
  <c r="H501" i="6"/>
  <c r="J501" i="6"/>
  <c r="K501" i="6"/>
  <c r="F497" i="6"/>
  <c r="F498" i="6" s="1"/>
  <c r="H497" i="6"/>
  <c r="H498" i="6" s="1"/>
  <c r="F74" i="7" s="1"/>
  <c r="F488" i="6"/>
  <c r="J488" i="6"/>
  <c r="H486" i="6"/>
  <c r="J486" i="6"/>
  <c r="F482" i="6"/>
  <c r="H482" i="6"/>
  <c r="J482" i="6"/>
  <c r="K482" i="6"/>
  <c r="F470" i="6"/>
  <c r="F471" i="6" s="1"/>
  <c r="H470" i="6"/>
  <c r="H471" i="6" s="1"/>
  <c r="F69" i="7" s="1"/>
  <c r="G175" i="6" s="1"/>
  <c r="H175" i="6" s="1"/>
  <c r="J470" i="6"/>
  <c r="J471" i="6" s="1"/>
  <c r="G69" i="7" s="1"/>
  <c r="H466" i="6"/>
  <c r="F464" i="6"/>
  <c r="H464" i="6"/>
  <c r="H460" i="6"/>
  <c r="J460" i="6"/>
  <c r="F459" i="6"/>
  <c r="J458" i="6"/>
  <c r="H457" i="6"/>
  <c r="J457" i="6"/>
  <c r="F456" i="6"/>
  <c r="H456" i="6"/>
  <c r="F455" i="6"/>
  <c r="H455" i="6"/>
  <c r="F453" i="6"/>
  <c r="H453" i="6"/>
  <c r="F452" i="6"/>
  <c r="J451" i="6"/>
  <c r="H447" i="6"/>
  <c r="J447" i="6"/>
  <c r="H446" i="6"/>
  <c r="J446" i="6"/>
  <c r="F445" i="6"/>
  <c r="H445" i="6"/>
  <c r="F444" i="6"/>
  <c r="J444" i="6"/>
  <c r="J443" i="6"/>
  <c r="H442" i="6"/>
  <c r="J442" i="6"/>
  <c r="L442" i="6" s="1"/>
  <c r="K442" i="6"/>
  <c r="H440" i="6"/>
  <c r="J440" i="6"/>
  <c r="F439" i="6"/>
  <c r="H439" i="6"/>
  <c r="J439" i="6"/>
  <c r="F438" i="6"/>
  <c r="H438" i="6"/>
  <c r="H434" i="6"/>
  <c r="J434" i="6"/>
  <c r="F433" i="6"/>
  <c r="J433" i="6"/>
  <c r="J432" i="6"/>
  <c r="K432" i="6"/>
  <c r="H431" i="6"/>
  <c r="J431" i="6"/>
  <c r="K431" i="6"/>
  <c r="F430" i="6"/>
  <c r="H430" i="6"/>
  <c r="F429" i="6"/>
  <c r="J429" i="6"/>
  <c r="F427" i="6"/>
  <c r="H427" i="6"/>
  <c r="F426" i="6"/>
  <c r="H426" i="6"/>
  <c r="F425" i="6"/>
  <c r="H425" i="6"/>
  <c r="J425" i="6"/>
  <c r="H421" i="6"/>
  <c r="J421" i="6"/>
  <c r="H420" i="6"/>
  <c r="J420" i="6"/>
  <c r="K420" i="6"/>
  <c r="F419" i="6"/>
  <c r="H419" i="6"/>
  <c r="K419" i="6"/>
  <c r="F418" i="6"/>
  <c r="J418" i="6"/>
  <c r="J417" i="6"/>
  <c r="K417" i="6"/>
  <c r="H416" i="6"/>
  <c r="J416" i="6"/>
  <c r="K416" i="6"/>
  <c r="H413" i="6"/>
  <c r="J413" i="6"/>
  <c r="K413" i="6"/>
  <c r="F412" i="6"/>
  <c r="H412" i="6"/>
  <c r="F408" i="6"/>
  <c r="H408" i="6"/>
  <c r="J407" i="6"/>
  <c r="H406" i="6"/>
  <c r="J406" i="6"/>
  <c r="F405" i="6"/>
  <c r="H405" i="6"/>
  <c r="J405" i="6"/>
  <c r="J409" i="6" s="1"/>
  <c r="G63" i="7" s="1"/>
  <c r="I385" i="6" s="1"/>
  <c r="J385" i="6" s="1"/>
  <c r="H401" i="6"/>
  <c r="J401" i="6"/>
  <c r="F400" i="6"/>
  <c r="J400" i="6"/>
  <c r="L400" i="6" s="1"/>
  <c r="J399" i="6"/>
  <c r="H380" i="6"/>
  <c r="J380" i="6"/>
  <c r="F378" i="6"/>
  <c r="H378" i="6"/>
  <c r="F374" i="6"/>
  <c r="H372" i="6"/>
  <c r="J372" i="6"/>
  <c r="H369" i="6"/>
  <c r="F56" i="7" s="1"/>
  <c r="G55" i="6" s="1"/>
  <c r="H55" i="6" s="1"/>
  <c r="H368" i="6"/>
  <c r="J368" i="6"/>
  <c r="F367" i="6"/>
  <c r="H367" i="6"/>
  <c r="J367" i="6"/>
  <c r="J369" i="6" s="1"/>
  <c r="G56" i="7" s="1"/>
  <c r="I55" i="6" s="1"/>
  <c r="J55" i="6" s="1"/>
  <c r="F363" i="6"/>
  <c r="H363" i="6"/>
  <c r="F362" i="6"/>
  <c r="J362" i="6"/>
  <c r="F361" i="6"/>
  <c r="H361" i="6"/>
  <c r="H364" i="6" s="1"/>
  <c r="F55" i="7" s="1"/>
  <c r="G54" i="6" s="1"/>
  <c r="H54" i="6" s="1"/>
  <c r="J361" i="6"/>
  <c r="F357" i="6"/>
  <c r="H357" i="6"/>
  <c r="F356" i="6"/>
  <c r="F355" i="6"/>
  <c r="J355" i="6"/>
  <c r="H354" i="6"/>
  <c r="J354" i="6"/>
  <c r="F350" i="6"/>
  <c r="H350" i="6"/>
  <c r="F349" i="6"/>
  <c r="J349" i="6"/>
  <c r="F348" i="6"/>
  <c r="H348" i="6"/>
  <c r="K348" i="6"/>
  <c r="F347" i="6"/>
  <c r="J346" i="6"/>
  <c r="K346" i="6"/>
  <c r="H345" i="6"/>
  <c r="J345" i="6"/>
  <c r="K345" i="6"/>
  <c r="F341" i="6"/>
  <c r="H341" i="6"/>
  <c r="F340" i="6"/>
  <c r="H340" i="6"/>
  <c r="F339" i="6"/>
  <c r="J338" i="6"/>
  <c r="F337" i="6"/>
  <c r="H337" i="6"/>
  <c r="J337" i="6"/>
  <c r="H333" i="6"/>
  <c r="J333" i="6"/>
  <c r="F332" i="6"/>
  <c r="E333" i="6" s="1"/>
  <c r="H332" i="6"/>
  <c r="H334" i="6" s="1"/>
  <c r="F51" i="7" s="1"/>
  <c r="H329" i="6"/>
  <c r="F50" i="7" s="1"/>
  <c r="F328" i="6"/>
  <c r="F329" i="6" s="1"/>
  <c r="H324" i="6"/>
  <c r="J324" i="6"/>
  <c r="F323" i="6"/>
  <c r="H323" i="6"/>
  <c r="J323" i="6"/>
  <c r="K323" i="6"/>
  <c r="F322" i="6"/>
  <c r="H322" i="6"/>
  <c r="F321" i="6"/>
  <c r="K321" i="6"/>
  <c r="J320" i="6"/>
  <c r="H319" i="6"/>
  <c r="J319" i="6"/>
  <c r="F317" i="6"/>
  <c r="H317" i="6"/>
  <c r="F316" i="6"/>
  <c r="J315" i="6"/>
  <c r="K315" i="6"/>
  <c r="H311" i="6"/>
  <c r="J311" i="6"/>
  <c r="H310" i="6"/>
  <c r="J310" i="6"/>
  <c r="F309" i="6"/>
  <c r="H309" i="6"/>
  <c r="F308" i="6"/>
  <c r="H308" i="6"/>
  <c r="J308" i="6"/>
  <c r="J307" i="6"/>
  <c r="H306" i="6"/>
  <c r="J306" i="6"/>
  <c r="F304" i="6"/>
  <c r="H304" i="6"/>
  <c r="J304" i="6"/>
  <c r="F303" i="6"/>
  <c r="J302" i="6"/>
  <c r="H293" i="6"/>
  <c r="J293" i="6"/>
  <c r="F291" i="6"/>
  <c r="H291" i="6"/>
  <c r="J291" i="6"/>
  <c r="K291" i="6"/>
  <c r="F283" i="6"/>
  <c r="J283" i="6"/>
  <c r="H282" i="6"/>
  <c r="J282" i="6"/>
  <c r="F278" i="6"/>
  <c r="H278" i="6"/>
  <c r="H277" i="6"/>
  <c r="J277" i="6"/>
  <c r="F276" i="6"/>
  <c r="H276" i="6"/>
  <c r="F272" i="6"/>
  <c r="H272" i="6"/>
  <c r="J272" i="6"/>
  <c r="H271" i="6"/>
  <c r="J271" i="6"/>
  <c r="H267" i="6"/>
  <c r="H268" i="6" s="1"/>
  <c r="F41" i="7" s="1"/>
  <c r="G140" i="8" s="1"/>
  <c r="H140" i="8" s="1"/>
  <c r="J267" i="6"/>
  <c r="J268" i="6" s="1"/>
  <c r="G41" i="7" s="1"/>
  <c r="I140" i="8" s="1"/>
  <c r="J140" i="8" s="1"/>
  <c r="F263" i="6"/>
  <c r="F264" i="6" s="1"/>
  <c r="H263" i="6"/>
  <c r="H264" i="6" s="1"/>
  <c r="F40" i="7" s="1"/>
  <c r="G139" i="8" s="1"/>
  <c r="H139" i="8" s="1"/>
  <c r="H260" i="6"/>
  <c r="F39" i="7" s="1"/>
  <c r="G138" i="8" s="1"/>
  <c r="H138" i="8" s="1"/>
  <c r="F259" i="6"/>
  <c r="F260" i="6" s="1"/>
  <c r="F255" i="6"/>
  <c r="F256" i="6" s="1"/>
  <c r="H255" i="6"/>
  <c r="H256" i="6" s="1"/>
  <c r="F38" i="7" s="1"/>
  <c r="G137" i="8" s="1"/>
  <c r="H137" i="8" s="1"/>
  <c r="J255" i="6"/>
  <c r="J256" i="6" s="1"/>
  <c r="G38" i="7" s="1"/>
  <c r="I137" i="8" s="1"/>
  <c r="J137" i="8" s="1"/>
  <c r="H251" i="6"/>
  <c r="H252" i="6" s="1"/>
  <c r="F37" i="7" s="1"/>
  <c r="G136" i="8" s="1"/>
  <c r="J251" i="6"/>
  <c r="J252" i="6" s="1"/>
  <c r="G37" i="7" s="1"/>
  <c r="I136" i="8" s="1"/>
  <c r="F247" i="6"/>
  <c r="F248" i="6" s="1"/>
  <c r="H247" i="6"/>
  <c r="H248" i="6" s="1"/>
  <c r="F36" i="7" s="1"/>
  <c r="G135" i="8" s="1"/>
  <c r="H135" i="8" s="1"/>
  <c r="F244" i="6"/>
  <c r="H244" i="6"/>
  <c r="F35" i="7" s="1"/>
  <c r="G134" i="8" s="1"/>
  <c r="F243" i="6"/>
  <c r="J243" i="6"/>
  <c r="J244" i="6" s="1"/>
  <c r="G35" i="7" s="1"/>
  <c r="I134" i="8" s="1"/>
  <c r="J134" i="8" s="1"/>
  <c r="F239" i="6"/>
  <c r="F240" i="6" s="1"/>
  <c r="J239" i="6"/>
  <c r="J240" i="6" s="1"/>
  <c r="G34" i="7" s="1"/>
  <c r="I133" i="8" s="1"/>
  <c r="J133" i="8" s="1"/>
  <c r="H235" i="6"/>
  <c r="H236" i="6" s="1"/>
  <c r="F33" i="7" s="1"/>
  <c r="G132" i="8" s="1"/>
  <c r="H132" i="8" s="1"/>
  <c r="J235" i="6"/>
  <c r="F231" i="6"/>
  <c r="F232" i="6" s="1"/>
  <c r="E32" i="7" s="1"/>
  <c r="E131" i="8" s="1"/>
  <c r="H231" i="6"/>
  <c r="F227" i="6"/>
  <c r="F228" i="6" s="1"/>
  <c r="H227" i="6"/>
  <c r="J223" i="6"/>
  <c r="J224" i="6" s="1"/>
  <c r="G30" i="7" s="1"/>
  <c r="I129" i="8" s="1"/>
  <c r="J129" i="8" s="1"/>
  <c r="H219" i="6"/>
  <c r="H220" i="6" s="1"/>
  <c r="F29" i="7" s="1"/>
  <c r="G128" i="8" s="1"/>
  <c r="H128" i="8" s="1"/>
  <c r="J219" i="6"/>
  <c r="J220" i="6" s="1"/>
  <c r="G29" i="7" s="1"/>
  <c r="I128" i="8" s="1"/>
  <c r="J128" i="8" s="1"/>
  <c r="F207" i="6"/>
  <c r="H207" i="6"/>
  <c r="K207" i="6"/>
  <c r="F206" i="6"/>
  <c r="J201" i="6"/>
  <c r="K201" i="6"/>
  <c r="H200" i="6"/>
  <c r="J200" i="6"/>
  <c r="K200" i="6"/>
  <c r="F197" i="6"/>
  <c r="H197" i="6"/>
  <c r="K197" i="6"/>
  <c r="F196" i="6"/>
  <c r="F184" i="6"/>
  <c r="J184" i="6"/>
  <c r="K184" i="6"/>
  <c r="H176" i="6"/>
  <c r="J176" i="6"/>
  <c r="K176" i="6"/>
  <c r="F174" i="6"/>
  <c r="H174" i="6"/>
  <c r="J174" i="6"/>
  <c r="K174" i="6"/>
  <c r="F172" i="6"/>
  <c r="H172" i="6"/>
  <c r="J172" i="6"/>
  <c r="K172" i="6"/>
  <c r="F171" i="6"/>
  <c r="J171" i="6"/>
  <c r="K171" i="6"/>
  <c r="H147" i="6"/>
  <c r="J147" i="6"/>
  <c r="K147" i="6"/>
  <c r="F135" i="6"/>
  <c r="H135" i="6"/>
  <c r="J135" i="6"/>
  <c r="K135" i="6"/>
  <c r="F133" i="6"/>
  <c r="H133" i="6"/>
  <c r="J133" i="6"/>
  <c r="K133" i="6"/>
  <c r="F132" i="6"/>
  <c r="J132" i="6"/>
  <c r="K132" i="6"/>
  <c r="H125" i="6"/>
  <c r="J125" i="6"/>
  <c r="K125" i="6"/>
  <c r="F123" i="6"/>
  <c r="H123" i="6"/>
  <c r="J123" i="6"/>
  <c r="K123" i="6"/>
  <c r="H122" i="6"/>
  <c r="K122" i="6"/>
  <c r="F120" i="6"/>
  <c r="J120" i="6"/>
  <c r="K120" i="6"/>
  <c r="F115" i="6"/>
  <c r="H115" i="6"/>
  <c r="J115" i="6"/>
  <c r="K115" i="6"/>
  <c r="F108" i="6"/>
  <c r="H108" i="6"/>
  <c r="J108" i="6"/>
  <c r="K108" i="6"/>
  <c r="F106" i="6"/>
  <c r="H106" i="6"/>
  <c r="K106" i="6"/>
  <c r="F105" i="6"/>
  <c r="J105" i="6"/>
  <c r="F104" i="6"/>
  <c r="H104" i="6"/>
  <c r="J104" i="6"/>
  <c r="F101" i="6"/>
  <c r="H101" i="6"/>
  <c r="J101" i="6"/>
  <c r="K101" i="6"/>
  <c r="F97" i="6"/>
  <c r="H97" i="6"/>
  <c r="F90" i="6"/>
  <c r="H90" i="6"/>
  <c r="J90" i="6"/>
  <c r="F89" i="6"/>
  <c r="H89" i="6"/>
  <c r="J89" i="6"/>
  <c r="F87" i="6"/>
  <c r="H87" i="6"/>
  <c r="J87" i="6"/>
  <c r="K87" i="6"/>
  <c r="F77" i="6"/>
  <c r="H77" i="6"/>
  <c r="F76" i="6"/>
  <c r="H76" i="6"/>
  <c r="J76" i="6"/>
  <c r="F39" i="6"/>
  <c r="H39" i="6"/>
  <c r="H38" i="6"/>
  <c r="J38" i="6"/>
  <c r="F37" i="6"/>
  <c r="H37" i="6"/>
  <c r="J37" i="6"/>
  <c r="H36" i="6"/>
  <c r="J36" i="6"/>
  <c r="F32" i="6"/>
  <c r="H32" i="6"/>
  <c r="F31" i="6"/>
  <c r="H31" i="6"/>
  <c r="J31" i="6"/>
  <c r="F30" i="6"/>
  <c r="H30" i="6"/>
  <c r="J30" i="6"/>
  <c r="F29" i="6"/>
  <c r="H29" i="6"/>
  <c r="J29" i="6"/>
  <c r="H22" i="6"/>
  <c r="J19" i="6"/>
  <c r="G5" i="7" s="1"/>
  <c r="I6" i="8" s="1"/>
  <c r="J6" i="8" s="1"/>
  <c r="F18" i="6"/>
  <c r="F19" i="6" s="1"/>
  <c r="E5" i="7" s="1"/>
  <c r="E6" i="8" s="1"/>
  <c r="F6" i="8" s="1"/>
  <c r="H18" i="6"/>
  <c r="J18" i="6"/>
  <c r="K18" i="6"/>
  <c r="F13" i="6"/>
  <c r="H13" i="6"/>
  <c r="J13" i="6"/>
  <c r="K13" i="6"/>
  <c r="F12" i="6"/>
  <c r="J12" i="6"/>
  <c r="K12" i="6"/>
  <c r="H11" i="6"/>
  <c r="J11" i="6"/>
  <c r="K11" i="6"/>
  <c r="F10" i="6"/>
  <c r="H10" i="6"/>
  <c r="J10" i="6"/>
  <c r="K10" i="6"/>
  <c r="H9" i="6"/>
  <c r="J9" i="6"/>
  <c r="K9" i="6"/>
  <c r="F8" i="6"/>
  <c r="J8" i="6"/>
  <c r="K8" i="6"/>
  <c r="H7" i="6"/>
  <c r="K7" i="6"/>
  <c r="F6" i="6"/>
  <c r="H6" i="6"/>
  <c r="J6" i="6"/>
  <c r="K6" i="6"/>
  <c r="F5" i="6"/>
  <c r="H5" i="6"/>
  <c r="J5" i="6"/>
  <c r="K5" i="6"/>
  <c r="F173" i="8"/>
  <c r="F195" i="8" s="1"/>
  <c r="E14" i="9" s="1"/>
  <c r="H149" i="8"/>
  <c r="J149" i="8"/>
  <c r="J138" i="8"/>
  <c r="H136" i="8"/>
  <c r="J136" i="8"/>
  <c r="H134" i="8"/>
  <c r="F131" i="8"/>
  <c r="J125" i="8"/>
  <c r="H101" i="8"/>
  <c r="H123" i="8" s="1"/>
  <c r="G11" i="9" s="1"/>
  <c r="H11" i="9" s="1"/>
  <c r="F90" i="8"/>
  <c r="F150" i="8" l="1"/>
  <c r="K90" i="8"/>
  <c r="J101" i="8"/>
  <c r="J123" i="8" s="1"/>
  <c r="I11" i="9" s="1"/>
  <c r="J11" i="9" s="1"/>
  <c r="F149" i="8"/>
  <c r="F171" i="8" s="1"/>
  <c r="E13" i="9" s="1"/>
  <c r="F13" i="9" s="1"/>
  <c r="H173" i="8"/>
  <c r="H195" i="8" s="1"/>
  <c r="G14" i="9" s="1"/>
  <c r="H14" i="9" s="1"/>
  <c r="F734" i="6"/>
  <c r="K634" i="6"/>
  <c r="F634" i="6"/>
  <c r="H635" i="6"/>
  <c r="K635" i="6"/>
  <c r="J636" i="6"/>
  <c r="K636" i="6"/>
  <c r="K717" i="6"/>
  <c r="F717" i="6"/>
  <c r="F778" i="6"/>
  <c r="K778" i="6"/>
  <c r="J784" i="6"/>
  <c r="K784" i="6"/>
  <c r="H800" i="6"/>
  <c r="K800" i="6"/>
  <c r="F836" i="6"/>
  <c r="K836" i="6"/>
  <c r="G839" i="6"/>
  <c r="H839" i="6" s="1"/>
  <c r="G619" i="6"/>
  <c r="H619" i="6" s="1"/>
  <c r="H626" i="6" s="1"/>
  <c r="F91" i="7" s="1"/>
  <c r="G611" i="6" s="1"/>
  <c r="H611" i="6" s="1"/>
  <c r="G703" i="6"/>
  <c r="H703" i="6" s="1"/>
  <c r="G674" i="6"/>
  <c r="H674" i="6" s="1"/>
  <c r="G544" i="6"/>
  <c r="H544" i="6" s="1"/>
  <c r="G454" i="6"/>
  <c r="H454" i="6" s="1"/>
  <c r="G428" i="6"/>
  <c r="H428" i="6" s="1"/>
  <c r="G716" i="6"/>
  <c r="H716" i="6" s="1"/>
  <c r="G661" i="6"/>
  <c r="H661" i="6" s="1"/>
  <c r="G415" i="6"/>
  <c r="H415" i="6" s="1"/>
  <c r="H422" i="6" s="1"/>
  <c r="F64" i="7" s="1"/>
  <c r="G389" i="6" s="1"/>
  <c r="H389" i="6" s="1"/>
  <c r="H391" i="6" s="1"/>
  <c r="F60" i="7" s="1"/>
  <c r="G373" i="6" s="1"/>
  <c r="H373" i="6" s="1"/>
  <c r="H375" i="6" s="1"/>
  <c r="F57" i="7" s="1"/>
  <c r="G169" i="6" s="1"/>
  <c r="H169" i="6" s="1"/>
  <c r="G557" i="6"/>
  <c r="H557" i="6" s="1"/>
  <c r="H564" i="6" s="1"/>
  <c r="J77" i="6"/>
  <c r="K77" i="6"/>
  <c r="J97" i="6"/>
  <c r="K97" i="6"/>
  <c r="F251" i="6"/>
  <c r="F252" i="6" s="1"/>
  <c r="K251" i="6"/>
  <c r="F267" i="6"/>
  <c r="F268" i="6" s="1"/>
  <c r="E41" i="7" s="1"/>
  <c r="E140" i="8" s="1"/>
  <c r="K140" i="8" s="1"/>
  <c r="K267" i="6"/>
  <c r="F277" i="6"/>
  <c r="K277" i="6"/>
  <c r="F293" i="6"/>
  <c r="L293" i="6" s="1"/>
  <c r="K293" i="6"/>
  <c r="J316" i="6"/>
  <c r="K316" i="6"/>
  <c r="K319" i="6"/>
  <c r="F319" i="6"/>
  <c r="H320" i="6"/>
  <c r="K320" i="6"/>
  <c r="F354" i="6"/>
  <c r="L354" i="6" s="1"/>
  <c r="K354" i="6"/>
  <c r="F368" i="6"/>
  <c r="F369" i="6" s="1"/>
  <c r="K368" i="6"/>
  <c r="K380" i="6"/>
  <c r="F380" i="6"/>
  <c r="F623" i="6"/>
  <c r="K623" i="6"/>
  <c r="J629" i="6"/>
  <c r="K629" i="6"/>
  <c r="H704" i="6"/>
  <c r="K704" i="6"/>
  <c r="J705" i="6"/>
  <c r="L705" i="6" s="1"/>
  <c r="K705" i="6"/>
  <c r="F443" i="6"/>
  <c r="K443" i="6"/>
  <c r="K451" i="6"/>
  <c r="F451" i="6"/>
  <c r="H452" i="6"/>
  <c r="L452" i="6" s="1"/>
  <c r="K452" i="6"/>
  <c r="H171" i="8"/>
  <c r="G13" i="9" s="1"/>
  <c r="H13" i="9" s="1"/>
  <c r="F279" i="6"/>
  <c r="L380" i="6"/>
  <c r="K488" i="6"/>
  <c r="H488" i="6"/>
  <c r="K497" i="6"/>
  <c r="J497" i="6"/>
  <c r="J498" i="6" s="1"/>
  <c r="G74" i="7" s="1"/>
  <c r="I102" i="6" s="1"/>
  <c r="J102" i="6" s="1"/>
  <c r="F502" i="6"/>
  <c r="K502" i="6"/>
  <c r="H503" i="6"/>
  <c r="K503" i="6"/>
  <c r="K511" i="6"/>
  <c r="H511" i="6"/>
  <c r="H513" i="6" s="1"/>
  <c r="F76" i="7" s="1"/>
  <c r="G475" i="6" s="1"/>
  <c r="H475" i="6" s="1"/>
  <c r="K516" i="6"/>
  <c r="J516" i="6"/>
  <c r="L516" i="6" s="1"/>
  <c r="K519" i="6"/>
  <c r="H519" i="6"/>
  <c r="K520" i="6"/>
  <c r="J520" i="6"/>
  <c r="L520" i="6" s="1"/>
  <c r="K531" i="6"/>
  <c r="H531" i="6"/>
  <c r="K532" i="6"/>
  <c r="J532" i="6"/>
  <c r="J533" i="6" s="1"/>
  <c r="G79" i="7" s="1"/>
  <c r="I492" i="6" s="1"/>
  <c r="J492" i="6" s="1"/>
  <c r="J494" i="6" s="1"/>
  <c r="G73" i="7" s="1"/>
  <c r="I86" i="6" s="1"/>
  <c r="J86" i="6" s="1"/>
  <c r="H541" i="6"/>
  <c r="K541" i="6"/>
  <c r="H538" i="6"/>
  <c r="F80" i="7" s="1"/>
  <c r="G493" i="6" s="1"/>
  <c r="H493" i="6" s="1"/>
  <c r="F714" i="6"/>
  <c r="K714" i="6"/>
  <c r="E845" i="6"/>
  <c r="F845" i="6" s="1"/>
  <c r="L845" i="6" s="1"/>
  <c r="H849" i="6"/>
  <c r="H851" i="6" s="1"/>
  <c r="F122" i="7" s="1"/>
  <c r="G215" i="6" s="1"/>
  <c r="H215" i="6" s="1"/>
  <c r="H216" i="6" s="1"/>
  <c r="F28" i="7" s="1"/>
  <c r="G127" i="8" s="1"/>
  <c r="H127" i="8" s="1"/>
  <c r="K849" i="6"/>
  <c r="L5" i="6"/>
  <c r="L38" i="6"/>
  <c r="L302" i="6"/>
  <c r="K569" i="6"/>
  <c r="F579" i="6"/>
  <c r="K618" i="6"/>
  <c r="L418" i="6"/>
  <c r="K558" i="6"/>
  <c r="F558" i="6"/>
  <c r="K559" i="6"/>
  <c r="K562" i="6"/>
  <c r="F562" i="6"/>
  <c r="K598" i="6"/>
  <c r="F598" i="6"/>
  <c r="J673" i="6"/>
  <c r="K673" i="6"/>
  <c r="K686" i="6"/>
  <c r="F686" i="6"/>
  <c r="L686" i="6" s="1"/>
  <c r="J851" i="6"/>
  <c r="G122" i="7" s="1"/>
  <c r="I215" i="6" s="1"/>
  <c r="J215" i="6" s="1"/>
  <c r="J216" i="6" s="1"/>
  <c r="G28" i="7" s="1"/>
  <c r="I127" i="8" s="1"/>
  <c r="J127" i="8" s="1"/>
  <c r="L227" i="6"/>
  <c r="J273" i="6"/>
  <c r="G42" i="7" s="1"/>
  <c r="I14" i="6" s="1"/>
  <c r="J14" i="6" s="1"/>
  <c r="J364" i="6"/>
  <c r="G55" i="7" s="1"/>
  <c r="I54" i="6" s="1"/>
  <c r="J54" i="6" s="1"/>
  <c r="H448" i="6"/>
  <c r="F66" i="7" s="1"/>
  <c r="G394" i="6" s="1"/>
  <c r="H394" i="6" s="1"/>
  <c r="H533" i="6"/>
  <c r="K561" i="6"/>
  <c r="F567" i="6"/>
  <c r="F571" i="6" s="1"/>
  <c r="E83" i="7" s="1"/>
  <c r="K581" i="6"/>
  <c r="K675" i="6"/>
  <c r="E680" i="6"/>
  <c r="F680" i="6" s="1"/>
  <c r="L680" i="6" s="1"/>
  <c r="L678" i="6"/>
  <c r="J729" i="6"/>
  <c r="G103" i="7" s="1"/>
  <c r="I695" i="6" s="1"/>
  <c r="J695" i="6" s="1"/>
  <c r="J751" i="6"/>
  <c r="G107" i="7" s="1"/>
  <c r="L197" i="6"/>
  <c r="H208" i="6"/>
  <c r="F26" i="7" s="1"/>
  <c r="G125" i="8" s="1"/>
  <c r="H125" i="8" s="1"/>
  <c r="K227" i="6"/>
  <c r="K239" i="6"/>
  <c r="K255" i="6"/>
  <c r="K272" i="6"/>
  <c r="K283" i="6"/>
  <c r="L303" i="6"/>
  <c r="K308" i="6"/>
  <c r="K338" i="6"/>
  <c r="K339" i="6"/>
  <c r="K362" i="6"/>
  <c r="K363" i="6"/>
  <c r="K372" i="6"/>
  <c r="K374" i="6"/>
  <c r="K408" i="6"/>
  <c r="L412" i="6"/>
  <c r="K455" i="6"/>
  <c r="K459" i="6"/>
  <c r="J517" i="6"/>
  <c r="K517" i="6"/>
  <c r="J521" i="6"/>
  <c r="K521" i="6"/>
  <c r="J536" i="6"/>
  <c r="J538" i="6" s="1"/>
  <c r="G80" i="7" s="1"/>
  <c r="I493" i="6" s="1"/>
  <c r="J493" i="6" s="1"/>
  <c r="K536" i="6"/>
  <c r="K545" i="6"/>
  <c r="K548" i="6"/>
  <c r="H548" i="6"/>
  <c r="K620" i="6"/>
  <c r="F650" i="6"/>
  <c r="E94" i="7" s="1"/>
  <c r="E643" i="6" s="1"/>
  <c r="F643" i="6" s="1"/>
  <c r="F644" i="6" s="1"/>
  <c r="K648" i="6"/>
  <c r="F718" i="6"/>
  <c r="K718" i="6"/>
  <c r="K720" i="6"/>
  <c r="J720" i="6"/>
  <c r="K727" i="6"/>
  <c r="K738" i="6"/>
  <c r="H738" i="6"/>
  <c r="L738" i="6" s="1"/>
  <c r="K837" i="6"/>
  <c r="F837" i="6"/>
  <c r="H838" i="6"/>
  <c r="K838" i="6"/>
  <c r="K601" i="6"/>
  <c r="K616" i="6"/>
  <c r="K617" i="6"/>
  <c r="K642" i="6"/>
  <c r="K659" i="6"/>
  <c r="K660" i="6"/>
  <c r="K666" i="6"/>
  <c r="K677" i="6"/>
  <c r="K767" i="6"/>
  <c r="K809" i="6"/>
  <c r="K824" i="6"/>
  <c r="I507" i="6"/>
  <c r="K507" i="6" s="1"/>
  <c r="L601" i="6"/>
  <c r="L616" i="6"/>
  <c r="K29" i="6"/>
  <c r="K30" i="6"/>
  <c r="K37" i="6"/>
  <c r="K38" i="6"/>
  <c r="K804" i="6"/>
  <c r="K805" i="6"/>
  <c r="L806" i="6"/>
  <c r="K843" i="6"/>
  <c r="E401" i="6"/>
  <c r="F401" i="6" s="1"/>
  <c r="L401" i="6" s="1"/>
  <c r="F480" i="6"/>
  <c r="L480" i="6" s="1"/>
  <c r="K480" i="6"/>
  <c r="I88" i="6"/>
  <c r="J88" i="6" s="1"/>
  <c r="K282" i="6"/>
  <c r="F282" i="6"/>
  <c r="F284" i="6" s="1"/>
  <c r="K307" i="6"/>
  <c r="F307" i="6"/>
  <c r="L307" i="6" s="1"/>
  <c r="J340" i="6"/>
  <c r="L340" i="6" s="1"/>
  <c r="K340" i="6"/>
  <c r="H356" i="6"/>
  <c r="K356" i="6"/>
  <c r="J378" i="6"/>
  <c r="L378" i="6" s="1"/>
  <c r="K378" i="6"/>
  <c r="K407" i="6"/>
  <c r="F407" i="6"/>
  <c r="F409" i="6" s="1"/>
  <c r="J427" i="6"/>
  <c r="L427" i="6" s="1"/>
  <c r="K427" i="6"/>
  <c r="J438" i="6"/>
  <c r="K438" i="6"/>
  <c r="K458" i="6"/>
  <c r="F458" i="6"/>
  <c r="K817" i="6"/>
  <c r="F817" i="6"/>
  <c r="L817" i="6" s="1"/>
  <c r="K825" i="6"/>
  <c r="F825" i="6"/>
  <c r="L90" i="8"/>
  <c r="L30" i="6"/>
  <c r="K243" i="6"/>
  <c r="H273" i="6"/>
  <c r="F42" i="7" s="1"/>
  <c r="G14" i="6" s="1"/>
  <c r="H14" i="6" s="1"/>
  <c r="K276" i="6"/>
  <c r="H283" i="6"/>
  <c r="H284" i="6" s="1"/>
  <c r="F44" i="7" s="1"/>
  <c r="G24" i="6" s="1"/>
  <c r="H24" i="6" s="1"/>
  <c r="E311" i="6"/>
  <c r="K311" i="6" s="1"/>
  <c r="J309" i="6"/>
  <c r="K317" i="6"/>
  <c r="K322" i="6"/>
  <c r="F338" i="6"/>
  <c r="L338" i="6" s="1"/>
  <c r="K347" i="6"/>
  <c r="J358" i="6"/>
  <c r="G54" i="7" s="1"/>
  <c r="I53" i="6" s="1"/>
  <c r="J53" i="6" s="1"/>
  <c r="J56" i="6" s="1"/>
  <c r="G11" i="7" s="1"/>
  <c r="I55" i="8" s="1"/>
  <c r="J55" i="8" s="1"/>
  <c r="F364" i="6"/>
  <c r="E55" i="7" s="1"/>
  <c r="E54" i="6" s="1"/>
  <c r="K54" i="6" s="1"/>
  <c r="F372" i="6"/>
  <c r="K412" i="6"/>
  <c r="K418" i="6"/>
  <c r="K430" i="6"/>
  <c r="K445" i="6"/>
  <c r="K772" i="6"/>
  <c r="L223" i="6"/>
  <c r="E324" i="6"/>
  <c r="F324" i="6" s="1"/>
  <c r="L324" i="6" s="1"/>
  <c r="H402" i="6"/>
  <c r="F62" i="7" s="1"/>
  <c r="G384" i="6" s="1"/>
  <c r="H384" i="6" s="1"/>
  <c r="H386" i="6" s="1"/>
  <c r="F59" i="7" s="1"/>
  <c r="G170" i="6" s="1"/>
  <c r="H170" i="6" s="1"/>
  <c r="L426" i="6"/>
  <c r="E447" i="6"/>
  <c r="F447" i="6" s="1"/>
  <c r="L447" i="6" s="1"/>
  <c r="K466" i="6"/>
  <c r="J466" i="6"/>
  <c r="L466" i="6" s="1"/>
  <c r="K765" i="6"/>
  <c r="H765" i="6"/>
  <c r="I768" i="6" s="1"/>
  <c r="K768" i="6" s="1"/>
  <c r="H409" i="6"/>
  <c r="F63" i="7" s="1"/>
  <c r="G385" i="6" s="1"/>
  <c r="H385" i="6" s="1"/>
  <c r="H608" i="6"/>
  <c r="F89" i="7" s="1"/>
  <c r="G575" i="6" s="1"/>
  <c r="H575" i="6" s="1"/>
  <c r="H576" i="6" s="1"/>
  <c r="F84" i="7" s="1"/>
  <c r="G114" i="6" s="1"/>
  <c r="H114" i="6" s="1"/>
  <c r="K271" i="6"/>
  <c r="F271" i="6"/>
  <c r="F273" i="6" s="1"/>
  <c r="L273" i="6" s="1"/>
  <c r="I32" i="6"/>
  <c r="K32" i="6" s="1"/>
  <c r="H33" i="6"/>
  <c r="F7" i="7" s="1"/>
  <c r="L133" i="6"/>
  <c r="L147" i="6"/>
  <c r="L172" i="6"/>
  <c r="K196" i="6"/>
  <c r="K206" i="6"/>
  <c r="F208" i="6"/>
  <c r="K223" i="6"/>
  <c r="K231" i="6"/>
  <c r="J236" i="6"/>
  <c r="G33" i="7" s="1"/>
  <c r="I132" i="8" s="1"/>
  <c r="J132" i="8" s="1"/>
  <c r="J247" i="6"/>
  <c r="J248" i="6" s="1"/>
  <c r="G36" i="7" s="1"/>
  <c r="I135" i="8" s="1"/>
  <c r="J135" i="8" s="1"/>
  <c r="K259" i="6"/>
  <c r="J284" i="6"/>
  <c r="G44" i="7" s="1"/>
  <c r="I24" i="6" s="1"/>
  <c r="J24" i="6" s="1"/>
  <c r="K302" i="6"/>
  <c r="J332" i="6"/>
  <c r="J334" i="6" s="1"/>
  <c r="G51" i="7" s="1"/>
  <c r="H339" i="6"/>
  <c r="L339" i="6" s="1"/>
  <c r="K357" i="6"/>
  <c r="L362" i="6"/>
  <c r="H374" i="6"/>
  <c r="H435" i="6"/>
  <c r="F65" i="7" s="1"/>
  <c r="G390" i="6" s="1"/>
  <c r="H390" i="6" s="1"/>
  <c r="K429" i="6"/>
  <c r="K433" i="6"/>
  <c r="F440" i="6"/>
  <c r="K444" i="6"/>
  <c r="K453" i="6"/>
  <c r="J456" i="6"/>
  <c r="H459" i="6"/>
  <c r="E460" i="6" s="1"/>
  <c r="K464" i="6"/>
  <c r="J522" i="6"/>
  <c r="G77" i="7" s="1"/>
  <c r="I476" i="6" s="1"/>
  <c r="J476" i="6" s="1"/>
  <c r="H668" i="6"/>
  <c r="F96" i="7" s="1"/>
  <c r="G653" i="6" s="1"/>
  <c r="H653" i="6" s="1"/>
  <c r="K761" i="6"/>
  <c r="K22" i="6"/>
  <c r="F22" i="6"/>
  <c r="L22" i="6" s="1"/>
  <c r="K36" i="6"/>
  <c r="F36" i="6"/>
  <c r="F40" i="6" s="1"/>
  <c r="E8" i="7" s="1"/>
  <c r="J702" i="6"/>
  <c r="K702" i="6"/>
  <c r="K726" i="6"/>
  <c r="F726" i="6"/>
  <c r="E728" i="6" s="1"/>
  <c r="F728" i="6" s="1"/>
  <c r="L728" i="6" s="1"/>
  <c r="K750" i="6"/>
  <c r="H750" i="6"/>
  <c r="H751" i="6" s="1"/>
  <c r="L7" i="6"/>
  <c r="L11" i="6"/>
  <c r="F33" i="6"/>
  <c r="E7" i="7" s="1"/>
  <c r="L77" i="6"/>
  <c r="F219" i="6"/>
  <c r="F220" i="6" s="1"/>
  <c r="F235" i="6"/>
  <c r="F236" i="6" s="1"/>
  <c r="L236" i="6" s="1"/>
  <c r="L276" i="6"/>
  <c r="F306" i="6"/>
  <c r="L306" i="6" s="1"/>
  <c r="F310" i="6"/>
  <c r="L345" i="6"/>
  <c r="L348" i="6"/>
  <c r="J402" i="6"/>
  <c r="G62" i="7" s="1"/>
  <c r="I384" i="6" s="1"/>
  <c r="J384" i="6" s="1"/>
  <c r="F406" i="6"/>
  <c r="E421" i="6"/>
  <c r="F421" i="6" s="1"/>
  <c r="L421" i="6" s="1"/>
  <c r="E434" i="6"/>
  <c r="K434" i="6" s="1"/>
  <c r="L445" i="6"/>
  <c r="F457" i="6"/>
  <c r="L457" i="6" s="1"/>
  <c r="L559" i="6"/>
  <c r="F700" i="6"/>
  <c r="K713" i="6"/>
  <c r="K719" i="6"/>
  <c r="H727" i="6"/>
  <c r="L727" i="6" s="1"/>
  <c r="J754" i="6"/>
  <c r="J756" i="6" s="1"/>
  <c r="G108" i="7" s="1"/>
  <c r="I745" i="6" s="1"/>
  <c r="J745" i="6" s="1"/>
  <c r="K606" i="6"/>
  <c r="F606" i="6"/>
  <c r="F608" i="6" s="1"/>
  <c r="K630" i="6"/>
  <c r="F630" i="6"/>
  <c r="H631" i="6"/>
  <c r="H639" i="6" s="1"/>
  <c r="F92" i="7" s="1"/>
  <c r="G612" i="6" s="1"/>
  <c r="H612" i="6" s="1"/>
  <c r="K631" i="6"/>
  <c r="L634" i="6"/>
  <c r="J647" i="6"/>
  <c r="K647" i="6"/>
  <c r="K658" i="6"/>
  <c r="F658" i="6"/>
  <c r="L658" i="6" s="1"/>
  <c r="K665" i="6"/>
  <c r="F665" i="6"/>
  <c r="K676" i="6"/>
  <c r="F676" i="6"/>
  <c r="L676" i="6" s="1"/>
  <c r="L708" i="6"/>
  <c r="K715" i="6"/>
  <c r="E722" i="6"/>
  <c r="F722" i="6" s="1"/>
  <c r="L722" i="6" s="1"/>
  <c r="K744" i="6"/>
  <c r="F744" i="6"/>
  <c r="L744" i="6" s="1"/>
  <c r="K755" i="6"/>
  <c r="F755" i="6"/>
  <c r="L761" i="6"/>
  <c r="K400" i="6"/>
  <c r="K737" i="6"/>
  <c r="F737" i="6"/>
  <c r="K743" i="6"/>
  <c r="J743" i="6"/>
  <c r="L743" i="6" s="1"/>
  <c r="K749" i="6"/>
  <c r="F749" i="6"/>
  <c r="F751" i="6" s="1"/>
  <c r="F759" i="6"/>
  <c r="L759" i="6" s="1"/>
  <c r="K759" i="6"/>
  <c r="F790" i="6"/>
  <c r="F795" i="6" s="1"/>
  <c r="K790" i="6"/>
  <c r="H791" i="6"/>
  <c r="I793" i="6" s="1"/>
  <c r="K793" i="6" s="1"/>
  <c r="K791" i="6"/>
  <c r="K798" i="6"/>
  <c r="F798" i="6"/>
  <c r="L18" i="6"/>
  <c r="L76" i="6"/>
  <c r="L231" i="6"/>
  <c r="F351" i="6"/>
  <c r="H461" i="6"/>
  <c r="F67" i="7" s="1"/>
  <c r="G395" i="6" s="1"/>
  <c r="H395" i="6" s="1"/>
  <c r="H396" i="6" s="1"/>
  <c r="F61" i="7" s="1"/>
  <c r="H650" i="6"/>
  <c r="H701" i="6"/>
  <c r="H710" i="6" s="1"/>
  <c r="F101" i="7" s="1"/>
  <c r="G690" i="6" s="1"/>
  <c r="H690" i="6" s="1"/>
  <c r="K707" i="6"/>
  <c r="K732" i="6"/>
  <c r="I739" i="6"/>
  <c r="J739" i="6" s="1"/>
  <c r="J740" i="6" s="1"/>
  <c r="G105" i="7" s="1"/>
  <c r="I155" i="6" s="1"/>
  <c r="J155" i="6" s="1"/>
  <c r="I832" i="6"/>
  <c r="J832" i="6" s="1"/>
  <c r="J833" i="6" s="1"/>
  <c r="G120" i="7" s="1"/>
  <c r="I813" i="6" s="1"/>
  <c r="J813" i="6" s="1"/>
  <c r="J814" i="6" s="1"/>
  <c r="G117" i="7" s="1"/>
  <c r="I202" i="6" s="1"/>
  <c r="J202" i="6" s="1"/>
  <c r="K486" i="6"/>
  <c r="F486" i="6"/>
  <c r="K506" i="6"/>
  <c r="F506" i="6"/>
  <c r="L506" i="6" s="1"/>
  <c r="K518" i="6"/>
  <c r="F518" i="6"/>
  <c r="K530" i="6"/>
  <c r="F530" i="6"/>
  <c r="L530" i="6" s="1"/>
  <c r="K537" i="6"/>
  <c r="F537" i="6"/>
  <c r="F538" i="6" s="1"/>
  <c r="J549" i="6"/>
  <c r="K549" i="6"/>
  <c r="J560" i="6"/>
  <c r="L560" i="6" s="1"/>
  <c r="K560" i="6"/>
  <c r="K591" i="6"/>
  <c r="F591" i="6"/>
  <c r="L503" i="6"/>
  <c r="F522" i="6"/>
  <c r="E77" i="7" s="1"/>
  <c r="L541" i="6"/>
  <c r="L579" i="6"/>
  <c r="F594" i="6"/>
  <c r="E87" i="7" s="1"/>
  <c r="E198" i="6" s="1"/>
  <c r="E638" i="6"/>
  <c r="F638" i="6" s="1"/>
  <c r="L638" i="6" s="1"/>
  <c r="L637" i="6"/>
  <c r="E709" i="6"/>
  <c r="F709" i="6" s="1"/>
  <c r="L709" i="6" s="1"/>
  <c r="H846" i="6"/>
  <c r="F121" i="7" s="1"/>
  <c r="G818" i="6" s="1"/>
  <c r="H818" i="6" s="1"/>
  <c r="H820" i="6" s="1"/>
  <c r="F118" i="7" s="1"/>
  <c r="G807" i="6" s="1"/>
  <c r="H807" i="6" s="1"/>
  <c r="K841" i="6"/>
  <c r="F841" i="6"/>
  <c r="K842" i="6"/>
  <c r="L501" i="6"/>
  <c r="H551" i="6"/>
  <c r="F81" i="7" s="1"/>
  <c r="G525" i="6" s="1"/>
  <c r="H525" i="6" s="1"/>
  <c r="E625" i="6"/>
  <c r="F625" i="6" s="1"/>
  <c r="L625" i="6" s="1"/>
  <c r="H681" i="6"/>
  <c r="F97" i="7" s="1"/>
  <c r="G654" i="6" s="1"/>
  <c r="H654" i="6" s="1"/>
  <c r="H655" i="6" s="1"/>
  <c r="F95" i="7" s="1"/>
  <c r="G134" i="6" s="1"/>
  <c r="H134" i="6" s="1"/>
  <c r="H723" i="6"/>
  <c r="F102" i="7" s="1"/>
  <c r="G691" i="6" s="1"/>
  <c r="H691" i="6" s="1"/>
  <c r="F756" i="6"/>
  <c r="E108" i="7" s="1"/>
  <c r="E745" i="6" s="1"/>
  <c r="L825" i="6"/>
  <c r="K766" i="6"/>
  <c r="J780" i="6"/>
  <c r="L780" i="6" s="1"/>
  <c r="K780" i="6"/>
  <c r="L792" i="6"/>
  <c r="J794" i="6"/>
  <c r="K794" i="6"/>
  <c r="K806" i="6"/>
  <c r="K819" i="6"/>
  <c r="F819" i="6"/>
  <c r="L819" i="6" s="1"/>
  <c r="K823" i="6"/>
  <c r="K831" i="6"/>
  <c r="F831" i="6"/>
  <c r="K840" i="6"/>
  <c r="F840" i="6"/>
  <c r="L840" i="6" s="1"/>
  <c r="K844" i="6"/>
  <c r="F844" i="6"/>
  <c r="F769" i="6"/>
  <c r="E110" i="7" s="1"/>
  <c r="L778" i="6"/>
  <c r="K105" i="6"/>
  <c r="K446" i="6"/>
  <c r="L732" i="6"/>
  <c r="L772" i="6"/>
  <c r="K721" i="6"/>
  <c r="K786" i="6"/>
  <c r="J328" i="6"/>
  <c r="K328" i="6"/>
  <c r="L173" i="8"/>
  <c r="L195" i="8" s="1"/>
  <c r="F14" i="9"/>
  <c r="J171" i="8"/>
  <c r="I13" i="9" s="1"/>
  <c r="J13" i="9" s="1"/>
  <c r="L150" i="8"/>
  <c r="L101" i="8"/>
  <c r="L123" i="8" s="1"/>
  <c r="L850" i="6"/>
  <c r="I211" i="6"/>
  <c r="J211" i="6" s="1"/>
  <c r="J212" i="6" s="1"/>
  <c r="G27" i="7" s="1"/>
  <c r="I126" i="8" s="1"/>
  <c r="J126" i="8" s="1"/>
  <c r="E122" i="7"/>
  <c r="L851" i="6"/>
  <c r="L844" i="6"/>
  <c r="L843" i="6"/>
  <c r="L842" i="6"/>
  <c r="L841" i="6"/>
  <c r="K845" i="6"/>
  <c r="L838" i="6"/>
  <c r="L837" i="6"/>
  <c r="L836" i="6"/>
  <c r="L831" i="6"/>
  <c r="E827" i="6"/>
  <c r="H828" i="6"/>
  <c r="L824" i="6"/>
  <c r="J826" i="6"/>
  <c r="L823" i="6"/>
  <c r="L809" i="6"/>
  <c r="H805" i="6"/>
  <c r="L805" i="6" s="1"/>
  <c r="L804" i="6"/>
  <c r="L800" i="6"/>
  <c r="L798" i="6"/>
  <c r="L794" i="6"/>
  <c r="L790" i="6"/>
  <c r="L786" i="6"/>
  <c r="L784" i="6"/>
  <c r="L774" i="6"/>
  <c r="L767" i="6"/>
  <c r="L766" i="6"/>
  <c r="L765" i="6"/>
  <c r="L755" i="6"/>
  <c r="L754" i="6"/>
  <c r="H756" i="6"/>
  <c r="F108" i="7" s="1"/>
  <c r="G745" i="6" s="1"/>
  <c r="H745" i="6" s="1"/>
  <c r="H746" i="6" s="1"/>
  <c r="F106" i="7" s="1"/>
  <c r="G156" i="6" s="1"/>
  <c r="H156" i="6" s="1"/>
  <c r="E107" i="7"/>
  <c r="L749" i="6"/>
  <c r="I181" i="6"/>
  <c r="J181" i="6" s="1"/>
  <c r="L737" i="6"/>
  <c r="L733" i="6"/>
  <c r="J697" i="6"/>
  <c r="G100" i="7" s="1"/>
  <c r="I150" i="6" s="1"/>
  <c r="J150" i="6" s="1"/>
  <c r="H734" i="6"/>
  <c r="F104" i="7" s="1"/>
  <c r="G696" i="6" s="1"/>
  <c r="H696" i="6" s="1"/>
  <c r="E104" i="7"/>
  <c r="K728" i="6"/>
  <c r="L721" i="6"/>
  <c r="L720" i="6"/>
  <c r="L719" i="6"/>
  <c r="L718" i="6"/>
  <c r="L717" i="6"/>
  <c r="L715" i="6"/>
  <c r="L714" i="6"/>
  <c r="K722" i="6"/>
  <c r="L713" i="6"/>
  <c r="L707" i="6"/>
  <c r="L706" i="6"/>
  <c r="L704" i="6"/>
  <c r="L702" i="6"/>
  <c r="L700" i="6"/>
  <c r="L684" i="6"/>
  <c r="L679" i="6"/>
  <c r="K678" i="6"/>
  <c r="L677" i="6"/>
  <c r="L675" i="6"/>
  <c r="L673" i="6"/>
  <c r="L672" i="6"/>
  <c r="K680" i="6"/>
  <c r="L671" i="6"/>
  <c r="L666" i="6"/>
  <c r="L665" i="6"/>
  <c r="E667" i="6"/>
  <c r="F667" i="6" s="1"/>
  <c r="L667" i="6" s="1"/>
  <c r="L664" i="6"/>
  <c r="K663" i="6"/>
  <c r="F663" i="6"/>
  <c r="L663" i="6" s="1"/>
  <c r="L662" i="6"/>
  <c r="L660" i="6"/>
  <c r="L659" i="6"/>
  <c r="L648" i="6"/>
  <c r="J650" i="6"/>
  <c r="G94" i="7" s="1"/>
  <c r="I643" i="6" s="1"/>
  <c r="J643" i="6" s="1"/>
  <c r="J644" i="6" s="1"/>
  <c r="G93" i="7" s="1"/>
  <c r="I117" i="6" s="1"/>
  <c r="J117" i="6" s="1"/>
  <c r="L649" i="6"/>
  <c r="K649" i="6"/>
  <c r="L647" i="6"/>
  <c r="L642" i="6"/>
  <c r="L636" i="6"/>
  <c r="L635" i="6"/>
  <c r="K638" i="6"/>
  <c r="L633" i="6"/>
  <c r="L630" i="6"/>
  <c r="L629" i="6"/>
  <c r="L624" i="6"/>
  <c r="L623" i="6"/>
  <c r="L622" i="6"/>
  <c r="L621" i="6"/>
  <c r="L620" i="6"/>
  <c r="L617" i="6"/>
  <c r="I607" i="6"/>
  <c r="K607" i="6" s="1"/>
  <c r="L605" i="6"/>
  <c r="L598" i="6"/>
  <c r="L597" i="6"/>
  <c r="H594" i="6"/>
  <c r="F87" i="7" s="1"/>
  <c r="L592" i="6"/>
  <c r="L591" i="6"/>
  <c r="J593" i="6"/>
  <c r="J594" i="6" s="1"/>
  <c r="G87" i="7" s="1"/>
  <c r="E185" i="6"/>
  <c r="E173" i="6"/>
  <c r="L587" i="6"/>
  <c r="L585" i="6"/>
  <c r="L581" i="6"/>
  <c r="G96" i="6"/>
  <c r="H96" i="6" s="1"/>
  <c r="L574" i="6"/>
  <c r="H571" i="6"/>
  <c r="F83" i="7" s="1"/>
  <c r="G195" i="6" s="1"/>
  <c r="H195" i="6" s="1"/>
  <c r="L569" i="6"/>
  <c r="L568" i="6"/>
  <c r="G139" i="6"/>
  <c r="H139" i="6" s="1"/>
  <c r="G116" i="6"/>
  <c r="H116" i="6" s="1"/>
  <c r="G95" i="6"/>
  <c r="H95" i="6" s="1"/>
  <c r="I570" i="6"/>
  <c r="K570" i="6" s="1"/>
  <c r="L562" i="6"/>
  <c r="L561" i="6"/>
  <c r="E563" i="6"/>
  <c r="F563" i="6" s="1"/>
  <c r="L563" i="6" s="1"/>
  <c r="L558" i="6"/>
  <c r="L556" i="6"/>
  <c r="L555" i="6"/>
  <c r="L554" i="6"/>
  <c r="L549" i="6"/>
  <c r="L548" i="6"/>
  <c r="L547" i="6"/>
  <c r="L546" i="6"/>
  <c r="E550" i="6"/>
  <c r="F550" i="6" s="1"/>
  <c r="L550" i="6" s="1"/>
  <c r="L545" i="6"/>
  <c r="L543" i="6"/>
  <c r="L542" i="6"/>
  <c r="L537" i="6"/>
  <c r="E80" i="7"/>
  <c r="L532" i="6"/>
  <c r="L531" i="6"/>
  <c r="F79" i="7"/>
  <c r="G492" i="6" s="1"/>
  <c r="H492" i="6" s="1"/>
  <c r="L521" i="6"/>
  <c r="H522" i="6"/>
  <c r="F77" i="7" s="1"/>
  <c r="G476" i="6" s="1"/>
  <c r="H476" i="6" s="1"/>
  <c r="L519" i="6"/>
  <c r="L518" i="6"/>
  <c r="L517" i="6"/>
  <c r="L511" i="6"/>
  <c r="F512" i="6"/>
  <c r="F513" i="6" s="1"/>
  <c r="L505" i="6"/>
  <c r="K504" i="6"/>
  <c r="L504" i="6"/>
  <c r="L502" i="6"/>
  <c r="H508" i="6"/>
  <c r="F75" i="7" s="1"/>
  <c r="G474" i="6" s="1"/>
  <c r="H474" i="6" s="1"/>
  <c r="G121" i="6"/>
  <c r="H121" i="6" s="1"/>
  <c r="G88" i="6"/>
  <c r="H88" i="6" s="1"/>
  <c r="G102" i="6"/>
  <c r="H102" i="6" s="1"/>
  <c r="E74" i="7"/>
  <c r="H494" i="6"/>
  <c r="F73" i="7" s="1"/>
  <c r="G86" i="6" s="1"/>
  <c r="H86" i="6" s="1"/>
  <c r="L488" i="6"/>
  <c r="L486" i="6"/>
  <c r="L482" i="6"/>
  <c r="I175" i="6"/>
  <c r="J175" i="6" s="1"/>
  <c r="I78" i="6"/>
  <c r="J78" i="6" s="1"/>
  <c r="L470" i="6"/>
  <c r="L471" i="6"/>
  <c r="G78" i="6"/>
  <c r="H78" i="6" s="1"/>
  <c r="E69" i="7"/>
  <c r="L464" i="6"/>
  <c r="L459" i="6"/>
  <c r="L458" i="6"/>
  <c r="L456" i="6"/>
  <c r="L455" i="6"/>
  <c r="L453" i="6"/>
  <c r="L451" i="6"/>
  <c r="L446" i="6"/>
  <c r="L444" i="6"/>
  <c r="L443" i="6"/>
  <c r="L440" i="6"/>
  <c r="L439" i="6"/>
  <c r="L438" i="6"/>
  <c r="L433" i="6"/>
  <c r="L432" i="6"/>
  <c r="L431" i="6"/>
  <c r="F434" i="6"/>
  <c r="L434" i="6" s="1"/>
  <c r="L430" i="6"/>
  <c r="L429" i="6"/>
  <c r="L425" i="6"/>
  <c r="L420" i="6"/>
  <c r="L419" i="6"/>
  <c r="L417" i="6"/>
  <c r="L416" i="6"/>
  <c r="L414" i="6"/>
  <c r="K414" i="6"/>
  <c r="L413" i="6"/>
  <c r="L408" i="6"/>
  <c r="L406" i="6"/>
  <c r="J386" i="6"/>
  <c r="G59" i="7" s="1"/>
  <c r="I141" i="6" s="1"/>
  <c r="J141" i="6" s="1"/>
  <c r="L405" i="6"/>
  <c r="K399" i="6"/>
  <c r="L399" i="6"/>
  <c r="L374" i="6"/>
  <c r="L372" i="6"/>
  <c r="L368" i="6"/>
  <c r="L367" i="6"/>
  <c r="L363" i="6"/>
  <c r="L361" i="6"/>
  <c r="F54" i="6"/>
  <c r="L54" i="6" s="1"/>
  <c r="L357" i="6"/>
  <c r="H358" i="6"/>
  <c r="F54" i="7" s="1"/>
  <c r="G53" i="6" s="1"/>
  <c r="H53" i="6" s="1"/>
  <c r="H56" i="6" s="1"/>
  <c r="L356" i="6"/>
  <c r="K355" i="6"/>
  <c r="L355" i="6"/>
  <c r="L347" i="6"/>
  <c r="G349" i="6"/>
  <c r="K349" i="6" s="1"/>
  <c r="I350" i="6"/>
  <c r="K350" i="6" s="1"/>
  <c r="L346" i="6"/>
  <c r="E53" i="7"/>
  <c r="I341" i="6"/>
  <c r="K341" i="6" s="1"/>
  <c r="L337" i="6"/>
  <c r="I48" i="6"/>
  <c r="J48" i="6" s="1"/>
  <c r="I43" i="6"/>
  <c r="J43" i="6" s="1"/>
  <c r="G43" i="6"/>
  <c r="H43" i="6" s="1"/>
  <c r="G48" i="6"/>
  <c r="H48" i="6" s="1"/>
  <c r="K333" i="6"/>
  <c r="F333" i="6"/>
  <c r="L333" i="6" s="1"/>
  <c r="L332" i="6"/>
  <c r="G305" i="6"/>
  <c r="H305" i="6" s="1"/>
  <c r="G318" i="6"/>
  <c r="H318" i="6" s="1"/>
  <c r="H325" i="6" s="1"/>
  <c r="F49" i="7" s="1"/>
  <c r="G298" i="6" s="1"/>
  <c r="H298" i="6" s="1"/>
  <c r="E50" i="7"/>
  <c r="L323" i="6"/>
  <c r="L322" i="6"/>
  <c r="L321" i="6"/>
  <c r="L320" i="6"/>
  <c r="L319" i="6"/>
  <c r="L317" i="6"/>
  <c r="L316" i="6"/>
  <c r="K324" i="6"/>
  <c r="L315" i="6"/>
  <c r="L310" i="6"/>
  <c r="L309" i="6"/>
  <c r="L308" i="6"/>
  <c r="L304" i="6"/>
  <c r="H312" i="6"/>
  <c r="F48" i="7" s="1"/>
  <c r="G297" i="6" s="1"/>
  <c r="H297" i="6" s="1"/>
  <c r="K303" i="6"/>
  <c r="L291" i="6"/>
  <c r="L283" i="6"/>
  <c r="L282" i="6"/>
  <c r="E44" i="7"/>
  <c r="E24" i="6" s="1"/>
  <c r="L277" i="6"/>
  <c r="H279" i="6"/>
  <c r="F43" i="7" s="1"/>
  <c r="G23" i="6" s="1"/>
  <c r="H23" i="6" s="1"/>
  <c r="I278" i="6"/>
  <c r="K278" i="6" s="1"/>
  <c r="E43" i="7"/>
  <c r="L272" i="6"/>
  <c r="J15" i="6"/>
  <c r="G4" i="7" s="1"/>
  <c r="I5" i="8" s="1"/>
  <c r="J5" i="8" s="1"/>
  <c r="L263" i="6"/>
  <c r="K263" i="6"/>
  <c r="E40" i="7"/>
  <c r="E139" i="8" s="1"/>
  <c r="L264" i="6"/>
  <c r="L259" i="6"/>
  <c r="L260" i="6"/>
  <c r="E39" i="7"/>
  <c r="E138" i="8" s="1"/>
  <c r="L255" i="6"/>
  <c r="L256" i="6"/>
  <c r="E38" i="7"/>
  <c r="E137" i="8" s="1"/>
  <c r="L252" i="6"/>
  <c r="E37" i="7"/>
  <c r="L251" i="6"/>
  <c r="L248" i="6"/>
  <c r="L247" i="6"/>
  <c r="L243" i="6"/>
  <c r="L244" i="6"/>
  <c r="E35" i="7"/>
  <c r="E134" i="8" s="1"/>
  <c r="L240" i="6"/>
  <c r="E34" i="7"/>
  <c r="E133" i="8" s="1"/>
  <c r="L239" i="6"/>
  <c r="H232" i="6"/>
  <c r="F32" i="7" s="1"/>
  <c r="H228" i="6"/>
  <c r="F31" i="7" s="1"/>
  <c r="G130" i="8" s="1"/>
  <c r="H130" i="8" s="1"/>
  <c r="H224" i="6"/>
  <c r="F30" i="7" s="1"/>
  <c r="E30" i="7"/>
  <c r="E129" i="8" s="1"/>
  <c r="L220" i="6"/>
  <c r="E29" i="7"/>
  <c r="E128" i="8" s="1"/>
  <c r="L219" i="6"/>
  <c r="L207" i="6"/>
  <c r="L206" i="6"/>
  <c r="L201" i="6"/>
  <c r="L200" i="6"/>
  <c r="L196" i="6"/>
  <c r="L184" i="6"/>
  <c r="L176" i="6"/>
  <c r="L174" i="6"/>
  <c r="L171" i="6"/>
  <c r="L135" i="6"/>
  <c r="L132" i="6"/>
  <c r="L125" i="6"/>
  <c r="L123" i="6"/>
  <c r="L122" i="6"/>
  <c r="L120" i="6"/>
  <c r="L115" i="6"/>
  <c r="L108" i="6"/>
  <c r="L106" i="6"/>
  <c r="L105" i="6"/>
  <c r="L104" i="6"/>
  <c r="L101" i="6"/>
  <c r="L97" i="6"/>
  <c r="L90" i="6"/>
  <c r="L89" i="6"/>
  <c r="L87" i="6"/>
  <c r="L37" i="6"/>
  <c r="I39" i="6"/>
  <c r="H40" i="6"/>
  <c r="F8" i="7" s="1"/>
  <c r="L31" i="6"/>
  <c r="L29" i="6"/>
  <c r="H19" i="6"/>
  <c r="L19" i="6" s="1"/>
  <c r="L13" i="6"/>
  <c r="L12" i="6"/>
  <c r="L10" i="6"/>
  <c r="L9" i="6"/>
  <c r="L8" i="6"/>
  <c r="H15" i="6"/>
  <c r="L6" i="6"/>
  <c r="F119" i="7"/>
  <c r="G808" i="6" s="1"/>
  <c r="H808" i="6" s="1"/>
  <c r="E114" i="7"/>
  <c r="F94" i="7"/>
  <c r="E89" i="7"/>
  <c r="F82" i="7"/>
  <c r="J507" i="6"/>
  <c r="H69" i="7"/>
  <c r="F311" i="6"/>
  <c r="H39" i="7"/>
  <c r="E36" i="7"/>
  <c r="E33" i="7"/>
  <c r="E31" i="7"/>
  <c r="E130" i="8" s="1"/>
  <c r="J32" i="6"/>
  <c r="K11" i="9"/>
  <c r="L11" i="9"/>
  <c r="L149" i="8" l="1"/>
  <c r="K13" i="9"/>
  <c r="K14" i="9"/>
  <c r="L14" i="9"/>
  <c r="T14" i="9" s="1"/>
  <c r="E56" i="7"/>
  <c r="L369" i="6"/>
  <c r="H35" i="7"/>
  <c r="H41" i="7"/>
  <c r="H810" i="6"/>
  <c r="K421" i="6"/>
  <c r="L497" i="6"/>
  <c r="L567" i="6"/>
  <c r="E109" i="6"/>
  <c r="H692" i="6"/>
  <c r="F99" i="7" s="1"/>
  <c r="G148" i="6" s="1"/>
  <c r="H148" i="6" s="1"/>
  <c r="L267" i="6"/>
  <c r="F358" i="6"/>
  <c r="E54" i="7" s="1"/>
  <c r="I121" i="6"/>
  <c r="J121" i="6" s="1"/>
  <c r="F402" i="6"/>
  <c r="E62" i="7" s="1"/>
  <c r="L536" i="6"/>
  <c r="H122" i="7"/>
  <c r="L268" i="6"/>
  <c r="L284" i="6"/>
  <c r="E716" i="6"/>
  <c r="F716" i="6" s="1"/>
  <c r="F723" i="6" s="1"/>
  <c r="E102" i="7" s="1"/>
  <c r="E691" i="6" s="1"/>
  <c r="F691" i="6" s="1"/>
  <c r="E661" i="6"/>
  <c r="F661" i="6" s="1"/>
  <c r="F668" i="6" s="1"/>
  <c r="E96" i="7" s="1"/>
  <c r="E557" i="6"/>
  <c r="F557" i="6" s="1"/>
  <c r="F564" i="6" s="1"/>
  <c r="E82" i="7" s="1"/>
  <c r="E526" i="6" s="1"/>
  <c r="F526" i="6" s="1"/>
  <c r="E441" i="6"/>
  <c r="F441" i="6" s="1"/>
  <c r="E415" i="6"/>
  <c r="F415" i="6" s="1"/>
  <c r="E839" i="6"/>
  <c r="F839" i="6" s="1"/>
  <c r="F846" i="6" s="1"/>
  <c r="E121" i="7" s="1"/>
  <c r="E818" i="6" s="1"/>
  <c r="F818" i="6" s="1"/>
  <c r="E619" i="6"/>
  <c r="F619" i="6" s="1"/>
  <c r="E674" i="6"/>
  <c r="F674" i="6" s="1"/>
  <c r="F681" i="6" s="1"/>
  <c r="E97" i="7" s="1"/>
  <c r="E654" i="6" s="1"/>
  <c r="E632" i="6"/>
  <c r="F632" i="6" s="1"/>
  <c r="F639" i="6" s="1"/>
  <c r="E92" i="7" s="1"/>
  <c r="E612" i="6" s="1"/>
  <c r="F612" i="6" s="1"/>
  <c r="E428" i="6"/>
  <c r="F428" i="6" s="1"/>
  <c r="E703" i="6"/>
  <c r="F703" i="6" s="1"/>
  <c r="E454" i="6"/>
  <c r="F454" i="6" s="1"/>
  <c r="E544" i="6"/>
  <c r="F544" i="6" s="1"/>
  <c r="F551" i="6" s="1"/>
  <c r="K401" i="6"/>
  <c r="L498" i="6"/>
  <c r="L538" i="6"/>
  <c r="G182" i="6"/>
  <c r="H182" i="6" s="1"/>
  <c r="E126" i="6"/>
  <c r="L750" i="6"/>
  <c r="G211" i="6"/>
  <c r="H211" i="6" s="1"/>
  <c r="H212" i="6" s="1"/>
  <c r="F27" i="7" s="1"/>
  <c r="G126" i="8" s="1"/>
  <c r="H126" i="8" s="1"/>
  <c r="L208" i="6"/>
  <c r="F140" i="8"/>
  <c r="L140" i="8" s="1"/>
  <c r="H38" i="7"/>
  <c r="H299" i="6"/>
  <c r="F47" i="7" s="1"/>
  <c r="G91" i="6" s="1"/>
  <c r="H91" i="6" s="1"/>
  <c r="F334" i="6"/>
  <c r="E51" i="7" s="1"/>
  <c r="H74" i="7"/>
  <c r="H795" i="6"/>
  <c r="F114" i="7" s="1"/>
  <c r="G183" i="6" s="1"/>
  <c r="H183" i="6" s="1"/>
  <c r="L849" i="6"/>
  <c r="L171" i="8"/>
  <c r="F508" i="6"/>
  <c r="E75" i="7" s="1"/>
  <c r="E474" i="6" s="1"/>
  <c r="F474" i="6" s="1"/>
  <c r="J147" i="8"/>
  <c r="I12" i="9" s="1"/>
  <c r="J12" i="9" s="1"/>
  <c r="F460" i="6"/>
  <c r="K460" i="6"/>
  <c r="G379" i="6"/>
  <c r="H379" i="6" s="1"/>
  <c r="H381" i="6" s="1"/>
  <c r="F58" i="7" s="1"/>
  <c r="G64" i="6" s="1"/>
  <c r="H64" i="6" s="1"/>
  <c r="G465" i="6"/>
  <c r="H465" i="6" s="1"/>
  <c r="H467" i="6" s="1"/>
  <c r="F68" i="7" s="1"/>
  <c r="G760" i="6"/>
  <c r="H760" i="6" s="1"/>
  <c r="H762" i="6" s="1"/>
  <c r="F109" i="7" s="1"/>
  <c r="G160" i="6" s="1"/>
  <c r="H160" i="6" s="1"/>
  <c r="G580" i="6"/>
  <c r="H580" i="6" s="1"/>
  <c r="H582" i="6" s="1"/>
  <c r="F85" i="7" s="1"/>
  <c r="G98" i="6" s="1"/>
  <c r="H98" i="6" s="1"/>
  <c r="G773" i="6"/>
  <c r="H773" i="6" s="1"/>
  <c r="H775" i="6" s="1"/>
  <c r="F111" i="7" s="1"/>
  <c r="G586" i="6"/>
  <c r="H586" i="6" s="1"/>
  <c r="H588" i="6" s="1"/>
  <c r="F86" i="7" s="1"/>
  <c r="G103" i="6" s="1"/>
  <c r="H103" i="6" s="1"/>
  <c r="G481" i="6"/>
  <c r="H481" i="6" s="1"/>
  <c r="H483" i="6" s="1"/>
  <c r="F71" i="7" s="1"/>
  <c r="G785" i="6"/>
  <c r="H785" i="6" s="1"/>
  <c r="H787" i="6" s="1"/>
  <c r="F113" i="7" s="1"/>
  <c r="G685" i="6"/>
  <c r="H685" i="6" s="1"/>
  <c r="H687" i="6" s="1"/>
  <c r="F98" i="7" s="1"/>
  <c r="G142" i="6" s="1"/>
  <c r="H142" i="6" s="1"/>
  <c r="G779" i="6"/>
  <c r="H779" i="6" s="1"/>
  <c r="H781" i="6" s="1"/>
  <c r="F112" i="7" s="1"/>
  <c r="G167" i="6" s="1"/>
  <c r="H167" i="6" s="1"/>
  <c r="G799" i="6"/>
  <c r="H799" i="6" s="1"/>
  <c r="H801" i="6" s="1"/>
  <c r="F115" i="7" s="1"/>
  <c r="G190" i="6" s="1"/>
  <c r="H190" i="6" s="1"/>
  <c r="F107" i="7"/>
  <c r="L751" i="6"/>
  <c r="E63" i="7"/>
  <c r="E385" i="6" s="1"/>
  <c r="L409" i="6"/>
  <c r="C8" i="11"/>
  <c r="H6" i="11" s="1"/>
  <c r="G30" i="8"/>
  <c r="H30" i="8" s="1"/>
  <c r="G194" i="6"/>
  <c r="H194" i="6" s="1"/>
  <c r="G79" i="6"/>
  <c r="H79" i="6" s="1"/>
  <c r="K128" i="8"/>
  <c r="F128" i="8"/>
  <c r="L128" i="8" s="1"/>
  <c r="E79" i="6"/>
  <c r="E30" i="8"/>
  <c r="E194" i="6"/>
  <c r="H729" i="6"/>
  <c r="F103" i="7" s="1"/>
  <c r="G695" i="6" s="1"/>
  <c r="H695" i="6" s="1"/>
  <c r="H32" i="7"/>
  <c r="G131" i="8"/>
  <c r="K138" i="8"/>
  <c r="F138" i="8"/>
  <c r="L138" i="8" s="1"/>
  <c r="K139" i="8"/>
  <c r="F139" i="8"/>
  <c r="L139" i="8" s="1"/>
  <c r="F448" i="6"/>
  <c r="E66" i="7" s="1"/>
  <c r="E394" i="6" s="1"/>
  <c r="L701" i="6"/>
  <c r="L235" i="6"/>
  <c r="L606" i="6"/>
  <c r="H29" i="7"/>
  <c r="H40" i="7"/>
  <c r="F129" i="8"/>
  <c r="K134" i="8"/>
  <c r="F134" i="8"/>
  <c r="L134" i="8" s="1"/>
  <c r="K137" i="8"/>
  <c r="F137" i="8"/>
  <c r="L137" i="8" s="1"/>
  <c r="E42" i="7"/>
  <c r="E14" i="6" s="1"/>
  <c r="K14" i="6" s="1"/>
  <c r="L364" i="6"/>
  <c r="L402" i="6"/>
  <c r="L407" i="6"/>
  <c r="F422" i="6"/>
  <c r="E64" i="7" s="1"/>
  <c r="E389" i="6" s="1"/>
  <c r="F389" i="6" s="1"/>
  <c r="F435" i="6"/>
  <c r="E65" i="7" s="1"/>
  <c r="F626" i="6"/>
  <c r="E91" i="7" s="1"/>
  <c r="E611" i="6" s="1"/>
  <c r="L631" i="6"/>
  <c r="K709" i="6"/>
  <c r="F729" i="6"/>
  <c r="L729" i="6" s="1"/>
  <c r="H769" i="6"/>
  <c r="F110" i="7" s="1"/>
  <c r="G161" i="6" s="1"/>
  <c r="H161" i="6" s="1"/>
  <c r="L791" i="6"/>
  <c r="F342" i="6"/>
  <c r="E52" i="7" s="1"/>
  <c r="E44" i="6" s="1"/>
  <c r="F44" i="6" s="1"/>
  <c r="G29" i="8"/>
  <c r="H29" i="8" s="1"/>
  <c r="H51" i="8" s="1"/>
  <c r="G8" i="9" s="1"/>
  <c r="H8" i="9" s="1"/>
  <c r="G85" i="6"/>
  <c r="H85" i="6" s="1"/>
  <c r="H33" i="7"/>
  <c r="E132" i="8"/>
  <c r="K133" i="8"/>
  <c r="F133" i="8"/>
  <c r="L133" i="8" s="1"/>
  <c r="H37" i="7"/>
  <c r="E136" i="8"/>
  <c r="E26" i="7"/>
  <c r="H34" i="7"/>
  <c r="L271" i="6"/>
  <c r="K447" i="6"/>
  <c r="K625" i="6"/>
  <c r="F710" i="6"/>
  <c r="E101" i="7" s="1"/>
  <c r="E690" i="6" s="1"/>
  <c r="F690" i="6" s="1"/>
  <c r="F692" i="6" s="1"/>
  <c r="E99" i="7" s="1"/>
  <c r="K130" i="8"/>
  <c r="F130" i="8"/>
  <c r="L130" i="8" s="1"/>
  <c r="H36" i="7"/>
  <c r="E135" i="8"/>
  <c r="J607" i="6"/>
  <c r="L36" i="6"/>
  <c r="H30" i="7"/>
  <c r="G129" i="8"/>
  <c r="H129" i="8" s="1"/>
  <c r="H55" i="7"/>
  <c r="L726" i="6"/>
  <c r="H697" i="6"/>
  <c r="F100" i="7" s="1"/>
  <c r="G150" i="6" s="1"/>
  <c r="H150" i="6" s="1"/>
  <c r="E739" i="6"/>
  <c r="F739" i="6" s="1"/>
  <c r="E832" i="6"/>
  <c r="F533" i="6"/>
  <c r="E79" i="7" s="1"/>
  <c r="E492" i="6" s="1"/>
  <c r="F492" i="6" s="1"/>
  <c r="L492" i="6" s="1"/>
  <c r="J746" i="6"/>
  <c r="G106" i="7" s="1"/>
  <c r="I156" i="6" s="1"/>
  <c r="J156" i="6" s="1"/>
  <c r="E85" i="6"/>
  <c r="E29" i="8"/>
  <c r="H342" i="6"/>
  <c r="F52" i="7" s="1"/>
  <c r="G44" i="6" s="1"/>
  <c r="H44" i="6" s="1"/>
  <c r="H45" i="6" s="1"/>
  <c r="F9" i="7" s="1"/>
  <c r="G53" i="8" s="1"/>
  <c r="H53" i="8" s="1"/>
  <c r="L328" i="6"/>
  <c r="J329" i="6"/>
  <c r="L13" i="9"/>
  <c r="E215" i="6"/>
  <c r="E211" i="6"/>
  <c r="F827" i="6"/>
  <c r="K827" i="6"/>
  <c r="L826" i="6"/>
  <c r="J828" i="6"/>
  <c r="G119" i="7" s="1"/>
  <c r="F116" i="7"/>
  <c r="J793" i="6"/>
  <c r="L793" i="6" s="1"/>
  <c r="E183" i="6"/>
  <c r="J768" i="6"/>
  <c r="L768" i="6" s="1"/>
  <c r="E161" i="6"/>
  <c r="H108" i="7"/>
  <c r="L756" i="6"/>
  <c r="F745" i="6"/>
  <c r="K745" i="6"/>
  <c r="L734" i="6"/>
  <c r="H104" i="7"/>
  <c r="E696" i="6"/>
  <c r="E103" i="7"/>
  <c r="F654" i="6"/>
  <c r="K667" i="6"/>
  <c r="H94" i="7"/>
  <c r="G643" i="6"/>
  <c r="L650" i="6"/>
  <c r="E93" i="7"/>
  <c r="H613" i="6"/>
  <c r="F90" i="7" s="1"/>
  <c r="G599" i="6" s="1"/>
  <c r="H599" i="6" s="1"/>
  <c r="F611" i="6"/>
  <c r="L607" i="6"/>
  <c r="J608" i="6"/>
  <c r="E575" i="6"/>
  <c r="L593" i="6"/>
  <c r="G126" i="6"/>
  <c r="H126" i="6" s="1"/>
  <c r="G198" i="6"/>
  <c r="H198" i="6" s="1"/>
  <c r="G185" i="6"/>
  <c r="H185" i="6" s="1"/>
  <c r="G173" i="6"/>
  <c r="H173" i="6" s="1"/>
  <c r="G109" i="6"/>
  <c r="H109" i="6" s="1"/>
  <c r="H87" i="7"/>
  <c r="L594" i="6"/>
  <c r="I198" i="6"/>
  <c r="J198" i="6" s="1"/>
  <c r="I185" i="6"/>
  <c r="J185" i="6" s="1"/>
  <c r="I173" i="6"/>
  <c r="J173" i="6" s="1"/>
  <c r="I109" i="6"/>
  <c r="J109" i="6" s="1"/>
  <c r="I126" i="6"/>
  <c r="J126" i="6" s="1"/>
  <c r="F109" i="6"/>
  <c r="F198" i="6"/>
  <c r="F126" i="6"/>
  <c r="F173" i="6"/>
  <c r="F185" i="6"/>
  <c r="J570" i="6"/>
  <c r="E195" i="6"/>
  <c r="E182" i="6"/>
  <c r="E95" i="6"/>
  <c r="E139" i="6"/>
  <c r="E116" i="6"/>
  <c r="K563" i="6"/>
  <c r="G526" i="6"/>
  <c r="K550" i="6"/>
  <c r="E81" i="7"/>
  <c r="H80" i="7"/>
  <c r="E493" i="6"/>
  <c r="L533" i="6"/>
  <c r="L522" i="6"/>
  <c r="H477" i="6"/>
  <c r="F70" i="7" s="1"/>
  <c r="G80" i="6" s="1"/>
  <c r="H80" i="6" s="1"/>
  <c r="H77" i="7"/>
  <c r="E476" i="6"/>
  <c r="L512" i="6"/>
  <c r="E76" i="7"/>
  <c r="L513" i="6"/>
  <c r="L507" i="6"/>
  <c r="J508" i="6"/>
  <c r="G75" i="7" s="1"/>
  <c r="I474" i="6" s="1"/>
  <c r="J474" i="6" s="1"/>
  <c r="J477" i="6" s="1"/>
  <c r="G70" i="7" s="1"/>
  <c r="I80" i="6" s="1"/>
  <c r="J80" i="6" s="1"/>
  <c r="E121" i="6"/>
  <c r="E102" i="6"/>
  <c r="E88" i="6"/>
  <c r="E175" i="6"/>
  <c r="E78" i="6"/>
  <c r="E390" i="6"/>
  <c r="G140" i="6"/>
  <c r="H140" i="6" s="1"/>
  <c r="G63" i="6"/>
  <c r="H63" i="6" s="1"/>
  <c r="G99" i="6"/>
  <c r="H99" i="6" s="1"/>
  <c r="G69" i="6"/>
  <c r="H69" i="6" s="1"/>
  <c r="G118" i="6"/>
  <c r="H118" i="6" s="1"/>
  <c r="G82" i="6"/>
  <c r="H82" i="6" s="1"/>
  <c r="G130" i="6"/>
  <c r="H130" i="6" s="1"/>
  <c r="G192" i="6"/>
  <c r="H192" i="6" s="1"/>
  <c r="I83" i="6"/>
  <c r="J83" i="6" s="1"/>
  <c r="I131" i="6"/>
  <c r="J131" i="6" s="1"/>
  <c r="I149" i="6"/>
  <c r="J149" i="6" s="1"/>
  <c r="G100" i="6"/>
  <c r="H100" i="6" s="1"/>
  <c r="G119" i="6"/>
  <c r="H119" i="6" s="1"/>
  <c r="I65" i="6"/>
  <c r="J65" i="6" s="1"/>
  <c r="I170" i="6"/>
  <c r="J170" i="6" s="1"/>
  <c r="I119" i="6"/>
  <c r="J119" i="6" s="1"/>
  <c r="I100" i="6"/>
  <c r="J100" i="6" s="1"/>
  <c r="I193" i="6"/>
  <c r="J193" i="6" s="1"/>
  <c r="I71" i="6"/>
  <c r="J71" i="6" s="1"/>
  <c r="G65" i="6"/>
  <c r="H65" i="6" s="1"/>
  <c r="H66" i="6" s="1"/>
  <c r="F13" i="7" s="1"/>
  <c r="G78" i="8" s="1"/>
  <c r="H78" i="8" s="1"/>
  <c r="G83" i="6"/>
  <c r="H83" i="6" s="1"/>
  <c r="G71" i="6"/>
  <c r="H71" i="6" s="1"/>
  <c r="G149" i="6"/>
  <c r="H149" i="6" s="1"/>
  <c r="G131" i="6"/>
  <c r="H131" i="6" s="1"/>
  <c r="G141" i="6"/>
  <c r="H141" i="6" s="1"/>
  <c r="G193" i="6"/>
  <c r="H193" i="6" s="1"/>
  <c r="K385" i="6"/>
  <c r="F385" i="6"/>
  <c r="L385" i="6" s="1"/>
  <c r="H63" i="7"/>
  <c r="H62" i="7"/>
  <c r="E384" i="6"/>
  <c r="G70" i="6"/>
  <c r="H70" i="6" s="1"/>
  <c r="H56" i="7"/>
  <c r="E55" i="6"/>
  <c r="H54" i="7"/>
  <c r="E53" i="6"/>
  <c r="H349" i="6"/>
  <c r="L349" i="6" s="1"/>
  <c r="J350" i="6"/>
  <c r="L350" i="6" s="1"/>
  <c r="H351" i="6"/>
  <c r="E49" i="6"/>
  <c r="J341" i="6"/>
  <c r="L341" i="6" s="1"/>
  <c r="J342" i="6"/>
  <c r="H51" i="7"/>
  <c r="E48" i="6"/>
  <c r="E43" i="6"/>
  <c r="L334" i="6"/>
  <c r="E318" i="6"/>
  <c r="E305" i="6"/>
  <c r="G124" i="6"/>
  <c r="H124" i="6" s="1"/>
  <c r="G292" i="6"/>
  <c r="H292" i="6" s="1"/>
  <c r="H294" i="6" s="1"/>
  <c r="F46" i="7" s="1"/>
  <c r="G287" i="6" s="1"/>
  <c r="H287" i="6" s="1"/>
  <c r="H288" i="6" s="1"/>
  <c r="F45" i="7" s="1"/>
  <c r="G25" i="6" s="1"/>
  <c r="H25" i="6" s="1"/>
  <c r="H26" i="6" s="1"/>
  <c r="F6" i="7" s="1"/>
  <c r="G7" i="8" s="1"/>
  <c r="H7" i="8" s="1"/>
  <c r="G107" i="6"/>
  <c r="H107" i="6" s="1"/>
  <c r="L311" i="6"/>
  <c r="H44" i="7"/>
  <c r="K24" i="6"/>
  <c r="F24" i="6"/>
  <c r="L24" i="6" s="1"/>
  <c r="J278" i="6"/>
  <c r="E23" i="6"/>
  <c r="F14" i="6"/>
  <c r="L232" i="6"/>
  <c r="L228" i="6"/>
  <c r="H31" i="7"/>
  <c r="L224" i="6"/>
  <c r="F11" i="7"/>
  <c r="G55" i="8" s="1"/>
  <c r="H55" i="8" s="1"/>
  <c r="K39" i="6"/>
  <c r="J39" i="6"/>
  <c r="L32" i="6"/>
  <c r="J33" i="6"/>
  <c r="F5" i="7"/>
  <c r="F4" i="7"/>
  <c r="G5" i="8" s="1"/>
  <c r="H5" i="8" s="1"/>
  <c r="L358" i="6" l="1"/>
  <c r="F194" i="6"/>
  <c r="G180" i="6"/>
  <c r="H180" i="6" s="1"/>
  <c r="H26" i="7"/>
  <c r="E125" i="8"/>
  <c r="F30" i="8"/>
  <c r="G191" i="6"/>
  <c r="H191" i="6" s="1"/>
  <c r="G168" i="6"/>
  <c r="H168" i="6" s="1"/>
  <c r="H5" i="7"/>
  <c r="G6" i="8"/>
  <c r="H42" i="7"/>
  <c r="G162" i="6"/>
  <c r="H162" i="6" s="1"/>
  <c r="H163" i="6" s="1"/>
  <c r="F22" i="7" s="1"/>
  <c r="H79" i="7"/>
  <c r="T13" i="9"/>
  <c r="C12" i="11"/>
  <c r="H29" i="11" s="1"/>
  <c r="F29" i="8"/>
  <c r="F832" i="6"/>
  <c r="K136" i="8"/>
  <c r="F136" i="8"/>
  <c r="L136" i="8" s="1"/>
  <c r="K132" i="8"/>
  <c r="F132" i="8"/>
  <c r="L132" i="8" s="1"/>
  <c r="K129" i="8"/>
  <c r="F79" i="6"/>
  <c r="G143" i="6"/>
  <c r="H143" i="6" s="1"/>
  <c r="H144" i="6" s="1"/>
  <c r="F19" i="7" s="1"/>
  <c r="G84" i="8" s="1"/>
  <c r="H84" i="8" s="1"/>
  <c r="G81" i="6"/>
  <c r="H81" i="6" s="1"/>
  <c r="L460" i="6"/>
  <c r="F461" i="6"/>
  <c r="E67" i="7" s="1"/>
  <c r="K135" i="8"/>
  <c r="F135" i="8"/>
  <c r="L135" i="8" s="1"/>
  <c r="G166" i="6"/>
  <c r="H166" i="6" s="1"/>
  <c r="G189" i="6"/>
  <c r="H189" i="6" s="1"/>
  <c r="H151" i="6"/>
  <c r="F20" i="7" s="1"/>
  <c r="G85" i="8" s="1"/>
  <c r="H85" i="8" s="1"/>
  <c r="L129" i="8"/>
  <c r="H131" i="8"/>
  <c r="L131" i="8" s="1"/>
  <c r="K131" i="8"/>
  <c r="G739" i="6"/>
  <c r="G832" i="6"/>
  <c r="H832" i="6" s="1"/>
  <c r="H833" i="6" s="1"/>
  <c r="F120" i="7" s="1"/>
  <c r="G813" i="6" s="1"/>
  <c r="H813" i="6" s="1"/>
  <c r="H814" i="6" s="1"/>
  <c r="F117" i="7" s="1"/>
  <c r="G202" i="6" s="1"/>
  <c r="H202" i="6" s="1"/>
  <c r="H107" i="7"/>
  <c r="G59" i="6"/>
  <c r="H59" i="6" s="1"/>
  <c r="H60" i="6" s="1"/>
  <c r="F12" i="7" s="1"/>
  <c r="G77" i="8" s="1"/>
  <c r="H77" i="8" s="1"/>
  <c r="J351" i="6"/>
  <c r="G53" i="7" s="1"/>
  <c r="I49" i="6" s="1"/>
  <c r="J49" i="6" s="1"/>
  <c r="J50" i="6" s="1"/>
  <c r="G10" i="7" s="1"/>
  <c r="I54" i="8" s="1"/>
  <c r="J54" i="8" s="1"/>
  <c r="K492" i="6"/>
  <c r="J769" i="6"/>
  <c r="G110" i="7" s="1"/>
  <c r="J795" i="6"/>
  <c r="G114" i="7" s="1"/>
  <c r="F85" i="6"/>
  <c r="F740" i="6"/>
  <c r="G154" i="6"/>
  <c r="H154" i="6" s="1"/>
  <c r="G75" i="6"/>
  <c r="H75" i="6" s="1"/>
  <c r="G50" i="7"/>
  <c r="L329" i="6"/>
  <c r="K211" i="6"/>
  <c r="F211" i="6"/>
  <c r="K215" i="6"/>
  <c r="F215" i="6"/>
  <c r="F820" i="6"/>
  <c r="L827" i="6"/>
  <c r="F828" i="6"/>
  <c r="E119" i="7" s="1"/>
  <c r="E808" i="6" s="1"/>
  <c r="F808" i="6" s="1"/>
  <c r="I808" i="6"/>
  <c r="G199" i="6"/>
  <c r="F183" i="6"/>
  <c r="L769" i="6"/>
  <c r="F161" i="6"/>
  <c r="F746" i="6"/>
  <c r="L745" i="6"/>
  <c r="K696" i="6"/>
  <c r="F696" i="6"/>
  <c r="L696" i="6" s="1"/>
  <c r="E695" i="6"/>
  <c r="H103" i="7"/>
  <c r="E148" i="6"/>
  <c r="E653" i="6"/>
  <c r="F653" i="6" s="1"/>
  <c r="H643" i="6"/>
  <c r="K643" i="6"/>
  <c r="E117" i="6"/>
  <c r="F613" i="6"/>
  <c r="G89" i="7"/>
  <c r="L608" i="6"/>
  <c r="F575" i="6"/>
  <c r="K173" i="6"/>
  <c r="K198" i="6"/>
  <c r="L173" i="6"/>
  <c r="K185" i="6"/>
  <c r="K126" i="6"/>
  <c r="L109" i="6"/>
  <c r="L198" i="6"/>
  <c r="L185" i="6"/>
  <c r="L126" i="6"/>
  <c r="K109" i="6"/>
  <c r="L570" i="6"/>
  <c r="J571" i="6"/>
  <c r="F182" i="6"/>
  <c r="F116" i="6"/>
  <c r="F139" i="6"/>
  <c r="F195" i="6"/>
  <c r="F95" i="6"/>
  <c r="H526" i="6"/>
  <c r="E525" i="6"/>
  <c r="K493" i="6"/>
  <c r="F493" i="6"/>
  <c r="K476" i="6"/>
  <c r="F476" i="6"/>
  <c r="L476" i="6" s="1"/>
  <c r="E475" i="6"/>
  <c r="H76" i="7"/>
  <c r="L508" i="6"/>
  <c r="K474" i="6"/>
  <c r="H75" i="7"/>
  <c r="L474" i="6"/>
  <c r="F102" i="6"/>
  <c r="L102" i="6" s="1"/>
  <c r="K102" i="6"/>
  <c r="K88" i="6"/>
  <c r="F88" i="6"/>
  <c r="L88" i="6" s="1"/>
  <c r="F121" i="6"/>
  <c r="L121" i="6" s="1"/>
  <c r="K121" i="6"/>
  <c r="F78" i="6"/>
  <c r="L78" i="6" s="1"/>
  <c r="K78" i="6"/>
  <c r="F175" i="6"/>
  <c r="L175" i="6" s="1"/>
  <c r="K175" i="6"/>
  <c r="E395" i="6"/>
  <c r="F394" i="6"/>
  <c r="H136" i="6"/>
  <c r="F18" i="7" s="1"/>
  <c r="G83" i="8" s="1"/>
  <c r="H83" i="8" s="1"/>
  <c r="F390" i="6"/>
  <c r="F391" i="6"/>
  <c r="H72" i="6"/>
  <c r="F14" i="7" s="1"/>
  <c r="G79" i="8" s="1"/>
  <c r="H79" i="8" s="1"/>
  <c r="F384" i="6"/>
  <c r="K384" i="6"/>
  <c r="K55" i="6"/>
  <c r="F55" i="6"/>
  <c r="L55" i="6" s="1"/>
  <c r="K53" i="6"/>
  <c r="F53" i="6"/>
  <c r="F53" i="7"/>
  <c r="F49" i="6"/>
  <c r="G52" i="7"/>
  <c r="L342" i="6"/>
  <c r="F43" i="6"/>
  <c r="K43" i="6"/>
  <c r="K48" i="6"/>
  <c r="F48" i="6"/>
  <c r="F305" i="6"/>
  <c r="F318" i="6"/>
  <c r="L278" i="6"/>
  <c r="J279" i="6"/>
  <c r="F23" i="6"/>
  <c r="F15" i="6"/>
  <c r="L14" i="6"/>
  <c r="L39" i="6"/>
  <c r="J40" i="6"/>
  <c r="G7" i="7"/>
  <c r="L33" i="6"/>
  <c r="E105" i="7" l="1"/>
  <c r="H7" i="7"/>
  <c r="I85" i="6"/>
  <c r="I29" i="8"/>
  <c r="L795" i="6"/>
  <c r="F833" i="6"/>
  <c r="L832" i="6"/>
  <c r="K125" i="8"/>
  <c r="F125" i="8"/>
  <c r="L351" i="6"/>
  <c r="K832" i="6"/>
  <c r="H739" i="6"/>
  <c r="K739" i="6"/>
  <c r="H177" i="6"/>
  <c r="F23" i="7" s="1"/>
  <c r="G87" i="8" s="1"/>
  <c r="H87" i="8" s="1"/>
  <c r="F51" i="8"/>
  <c r="E8" i="9" s="1"/>
  <c r="H6" i="8"/>
  <c r="K6" i="8"/>
  <c r="H147" i="8"/>
  <c r="G12" i="9" s="1"/>
  <c r="H12" i="9" s="1"/>
  <c r="I318" i="6"/>
  <c r="I619" i="6"/>
  <c r="I544" i="6"/>
  <c r="I415" i="6"/>
  <c r="I839" i="6"/>
  <c r="I661" i="6"/>
  <c r="I632" i="6"/>
  <c r="I557" i="6"/>
  <c r="I428" i="6"/>
  <c r="I703" i="6"/>
  <c r="I674" i="6"/>
  <c r="I441" i="6"/>
  <c r="I305" i="6"/>
  <c r="I716" i="6"/>
  <c r="I454" i="6"/>
  <c r="H50" i="7"/>
  <c r="L215" i="6"/>
  <c r="F216" i="6"/>
  <c r="F212" i="6"/>
  <c r="L211" i="6"/>
  <c r="E118" i="7"/>
  <c r="L828" i="6"/>
  <c r="H119" i="7"/>
  <c r="J808" i="6"/>
  <c r="K808" i="6"/>
  <c r="H199" i="6"/>
  <c r="I183" i="6"/>
  <c r="H114" i="7"/>
  <c r="I161" i="6"/>
  <c r="H110" i="7"/>
  <c r="E106" i="7"/>
  <c r="L746" i="6"/>
  <c r="F695" i="6"/>
  <c r="K695" i="6"/>
  <c r="F148" i="6"/>
  <c r="F655" i="6"/>
  <c r="H644" i="6"/>
  <c r="L643" i="6"/>
  <c r="F117" i="6"/>
  <c r="E90" i="7"/>
  <c r="I575" i="6"/>
  <c r="H89" i="7"/>
  <c r="F576" i="6"/>
  <c r="G83" i="7"/>
  <c r="L571" i="6"/>
  <c r="H527" i="6"/>
  <c r="F78" i="7" s="1"/>
  <c r="F525" i="6"/>
  <c r="L493" i="6"/>
  <c r="F494" i="6"/>
  <c r="K475" i="6"/>
  <c r="F475" i="6"/>
  <c r="F395" i="6"/>
  <c r="E60" i="7"/>
  <c r="F386" i="6"/>
  <c r="L384" i="6"/>
  <c r="F56" i="6"/>
  <c r="L53" i="6"/>
  <c r="G49" i="6"/>
  <c r="H53" i="7"/>
  <c r="I44" i="6"/>
  <c r="H52" i="7"/>
  <c r="F50" i="6"/>
  <c r="L48" i="6"/>
  <c r="F45" i="6"/>
  <c r="L43" i="6"/>
  <c r="F325" i="6"/>
  <c r="F312" i="6"/>
  <c r="G43" i="7"/>
  <c r="L279" i="6"/>
  <c r="E4" i="7"/>
  <c r="L15" i="6"/>
  <c r="G8" i="7"/>
  <c r="L40" i="6"/>
  <c r="H8" i="7" l="1"/>
  <c r="I30" i="8"/>
  <c r="I194" i="6"/>
  <c r="I79" i="6"/>
  <c r="L125" i="8"/>
  <c r="L6" i="8"/>
  <c r="H27" i="8"/>
  <c r="G7" i="9" s="1"/>
  <c r="H7" i="9" s="1"/>
  <c r="J85" i="6"/>
  <c r="L85" i="6" s="1"/>
  <c r="K85" i="6"/>
  <c r="E181" i="6"/>
  <c r="E155" i="6"/>
  <c r="H740" i="6"/>
  <c r="L739" i="6"/>
  <c r="J29" i="8"/>
  <c r="L29" i="8" s="1"/>
  <c r="K29" i="8"/>
  <c r="H4" i="7"/>
  <c r="E5" i="8"/>
  <c r="G487" i="6"/>
  <c r="H487" i="6" s="1"/>
  <c r="H489" i="6" s="1"/>
  <c r="F72" i="7" s="1"/>
  <c r="G84" i="6" s="1"/>
  <c r="H84" i="6" s="1"/>
  <c r="H92" i="6" s="1"/>
  <c r="F15" i="7" s="1"/>
  <c r="G80" i="8" s="1"/>
  <c r="H80" i="8" s="1"/>
  <c r="G600" i="6"/>
  <c r="H600" i="6" s="1"/>
  <c r="H602" i="6" s="1"/>
  <c r="F88" i="7" s="1"/>
  <c r="G110" i="6" s="1"/>
  <c r="H110" i="6" s="1"/>
  <c r="H111" i="6" s="1"/>
  <c r="F16" i="7" s="1"/>
  <c r="G81" i="8" s="1"/>
  <c r="H81" i="8" s="1"/>
  <c r="F8" i="9"/>
  <c r="L833" i="6"/>
  <c r="E120" i="7"/>
  <c r="J557" i="6"/>
  <c r="K557" i="6"/>
  <c r="J674" i="6"/>
  <c r="K674" i="6"/>
  <c r="K632" i="6"/>
  <c r="J632" i="6"/>
  <c r="J544" i="6"/>
  <c r="K544" i="6"/>
  <c r="J716" i="6"/>
  <c r="K716" i="6"/>
  <c r="K703" i="6"/>
  <c r="J703" i="6"/>
  <c r="J661" i="6"/>
  <c r="K661" i="6"/>
  <c r="J619" i="6"/>
  <c r="K619" i="6"/>
  <c r="K441" i="6"/>
  <c r="J441" i="6"/>
  <c r="K415" i="6"/>
  <c r="J415" i="6"/>
  <c r="J454" i="6"/>
  <c r="K454" i="6"/>
  <c r="J305" i="6"/>
  <c r="K305" i="6"/>
  <c r="J428" i="6"/>
  <c r="K428" i="6"/>
  <c r="J839" i="6"/>
  <c r="K839" i="6"/>
  <c r="J318" i="6"/>
  <c r="K318" i="6"/>
  <c r="E28" i="7"/>
  <c r="L216" i="6"/>
  <c r="E27" i="7"/>
  <c r="L212" i="6"/>
  <c r="E807" i="6"/>
  <c r="L808" i="6"/>
  <c r="H203" i="6"/>
  <c r="F25" i="7" s="1"/>
  <c r="G89" i="8" s="1"/>
  <c r="H89" i="8" s="1"/>
  <c r="J183" i="6"/>
  <c r="L183" i="6" s="1"/>
  <c r="K183" i="6"/>
  <c r="J161" i="6"/>
  <c r="L161" i="6" s="1"/>
  <c r="K161" i="6"/>
  <c r="E156" i="6"/>
  <c r="H106" i="7"/>
  <c r="F697" i="6"/>
  <c r="L695" i="6"/>
  <c r="E95" i="7"/>
  <c r="F93" i="7"/>
  <c r="L644" i="6"/>
  <c r="E599" i="6"/>
  <c r="J575" i="6"/>
  <c r="K575" i="6"/>
  <c r="E84" i="7"/>
  <c r="I195" i="6"/>
  <c r="I95" i="6"/>
  <c r="I182" i="6"/>
  <c r="I116" i="6"/>
  <c r="I139" i="6"/>
  <c r="H83" i="7"/>
  <c r="F527" i="6"/>
  <c r="E73" i="7"/>
  <c r="L494" i="6"/>
  <c r="L475" i="6"/>
  <c r="F477" i="6"/>
  <c r="F396" i="6"/>
  <c r="E373" i="6"/>
  <c r="E59" i="7"/>
  <c r="L386" i="6"/>
  <c r="E11" i="7"/>
  <c r="L56" i="6"/>
  <c r="H49" i="6"/>
  <c r="K49" i="6"/>
  <c r="J44" i="6"/>
  <c r="K44" i="6"/>
  <c r="E9" i="7"/>
  <c r="E53" i="8" s="1"/>
  <c r="E10" i="7"/>
  <c r="E54" i="8" s="1"/>
  <c r="E48" i="7"/>
  <c r="E49" i="7"/>
  <c r="I23" i="6"/>
  <c r="H43" i="7"/>
  <c r="F181" i="6" l="1"/>
  <c r="J79" i="6"/>
  <c r="L79" i="6" s="1"/>
  <c r="K79" i="6"/>
  <c r="F5" i="8"/>
  <c r="K5" i="8"/>
  <c r="J194" i="6"/>
  <c r="L194" i="6" s="1"/>
  <c r="K194" i="6"/>
  <c r="F53" i="8"/>
  <c r="H27" i="7"/>
  <c r="E126" i="8"/>
  <c r="F105" i="7"/>
  <c r="L740" i="6"/>
  <c r="J30" i="8"/>
  <c r="K30" i="8"/>
  <c r="H11" i="7"/>
  <c r="E55" i="8"/>
  <c r="H28" i="7"/>
  <c r="E127" i="8"/>
  <c r="F54" i="8"/>
  <c r="E813" i="6"/>
  <c r="H120" i="7"/>
  <c r="F155" i="6"/>
  <c r="J435" i="6"/>
  <c r="L428" i="6"/>
  <c r="J681" i="6"/>
  <c r="L674" i="6"/>
  <c r="L415" i="6"/>
  <c r="J422" i="6"/>
  <c r="J639" i="6"/>
  <c r="L632" i="6"/>
  <c r="J448" i="6"/>
  <c r="L441" i="6"/>
  <c r="L703" i="6"/>
  <c r="J710" i="6"/>
  <c r="J325" i="6"/>
  <c r="L318" i="6"/>
  <c r="L454" i="6"/>
  <c r="J461" i="6"/>
  <c r="J626" i="6"/>
  <c r="L619" i="6"/>
  <c r="J551" i="6"/>
  <c r="L544" i="6"/>
  <c r="L839" i="6"/>
  <c r="J846" i="6"/>
  <c r="J312" i="6"/>
  <c r="L305" i="6"/>
  <c r="J668" i="6"/>
  <c r="L661" i="6"/>
  <c r="J723" i="6"/>
  <c r="L716" i="6"/>
  <c r="L557" i="6"/>
  <c r="J564" i="6"/>
  <c r="F807" i="6"/>
  <c r="F156" i="6"/>
  <c r="K156" i="6"/>
  <c r="L697" i="6"/>
  <c r="E100" i="7"/>
  <c r="E134" i="6"/>
  <c r="G117" i="6"/>
  <c r="H93" i="7"/>
  <c r="F599" i="6"/>
  <c r="J576" i="6"/>
  <c r="L575" i="6"/>
  <c r="E114" i="6"/>
  <c r="E96" i="6"/>
  <c r="J116" i="6"/>
  <c r="K116" i="6"/>
  <c r="J182" i="6"/>
  <c r="K182" i="6"/>
  <c r="J95" i="6"/>
  <c r="K95" i="6"/>
  <c r="J139" i="6"/>
  <c r="K139" i="6"/>
  <c r="J195" i="6"/>
  <c r="K195" i="6"/>
  <c r="E78" i="7"/>
  <c r="E600" i="6" s="1"/>
  <c r="F600" i="6" s="1"/>
  <c r="E86" i="6"/>
  <c r="H73" i="7"/>
  <c r="L477" i="6"/>
  <c r="E70" i="7"/>
  <c r="E61" i="7"/>
  <c r="F373" i="6"/>
  <c r="E193" i="6"/>
  <c r="E141" i="6"/>
  <c r="E83" i="6"/>
  <c r="E170" i="6"/>
  <c r="E65" i="6"/>
  <c r="E71" i="6"/>
  <c r="H59" i="7"/>
  <c r="E119" i="6"/>
  <c r="E131" i="6"/>
  <c r="E100" i="6"/>
  <c r="E149" i="6"/>
  <c r="H50" i="6"/>
  <c r="L49" i="6"/>
  <c r="L44" i="6"/>
  <c r="J45" i="6"/>
  <c r="E59" i="6"/>
  <c r="E162" i="6"/>
  <c r="E298" i="6"/>
  <c r="E297" i="6"/>
  <c r="J23" i="6"/>
  <c r="K23" i="6"/>
  <c r="E760" i="6" l="1"/>
  <c r="F760" i="6" s="1"/>
  <c r="F762" i="6" s="1"/>
  <c r="E109" i="7" s="1"/>
  <c r="E160" i="6" s="1"/>
  <c r="F160" i="6" s="1"/>
  <c r="E685" i="6"/>
  <c r="F685" i="6" s="1"/>
  <c r="F687" i="6" s="1"/>
  <c r="E98" i="7" s="1"/>
  <c r="E586" i="6"/>
  <c r="F586" i="6" s="1"/>
  <c r="F588" i="6" s="1"/>
  <c r="E86" i="7" s="1"/>
  <c r="E103" i="6" s="1"/>
  <c r="F103" i="6" s="1"/>
  <c r="E580" i="6"/>
  <c r="F580" i="6" s="1"/>
  <c r="F582" i="6" s="1"/>
  <c r="E85" i="7" s="1"/>
  <c r="E98" i="6" s="1"/>
  <c r="F98" i="6" s="1"/>
  <c r="E799" i="6"/>
  <c r="F799" i="6" s="1"/>
  <c r="F801" i="6" s="1"/>
  <c r="E115" i="7" s="1"/>
  <c r="E190" i="6" s="1"/>
  <c r="F190" i="6" s="1"/>
  <c r="E785" i="6"/>
  <c r="F785" i="6" s="1"/>
  <c r="F787" i="6" s="1"/>
  <c r="E113" i="7" s="1"/>
  <c r="E779" i="6"/>
  <c r="F779" i="6" s="1"/>
  <c r="F781" i="6" s="1"/>
  <c r="E112" i="7" s="1"/>
  <c r="E167" i="6" s="1"/>
  <c r="F167" i="6" s="1"/>
  <c r="E773" i="6"/>
  <c r="F773" i="6" s="1"/>
  <c r="F775" i="6" s="1"/>
  <c r="E111" i="7" s="1"/>
  <c r="E481" i="6"/>
  <c r="F481" i="6" s="1"/>
  <c r="F483" i="6" s="1"/>
  <c r="E71" i="7" s="1"/>
  <c r="E465" i="6"/>
  <c r="F465" i="6" s="1"/>
  <c r="F467" i="6" s="1"/>
  <c r="E68" i="7" s="1"/>
  <c r="L5" i="8"/>
  <c r="K813" i="6"/>
  <c r="F813" i="6"/>
  <c r="F127" i="8"/>
  <c r="L127" i="8" s="1"/>
  <c r="K127" i="8"/>
  <c r="K126" i="8"/>
  <c r="F126" i="8"/>
  <c r="F75" i="8"/>
  <c r="E9" i="9" s="1"/>
  <c r="J51" i="8"/>
  <c r="I8" i="9" s="1"/>
  <c r="L30" i="8"/>
  <c r="L51" i="8" s="1"/>
  <c r="G155" i="6"/>
  <c r="G181" i="6"/>
  <c r="H105" i="7"/>
  <c r="K55" i="8"/>
  <c r="F55" i="8"/>
  <c r="L55" i="8" s="1"/>
  <c r="G102" i="7"/>
  <c r="L723" i="6"/>
  <c r="G81" i="7"/>
  <c r="L551" i="6"/>
  <c r="G97" i="7"/>
  <c r="L681" i="6"/>
  <c r="G121" i="7"/>
  <c r="L846" i="6"/>
  <c r="G91" i="7"/>
  <c r="L626" i="6"/>
  <c r="G67" i="7"/>
  <c r="L461" i="6"/>
  <c r="G101" i="7"/>
  <c r="L710" i="6"/>
  <c r="G48" i="7"/>
  <c r="L312" i="6"/>
  <c r="G92" i="7"/>
  <c r="L639" i="6"/>
  <c r="G82" i="7"/>
  <c r="L564" i="6"/>
  <c r="G64" i="7"/>
  <c r="L422" i="6"/>
  <c r="G96" i="7"/>
  <c r="L668" i="6"/>
  <c r="G49" i="7"/>
  <c r="L325" i="6"/>
  <c r="G66" i="7"/>
  <c r="L448" i="6"/>
  <c r="G65" i="7"/>
  <c r="L435" i="6"/>
  <c r="F810" i="6"/>
  <c r="L156" i="6"/>
  <c r="E150" i="6"/>
  <c r="H100" i="7"/>
  <c r="F134" i="6"/>
  <c r="H117" i="6"/>
  <c r="K117" i="6"/>
  <c r="F602" i="6"/>
  <c r="G84" i="7"/>
  <c r="L576" i="6"/>
  <c r="F96" i="6"/>
  <c r="F114" i="6"/>
  <c r="L139" i="6"/>
  <c r="L182" i="6"/>
  <c r="L195" i="6"/>
  <c r="L95" i="6"/>
  <c r="L116" i="6"/>
  <c r="E487" i="6"/>
  <c r="K86" i="6"/>
  <c r="F86" i="6"/>
  <c r="L86" i="6" s="1"/>
  <c r="E80" i="6"/>
  <c r="H70" i="7"/>
  <c r="E379" i="6"/>
  <c r="F375" i="6"/>
  <c r="F100" i="6"/>
  <c r="L100" i="6" s="1"/>
  <c r="K100" i="6"/>
  <c r="F71" i="6"/>
  <c r="L71" i="6" s="1"/>
  <c r="K71" i="6"/>
  <c r="K119" i="6"/>
  <c r="F119" i="6"/>
  <c r="L119" i="6" s="1"/>
  <c r="F170" i="6"/>
  <c r="L170" i="6" s="1"/>
  <c r="K170" i="6"/>
  <c r="F149" i="6"/>
  <c r="K149" i="6"/>
  <c r="K83" i="6"/>
  <c r="F83" i="6"/>
  <c r="L83" i="6" s="1"/>
  <c r="F141" i="6"/>
  <c r="L141" i="6" s="1"/>
  <c r="K141" i="6"/>
  <c r="F131" i="6"/>
  <c r="L131" i="6" s="1"/>
  <c r="K131" i="6"/>
  <c r="F65" i="6"/>
  <c r="L65" i="6" s="1"/>
  <c r="K65" i="6"/>
  <c r="F193" i="6"/>
  <c r="L193" i="6" s="1"/>
  <c r="K193" i="6"/>
  <c r="F10" i="7"/>
  <c r="L50" i="6"/>
  <c r="G9" i="7"/>
  <c r="I53" i="8" s="1"/>
  <c r="L45" i="6"/>
  <c r="F162" i="6"/>
  <c r="F59" i="6"/>
  <c r="F297" i="6"/>
  <c r="F298" i="6"/>
  <c r="L23" i="6"/>
  <c r="J53" i="8" l="1"/>
  <c r="K53" i="8"/>
  <c r="H155" i="6"/>
  <c r="K155" i="6"/>
  <c r="E189" i="6"/>
  <c r="F189" i="6" s="1"/>
  <c r="E166" i="6"/>
  <c r="F166" i="6" s="1"/>
  <c r="H10" i="7"/>
  <c r="G54" i="8"/>
  <c r="J8" i="9"/>
  <c r="L8" i="9" s="1"/>
  <c r="K8" i="9"/>
  <c r="L126" i="8"/>
  <c r="L147" i="8" s="1"/>
  <c r="F147" i="8"/>
  <c r="E12" i="9" s="1"/>
  <c r="F814" i="6"/>
  <c r="L813" i="6"/>
  <c r="E154" i="6"/>
  <c r="F154" i="6" s="1"/>
  <c r="F157" i="6" s="1"/>
  <c r="E21" i="7" s="1"/>
  <c r="E86" i="8" s="1"/>
  <c r="F86" i="8" s="1"/>
  <c r="E75" i="6"/>
  <c r="F75" i="6" s="1"/>
  <c r="E191" i="6"/>
  <c r="F191" i="6" s="1"/>
  <c r="E168" i="6"/>
  <c r="F168" i="6" s="1"/>
  <c r="E142" i="6"/>
  <c r="F142" i="6" s="1"/>
  <c r="E180" i="6"/>
  <c r="F180" i="6" s="1"/>
  <c r="F186" i="6" s="1"/>
  <c r="E24" i="7" s="1"/>
  <c r="E88" i="8" s="1"/>
  <c r="F88" i="8" s="1"/>
  <c r="F9" i="9"/>
  <c r="H181" i="6"/>
  <c r="K181" i="6"/>
  <c r="E81" i="6"/>
  <c r="F81" i="6" s="1"/>
  <c r="E143" i="6"/>
  <c r="F143" i="6" s="1"/>
  <c r="I394" i="6"/>
  <c r="H66" i="7"/>
  <c r="I526" i="6"/>
  <c r="H82" i="7"/>
  <c r="I395" i="6"/>
  <c r="H67" i="7"/>
  <c r="I525" i="6"/>
  <c r="H81" i="7"/>
  <c r="I653" i="6"/>
  <c r="H96" i="7"/>
  <c r="I297" i="6"/>
  <c r="H48" i="7"/>
  <c r="I818" i="6"/>
  <c r="H121" i="7"/>
  <c r="I390" i="6"/>
  <c r="H65" i="7"/>
  <c r="I298" i="6"/>
  <c r="H49" i="7"/>
  <c r="I389" i="6"/>
  <c r="H64" i="7"/>
  <c r="I612" i="6"/>
  <c r="H92" i="7"/>
  <c r="I690" i="6"/>
  <c r="H101" i="7"/>
  <c r="I611" i="6"/>
  <c r="H91" i="7"/>
  <c r="I654" i="6"/>
  <c r="H97" i="7"/>
  <c r="I691" i="6"/>
  <c r="H102" i="7"/>
  <c r="E116" i="7"/>
  <c r="F150" i="6"/>
  <c r="L150" i="6" s="1"/>
  <c r="K150" i="6"/>
  <c r="H127" i="6"/>
  <c r="F17" i="7" s="1"/>
  <c r="G82" i="8" s="1"/>
  <c r="H82" i="8" s="1"/>
  <c r="L117" i="6"/>
  <c r="E88" i="7"/>
  <c r="I96" i="6"/>
  <c r="I114" i="6"/>
  <c r="H84" i="7"/>
  <c r="F487" i="6"/>
  <c r="F80" i="6"/>
  <c r="L80" i="6" s="1"/>
  <c r="K80" i="6"/>
  <c r="F379" i="6"/>
  <c r="E57" i="7"/>
  <c r="L149" i="6"/>
  <c r="F151" i="6"/>
  <c r="I162" i="6"/>
  <c r="I59" i="6"/>
  <c r="H9" i="7"/>
  <c r="F163" i="6"/>
  <c r="F60" i="6"/>
  <c r="F299" i="6"/>
  <c r="F12" i="9" l="1"/>
  <c r="L12" i="9" s="1"/>
  <c r="K12" i="9"/>
  <c r="H54" i="8"/>
  <c r="K54" i="8"/>
  <c r="H186" i="6"/>
  <c r="F24" i="7" s="1"/>
  <c r="G88" i="8" s="1"/>
  <c r="H88" i="8" s="1"/>
  <c r="L181" i="6"/>
  <c r="H157" i="6"/>
  <c r="F21" i="7" s="1"/>
  <c r="G86" i="8" s="1"/>
  <c r="H86" i="8" s="1"/>
  <c r="L155" i="6"/>
  <c r="E117" i="7"/>
  <c r="L814" i="6"/>
  <c r="J75" i="8"/>
  <c r="I9" i="9" s="1"/>
  <c r="J9" i="9" s="1"/>
  <c r="L53" i="8"/>
  <c r="J691" i="6"/>
  <c r="L691" i="6" s="1"/>
  <c r="K691" i="6"/>
  <c r="J612" i="6"/>
  <c r="K612" i="6"/>
  <c r="J298" i="6"/>
  <c r="L298" i="6" s="1"/>
  <c r="K298" i="6"/>
  <c r="J653" i="6"/>
  <c r="K653" i="6"/>
  <c r="J395" i="6"/>
  <c r="L395" i="6" s="1"/>
  <c r="K395" i="6"/>
  <c r="J394" i="6"/>
  <c r="K394" i="6"/>
  <c r="J525" i="6"/>
  <c r="L525" i="6" s="1"/>
  <c r="K525" i="6"/>
  <c r="J526" i="6"/>
  <c r="K526" i="6"/>
  <c r="J611" i="6"/>
  <c r="L611" i="6" s="1"/>
  <c r="K611" i="6"/>
  <c r="J818" i="6"/>
  <c r="K818" i="6"/>
  <c r="J654" i="6"/>
  <c r="L654" i="6" s="1"/>
  <c r="K654" i="6"/>
  <c r="J690" i="6"/>
  <c r="K690" i="6"/>
  <c r="J389" i="6"/>
  <c r="K389" i="6"/>
  <c r="J390" i="6"/>
  <c r="L390" i="6" s="1"/>
  <c r="K390" i="6"/>
  <c r="J297" i="6"/>
  <c r="K297" i="6"/>
  <c r="E199" i="6"/>
  <c r="E110" i="6"/>
  <c r="J114" i="6"/>
  <c r="K114" i="6"/>
  <c r="J96" i="6"/>
  <c r="K96" i="6"/>
  <c r="F489" i="6"/>
  <c r="F381" i="6"/>
  <c r="E140" i="6"/>
  <c r="E69" i="6"/>
  <c r="E192" i="6"/>
  <c r="E169" i="6"/>
  <c r="E130" i="6"/>
  <c r="E99" i="6"/>
  <c r="E118" i="6"/>
  <c r="E63" i="6"/>
  <c r="E82" i="6"/>
  <c r="E20" i="7"/>
  <c r="E85" i="8" s="1"/>
  <c r="F85" i="8" s="1"/>
  <c r="J59" i="6"/>
  <c r="K59" i="6"/>
  <c r="J162" i="6"/>
  <c r="K162" i="6"/>
  <c r="E12" i="7"/>
  <c r="E77" i="8" s="1"/>
  <c r="E22" i="7"/>
  <c r="E47" i="7"/>
  <c r="H99" i="8" l="1"/>
  <c r="G10" i="9" s="1"/>
  <c r="H10" i="9" s="1"/>
  <c r="E202" i="6"/>
  <c r="H117" i="7"/>
  <c r="H75" i="8"/>
  <c r="G9" i="9" s="1"/>
  <c r="L54" i="8"/>
  <c r="L75" i="8" s="1"/>
  <c r="F77" i="8"/>
  <c r="J692" i="6"/>
  <c r="L690" i="6"/>
  <c r="J820" i="6"/>
  <c r="L818" i="6"/>
  <c r="J527" i="6"/>
  <c r="L526" i="6"/>
  <c r="J396" i="6"/>
  <c r="L394" i="6"/>
  <c r="J655" i="6"/>
  <c r="L653" i="6"/>
  <c r="J613" i="6"/>
  <c r="L612" i="6"/>
  <c r="J299" i="6"/>
  <c r="L297" i="6"/>
  <c r="J391" i="6"/>
  <c r="L389" i="6"/>
  <c r="F199" i="6"/>
  <c r="F110" i="6"/>
  <c r="L96" i="6"/>
  <c r="L114" i="6"/>
  <c r="E72" i="7"/>
  <c r="E58" i="7"/>
  <c r="F63" i="6"/>
  <c r="F169" i="6"/>
  <c r="F118" i="6"/>
  <c r="F99" i="6"/>
  <c r="F69" i="6"/>
  <c r="F192" i="6"/>
  <c r="F82" i="6"/>
  <c r="F130" i="6"/>
  <c r="F140" i="6"/>
  <c r="L162" i="6"/>
  <c r="J60" i="6"/>
  <c r="L59" i="6"/>
  <c r="E124" i="6"/>
  <c r="E292" i="6"/>
  <c r="E107" i="6"/>
  <c r="E91" i="6"/>
  <c r="H9" i="9" l="1"/>
  <c r="K9" i="9"/>
  <c r="F202" i="6"/>
  <c r="L202" i="6" s="1"/>
  <c r="K202" i="6"/>
  <c r="G90" i="7"/>
  <c r="L613" i="6"/>
  <c r="G61" i="7"/>
  <c r="L396" i="6"/>
  <c r="G118" i="7"/>
  <c r="L820" i="6"/>
  <c r="G60" i="7"/>
  <c r="L391" i="6"/>
  <c r="G47" i="7"/>
  <c r="L299" i="6"/>
  <c r="G95" i="7"/>
  <c r="L655" i="6"/>
  <c r="G78" i="7"/>
  <c r="L527" i="6"/>
  <c r="G99" i="7"/>
  <c r="L692" i="6"/>
  <c r="E84" i="6"/>
  <c r="E64" i="6"/>
  <c r="E70" i="6"/>
  <c r="F177" i="6"/>
  <c r="F136" i="6"/>
  <c r="F203" i="6"/>
  <c r="F144" i="6"/>
  <c r="G12" i="7"/>
  <c r="L60" i="6"/>
  <c r="F91" i="6"/>
  <c r="F107" i="6"/>
  <c r="F292" i="6"/>
  <c r="F124" i="6"/>
  <c r="H12" i="7" l="1"/>
  <c r="I77" i="8"/>
  <c r="G6" i="9"/>
  <c r="H6" i="9" s="1"/>
  <c r="G5" i="9" s="1"/>
  <c r="H5" i="9" s="1"/>
  <c r="L9" i="9"/>
  <c r="I134" i="6"/>
  <c r="H95" i="7"/>
  <c r="I599" i="6"/>
  <c r="H90" i="7"/>
  <c r="I487" i="6"/>
  <c r="I600" i="6"/>
  <c r="H78" i="7"/>
  <c r="I91" i="6"/>
  <c r="I124" i="6"/>
  <c r="I292" i="6"/>
  <c r="I107" i="6"/>
  <c r="H47" i="7"/>
  <c r="I148" i="6"/>
  <c r="H99" i="7"/>
  <c r="I373" i="6"/>
  <c r="H60" i="7"/>
  <c r="I807" i="6"/>
  <c r="H118" i="7"/>
  <c r="I379" i="6"/>
  <c r="I773" i="6"/>
  <c r="I580" i="6"/>
  <c r="I799" i="6"/>
  <c r="I685" i="6"/>
  <c r="I785" i="6"/>
  <c r="I760" i="6"/>
  <c r="I481" i="6"/>
  <c r="I465" i="6"/>
  <c r="I779" i="6"/>
  <c r="I586" i="6"/>
  <c r="H61" i="7"/>
  <c r="F84" i="6"/>
  <c r="F70" i="6"/>
  <c r="F64" i="6"/>
  <c r="E18" i="7"/>
  <c r="E83" i="8" s="1"/>
  <c r="F83" i="8" s="1"/>
  <c r="E19" i="7"/>
  <c r="E84" i="8" s="1"/>
  <c r="F84" i="8" s="1"/>
  <c r="E25" i="7"/>
  <c r="E89" i="8" s="1"/>
  <c r="F89" i="8" s="1"/>
  <c r="E23" i="7"/>
  <c r="E87" i="8" s="1"/>
  <c r="F87" i="8" s="1"/>
  <c r="F127" i="6"/>
  <c r="F111" i="6"/>
  <c r="F294" i="6"/>
  <c r="J77" i="8" l="1"/>
  <c r="L77" i="8" s="1"/>
  <c r="K77" i="8"/>
  <c r="H27" i="9"/>
  <c r="C6" i="11"/>
  <c r="H8" i="11" s="1"/>
  <c r="K779" i="6"/>
  <c r="J779" i="6"/>
  <c r="J785" i="6"/>
  <c r="K785" i="6"/>
  <c r="J773" i="6"/>
  <c r="K773" i="6"/>
  <c r="J91" i="6"/>
  <c r="L91" i="6" s="1"/>
  <c r="K91" i="6"/>
  <c r="J465" i="6"/>
  <c r="K465" i="6"/>
  <c r="K685" i="6"/>
  <c r="J685" i="6"/>
  <c r="J379" i="6"/>
  <c r="K379" i="6"/>
  <c r="J373" i="6"/>
  <c r="K373" i="6"/>
  <c r="J107" i="6"/>
  <c r="L107" i="6" s="1"/>
  <c r="K107" i="6"/>
  <c r="J599" i="6"/>
  <c r="K599" i="6"/>
  <c r="J481" i="6"/>
  <c r="K481" i="6"/>
  <c r="J799" i="6"/>
  <c r="K799" i="6"/>
  <c r="J292" i="6"/>
  <c r="K292" i="6"/>
  <c r="J600" i="6"/>
  <c r="L600" i="6" s="1"/>
  <c r="K600" i="6"/>
  <c r="J586" i="6"/>
  <c r="K586" i="6"/>
  <c r="J760" i="6"/>
  <c r="K760" i="6"/>
  <c r="J580" i="6"/>
  <c r="K580" i="6"/>
  <c r="J807" i="6"/>
  <c r="K807" i="6"/>
  <c r="J148" i="6"/>
  <c r="K148" i="6"/>
  <c r="J124" i="6"/>
  <c r="L124" i="6" s="1"/>
  <c r="K124" i="6"/>
  <c r="J487" i="6"/>
  <c r="K487" i="6"/>
  <c r="J134" i="6"/>
  <c r="L134" i="6" s="1"/>
  <c r="K134" i="6"/>
  <c r="F92" i="6"/>
  <c r="E15" i="7" s="1"/>
  <c r="E80" i="8" s="1"/>
  <c r="F80" i="8" s="1"/>
  <c r="F72" i="6"/>
  <c r="F66" i="6"/>
  <c r="E16" i="7"/>
  <c r="E81" i="8" s="1"/>
  <c r="F81" i="8" s="1"/>
  <c r="E46" i="7"/>
  <c r="E17" i="7"/>
  <c r="E82" i="8" s="1"/>
  <c r="F82" i="8" s="1"/>
  <c r="H21" i="11" l="1"/>
  <c r="H9" i="11"/>
  <c r="H10" i="11" s="1"/>
  <c r="H16" i="11"/>
  <c r="H15" i="11"/>
  <c r="H20" i="11" s="1"/>
  <c r="J810" i="6"/>
  <c r="L807" i="6"/>
  <c r="J687" i="6"/>
  <c r="L685" i="6"/>
  <c r="J489" i="6"/>
  <c r="L487" i="6"/>
  <c r="J151" i="6"/>
  <c r="L148" i="6"/>
  <c r="J582" i="6"/>
  <c r="L580" i="6"/>
  <c r="J588" i="6"/>
  <c r="L586" i="6"/>
  <c r="J602" i="6"/>
  <c r="L599" i="6"/>
  <c r="J375" i="6"/>
  <c r="L373" i="6"/>
  <c r="L773" i="6"/>
  <c r="J775" i="6"/>
  <c r="J762" i="6"/>
  <c r="L760" i="6"/>
  <c r="J381" i="6"/>
  <c r="L379" i="6"/>
  <c r="J467" i="6"/>
  <c r="L465" i="6"/>
  <c r="J787" i="6"/>
  <c r="L785" i="6"/>
  <c r="L799" i="6"/>
  <c r="J801" i="6"/>
  <c r="J781" i="6"/>
  <c r="L779" i="6"/>
  <c r="J294" i="6"/>
  <c r="L292" i="6"/>
  <c r="L481" i="6"/>
  <c r="J483" i="6"/>
  <c r="E13" i="7"/>
  <c r="E78" i="8" s="1"/>
  <c r="F78" i="8" s="1"/>
  <c r="E14" i="7"/>
  <c r="E79" i="8" s="1"/>
  <c r="F79" i="8" s="1"/>
  <c r="E287" i="6"/>
  <c r="H13" i="11" l="1"/>
  <c r="H19" i="11"/>
  <c r="F99" i="8"/>
  <c r="E10" i="9" s="1"/>
  <c r="F10" i="9" s="1"/>
  <c r="G109" i="7"/>
  <c r="L762" i="6"/>
  <c r="G86" i="7"/>
  <c r="L588" i="6"/>
  <c r="G98" i="7"/>
  <c r="L687" i="6"/>
  <c r="G112" i="7"/>
  <c r="L781" i="6"/>
  <c r="G58" i="7"/>
  <c r="L381" i="6"/>
  <c r="G85" i="7"/>
  <c r="L582" i="6"/>
  <c r="G72" i="7"/>
  <c r="L489" i="6"/>
  <c r="G116" i="7"/>
  <c r="L810" i="6"/>
  <c r="G68" i="7"/>
  <c r="L467" i="6"/>
  <c r="G57" i="7"/>
  <c r="L375" i="6"/>
  <c r="G20" i="7"/>
  <c r="L151" i="6"/>
  <c r="G111" i="7"/>
  <c r="L775" i="6"/>
  <c r="G46" i="7"/>
  <c r="L294" i="6"/>
  <c r="G113" i="7"/>
  <c r="L787" i="6"/>
  <c r="G88" i="7"/>
  <c r="L602" i="6"/>
  <c r="G71" i="7"/>
  <c r="L483" i="6"/>
  <c r="G115" i="7"/>
  <c r="L801" i="6"/>
  <c r="F287" i="6"/>
  <c r="I103" i="6" l="1"/>
  <c r="H86" i="7"/>
  <c r="I110" i="6"/>
  <c r="H88" i="7"/>
  <c r="I85" i="8"/>
  <c r="H20" i="7"/>
  <c r="I84" i="6"/>
  <c r="H72" i="7"/>
  <c r="I70" i="6"/>
  <c r="I64" i="6"/>
  <c r="H58" i="7"/>
  <c r="I142" i="6"/>
  <c r="I180" i="6"/>
  <c r="H98" i="7"/>
  <c r="I160" i="6"/>
  <c r="H109" i="7"/>
  <c r="I190" i="6"/>
  <c r="H115" i="7"/>
  <c r="I287" i="6"/>
  <c r="H46" i="7"/>
  <c r="I75" i="6"/>
  <c r="I154" i="6"/>
  <c r="H68" i="7"/>
  <c r="I143" i="6"/>
  <c r="I81" i="6"/>
  <c r="H71" i="7"/>
  <c r="I191" i="6"/>
  <c r="I168" i="6"/>
  <c r="H113" i="7"/>
  <c r="I166" i="6"/>
  <c r="I189" i="6"/>
  <c r="H111" i="7"/>
  <c r="I192" i="6"/>
  <c r="I140" i="6"/>
  <c r="I63" i="6"/>
  <c r="I118" i="6"/>
  <c r="I99" i="6"/>
  <c r="I69" i="6"/>
  <c r="I130" i="6"/>
  <c r="I82" i="6"/>
  <c r="I169" i="6"/>
  <c r="H57" i="7"/>
  <c r="I199" i="6"/>
  <c r="H116" i="7"/>
  <c r="I98" i="6"/>
  <c r="H85" i="7"/>
  <c r="I167" i="6"/>
  <c r="H112" i="7"/>
  <c r="F288" i="6"/>
  <c r="J118" i="6" l="1"/>
  <c r="K118" i="6"/>
  <c r="J168" i="6"/>
  <c r="L168" i="6" s="1"/>
  <c r="K168" i="6"/>
  <c r="J142" i="6"/>
  <c r="L142" i="6" s="1"/>
  <c r="K142" i="6"/>
  <c r="J167" i="6"/>
  <c r="L167" i="6" s="1"/>
  <c r="K167" i="6"/>
  <c r="J130" i="6"/>
  <c r="K130" i="6"/>
  <c r="J63" i="6"/>
  <c r="K63" i="6"/>
  <c r="J191" i="6"/>
  <c r="L191" i="6" s="1"/>
  <c r="K191" i="6"/>
  <c r="J287" i="6"/>
  <c r="K287" i="6"/>
  <c r="J84" i="6"/>
  <c r="L84" i="6" s="1"/>
  <c r="K84" i="6"/>
  <c r="J69" i="6"/>
  <c r="K69" i="6"/>
  <c r="J140" i="6"/>
  <c r="K140" i="6"/>
  <c r="J166" i="6"/>
  <c r="L166" i="6" s="1"/>
  <c r="K166" i="6"/>
  <c r="J154" i="6"/>
  <c r="K154" i="6"/>
  <c r="J64" i="6"/>
  <c r="L64" i="6" s="1"/>
  <c r="K64" i="6"/>
  <c r="J82" i="6"/>
  <c r="K82" i="6"/>
  <c r="J143" i="6"/>
  <c r="L143" i="6" s="1"/>
  <c r="K143" i="6"/>
  <c r="J199" i="6"/>
  <c r="L199" i="6" s="1"/>
  <c r="K199" i="6"/>
  <c r="J189" i="6"/>
  <c r="K189" i="6"/>
  <c r="J160" i="6"/>
  <c r="K160" i="6"/>
  <c r="J110" i="6"/>
  <c r="L110" i="6" s="1"/>
  <c r="K110" i="6"/>
  <c r="J98" i="6"/>
  <c r="K98" i="6"/>
  <c r="J169" i="6"/>
  <c r="K169" i="6"/>
  <c r="J99" i="6"/>
  <c r="L99" i="6" s="1"/>
  <c r="K99" i="6"/>
  <c r="J192" i="6"/>
  <c r="L192" i="6" s="1"/>
  <c r="K192" i="6"/>
  <c r="J81" i="6"/>
  <c r="L81" i="6" s="1"/>
  <c r="K81" i="6"/>
  <c r="J75" i="6"/>
  <c r="L75" i="6" s="1"/>
  <c r="K75" i="6"/>
  <c r="J190" i="6"/>
  <c r="L190" i="6" s="1"/>
  <c r="K190" i="6"/>
  <c r="J180" i="6"/>
  <c r="K180" i="6"/>
  <c r="J70" i="6"/>
  <c r="L70" i="6" s="1"/>
  <c r="K70" i="6"/>
  <c r="J85" i="8"/>
  <c r="L85" i="8" s="1"/>
  <c r="K85" i="8"/>
  <c r="J103" i="6"/>
  <c r="L103" i="6" s="1"/>
  <c r="K103" i="6"/>
  <c r="E45" i="7"/>
  <c r="J177" i="6" l="1"/>
  <c r="L169" i="6"/>
  <c r="L189" i="6"/>
  <c r="J203" i="6"/>
  <c r="J72" i="6"/>
  <c r="L69" i="6"/>
  <c r="J288" i="6"/>
  <c r="L287" i="6"/>
  <c r="J66" i="6"/>
  <c r="L63" i="6"/>
  <c r="L180" i="6"/>
  <c r="J186" i="6"/>
  <c r="L98" i="6"/>
  <c r="J111" i="6"/>
  <c r="L160" i="6"/>
  <c r="J163" i="6"/>
  <c r="J92" i="6"/>
  <c r="L82" i="6"/>
  <c r="J157" i="6"/>
  <c r="L154" i="6"/>
  <c r="J144" i="6"/>
  <c r="L140" i="6"/>
  <c r="J136" i="6"/>
  <c r="L130" i="6"/>
  <c r="J127" i="6"/>
  <c r="L118" i="6"/>
  <c r="E25" i="6"/>
  <c r="G24" i="7" l="1"/>
  <c r="L186" i="6"/>
  <c r="G25" i="7"/>
  <c r="L203" i="6"/>
  <c r="G18" i="7"/>
  <c r="L136" i="6"/>
  <c r="G21" i="7"/>
  <c r="L157" i="6"/>
  <c r="G45" i="7"/>
  <c r="L288" i="6"/>
  <c r="G16" i="7"/>
  <c r="L111" i="6"/>
  <c r="G22" i="7"/>
  <c r="L163" i="6"/>
  <c r="G17" i="7"/>
  <c r="L127" i="6"/>
  <c r="G19" i="7"/>
  <c r="L144" i="6"/>
  <c r="G15" i="7"/>
  <c r="L92" i="6"/>
  <c r="G13" i="7"/>
  <c r="L66" i="6"/>
  <c r="G14" i="7"/>
  <c r="L72" i="6"/>
  <c r="G23" i="7"/>
  <c r="L177" i="6"/>
  <c r="F25" i="6"/>
  <c r="I79" i="8" l="1"/>
  <c r="H14" i="7"/>
  <c r="I82" i="8"/>
  <c r="H17" i="7"/>
  <c r="I89" i="8"/>
  <c r="H25" i="7"/>
  <c r="I80" i="8"/>
  <c r="H15" i="7"/>
  <c r="I81" i="8"/>
  <c r="H16" i="7"/>
  <c r="I86" i="8"/>
  <c r="H21" i="7"/>
  <c r="I87" i="8"/>
  <c r="H23" i="7"/>
  <c r="I78" i="8"/>
  <c r="H13" i="7"/>
  <c r="I84" i="8"/>
  <c r="H19" i="7"/>
  <c r="H22" i="7"/>
  <c r="I25" i="6"/>
  <c r="H45" i="7"/>
  <c r="I83" i="8"/>
  <c r="H18" i="7"/>
  <c r="H24" i="7"/>
  <c r="I88" i="8"/>
  <c r="F26" i="6"/>
  <c r="J86" i="8" l="1"/>
  <c r="L86" i="8" s="1"/>
  <c r="K86" i="8"/>
  <c r="J88" i="8"/>
  <c r="L88" i="8" s="1"/>
  <c r="K88" i="8"/>
  <c r="J83" i="8"/>
  <c r="L83" i="8" s="1"/>
  <c r="K83" i="8"/>
  <c r="K78" i="8"/>
  <c r="J78" i="8"/>
  <c r="K80" i="8"/>
  <c r="J80" i="8"/>
  <c r="L80" i="8" s="1"/>
  <c r="K82" i="8"/>
  <c r="J82" i="8"/>
  <c r="L82" i="8" s="1"/>
  <c r="J25" i="6"/>
  <c r="K25" i="6"/>
  <c r="J84" i="8"/>
  <c r="L84" i="8" s="1"/>
  <c r="K84" i="8"/>
  <c r="J87" i="8"/>
  <c r="L87" i="8" s="1"/>
  <c r="K87" i="8"/>
  <c r="K81" i="8"/>
  <c r="J81" i="8"/>
  <c r="L81" i="8" s="1"/>
  <c r="J89" i="8"/>
  <c r="L89" i="8" s="1"/>
  <c r="K89" i="8"/>
  <c r="K79" i="8"/>
  <c r="J79" i="8"/>
  <c r="L79" i="8" s="1"/>
  <c r="E6" i="7"/>
  <c r="E7" i="8" s="1"/>
  <c r="F7" i="8" s="1"/>
  <c r="F27" i="8" s="1"/>
  <c r="E7" i="9" s="1"/>
  <c r="F7" i="9" s="1"/>
  <c r="E6" i="9" s="1"/>
  <c r="F6" i="9" s="1"/>
  <c r="E5" i="9" s="1"/>
  <c r="F5" i="9" s="1"/>
  <c r="C5" i="11" l="1"/>
  <c r="H5" i="11" s="1"/>
  <c r="H7" i="11" s="1"/>
  <c r="F27" i="9"/>
  <c r="J26" i="6"/>
  <c r="L25" i="6"/>
  <c r="J99" i="8"/>
  <c r="I10" i="9" s="1"/>
  <c r="L78" i="8"/>
  <c r="L99" i="8" s="1"/>
  <c r="P15" i="11" l="1"/>
  <c r="P14" i="11"/>
  <c r="H14" i="11" s="1"/>
  <c r="H24" i="11"/>
  <c r="J10" i="9"/>
  <c r="L10" i="9" s="1"/>
  <c r="K10" i="9"/>
  <c r="G6" i="7"/>
  <c r="L26" i="6"/>
  <c r="I7" i="8" l="1"/>
  <c r="H6" i="7"/>
  <c r="K7" i="8" l="1"/>
  <c r="J7" i="8"/>
  <c r="J27" i="8" l="1"/>
  <c r="I7" i="9" s="1"/>
  <c r="L7" i="8"/>
  <c r="L27" i="8" s="1"/>
  <c r="J7" i="9" l="1"/>
  <c r="K7" i="9"/>
  <c r="L7" i="9" l="1"/>
  <c r="I6" i="9"/>
  <c r="J6" i="9" l="1"/>
  <c r="K6" i="9"/>
  <c r="I5" i="9" l="1"/>
  <c r="L6" i="9"/>
  <c r="J5" i="9" l="1"/>
  <c r="K5" i="9"/>
  <c r="J27" i="9" l="1"/>
  <c r="C7" i="11"/>
  <c r="L5" i="9"/>
  <c r="L27" i="9" s="1"/>
  <c r="H12" i="11" l="1"/>
  <c r="C13" i="11"/>
  <c r="H17" i="11" l="1"/>
  <c r="H25" i="11" s="1"/>
  <c r="H23" i="11"/>
  <c r="H22" i="11"/>
  <c r="H26" i="11" l="1"/>
  <c r="H27" i="11" s="1"/>
  <c r="K28" i="11" s="1"/>
  <c r="K31" i="11" s="1"/>
  <c r="K27" i="11" s="1"/>
  <c r="K37" i="11" s="1"/>
  <c r="H28" i="11" l="1"/>
  <c r="H31" i="11" s="1"/>
  <c r="H32" i="11" s="1"/>
  <c r="H34" i="11" s="1"/>
  <c r="H37" i="11" l="1"/>
  <c r="G18" i="10"/>
  <c r="I18" i="10"/>
  <c r="G23" i="10"/>
  <c r="I23" i="10" l="1"/>
  <c r="E8" i="10"/>
  <c r="I8" i="10"/>
  <c r="I6" i="10" l="1"/>
  <c r="E6" i="10"/>
</calcChain>
</file>

<file path=xl/sharedStrings.xml><?xml version="1.0" encoding="utf-8"?>
<sst xmlns="http://schemas.openxmlformats.org/spreadsheetml/2006/main" count="11742" uniqueCount="1593">
  <si>
    <t>공 종 별 집 계 표</t>
  </si>
  <si>
    <t>[ 전곡 선사박물관 고고학체험실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</si>
  <si>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</si>
  <si>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</si>
  <si>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</si>
  <si>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</si>
  <si>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</si>
  <si>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</si>
  <si>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</si>
  <si>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</si>
  <si>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</si>
  <si>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</si>
  <si>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</si>
  <si>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</si>
  <si>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</si>
  <si>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</si>
  <si>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</si>
  <si>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</si>
  <si>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</si>
  <si>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</si>
  <si>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</si>
  <si>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</si>
  <si>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</si>
  <si>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</si>
  <si>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</si>
  <si>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</si>
  <si>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</si>
  <si>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</si>
  <si>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</si>
  <si>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</si>
  <si>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</si>
  <si>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</si>
  <si>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</si>
  <si>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</si>
  <si>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</si>
  <si>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</si>
  <si>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</si>
  <si>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</si>
  <si>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</si>
  <si>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</si>
  <si>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</si>
  <si>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</si>
  <si>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</si>
  <si>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</si>
  <si>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</si>
  <si>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</si>
  <si>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</si>
  <si>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</si>
  <si>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</si>
  <si>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</si>
  <si>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</si>
  <si>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전곡 선사박물관 고고학체험실</t>
  </si>
  <si>
    <t/>
  </si>
  <si>
    <t>01</t>
  </si>
  <si>
    <t>0101  ◆ 건축공사 ◆</t>
  </si>
  <si>
    <t>0101</t>
  </si>
  <si>
    <t>010101  가  설  공  사</t>
  </si>
  <si>
    <t>010101</t>
  </si>
  <si>
    <t>강관 조립말비계(이동식)</t>
  </si>
  <si>
    <t>높이 2m, 3개월</t>
  </si>
  <si>
    <t>대</t>
  </si>
  <si>
    <t>호표 1</t>
  </si>
  <si>
    <t>5EBD3406B3C976CD6FD5BB2E82E2A3</t>
  </si>
  <si>
    <t>T</t>
  </si>
  <si>
    <t>F</t>
  </si>
  <si>
    <t>0101015EBD3406B3C976CD6FD5BB2E82E2A3</t>
  </si>
  <si>
    <t>건축물현장정리</t>
  </si>
  <si>
    <t>마감</t>
  </si>
  <si>
    <t>M2</t>
  </si>
  <si>
    <t>호표 2</t>
  </si>
  <si>
    <t>5EBD3403E3B87B8CD4D5DEE7830886</t>
  </si>
  <si>
    <t>0101015EBD3403E3B87B8CD4D5DEE7830886</t>
  </si>
  <si>
    <t>공사용 가설가림막 설치</t>
  </si>
  <si>
    <t>샌드위치판넬50t</t>
  </si>
  <si>
    <t>호표 3</t>
  </si>
  <si>
    <t>5EBD3406B3E47380DD85F02D80DDC4</t>
  </si>
  <si>
    <t>0101015EBD3406B3E47380DD85F02D80DDC4</t>
  </si>
  <si>
    <t>[ 합           계 ]</t>
  </si>
  <si>
    <t>TOTAL</t>
  </si>
  <si>
    <t>010102  목공사 및 수장공사</t>
  </si>
  <si>
    <t>010102</t>
  </si>
  <si>
    <t>석고판 나사 고정</t>
  </si>
  <si>
    <t>벽, 9.5*1겹 붙임</t>
  </si>
  <si>
    <t>호표 4</t>
  </si>
  <si>
    <t>5EBDD409E3E17BED84B5D4488D304D</t>
  </si>
  <si>
    <t>0101025EBDD409E3E17BED84B5D4488D304D</t>
  </si>
  <si>
    <t>벽, 9.5*2겹 붙임</t>
  </si>
  <si>
    <t>호표 5</t>
  </si>
  <si>
    <t>5EBDD409E3E17BED84B5D4488D3301</t>
  </si>
  <si>
    <t>0101025EBDD409E3E17BED84B5D4488D3301</t>
  </si>
  <si>
    <t>010103  칠    공    사</t>
  </si>
  <si>
    <t>010103</t>
  </si>
  <si>
    <t>수성페인트(뿜칠)</t>
  </si>
  <si>
    <t>내부, 2회, 석고보드면, 친환경</t>
  </si>
  <si>
    <t>호표 6</t>
  </si>
  <si>
    <t>5EBDC42713567AD85165D2748C3EC1</t>
  </si>
  <si>
    <t>0101035EBDC42713567AD85165D2748C3EC1</t>
  </si>
  <si>
    <t>내부 천장, 2회, 석고보드면, 친환경</t>
  </si>
  <si>
    <t>호표 7</t>
  </si>
  <si>
    <t>5EBDC42713567AD8516579C5827281</t>
  </si>
  <si>
    <t>0101035EBDC42713567AD8516579C5827281</t>
  </si>
  <si>
    <t>바탕만들기+에폭시 라이닝</t>
  </si>
  <si>
    <t>바닥, 레기칠</t>
  </si>
  <si>
    <t>호표 8</t>
  </si>
  <si>
    <t>5EBDC42E433171F52065552385F2B1</t>
  </si>
  <si>
    <t>0101035EBDC42E433171F52065552385F2B1</t>
  </si>
  <si>
    <t>010104  기  타  공  사</t>
  </si>
  <si>
    <t>010104</t>
  </si>
  <si>
    <t>엘리베이터옆면(2850*2500*3300h)</t>
  </si>
  <si>
    <t>도장</t>
  </si>
  <si>
    <t>개소</t>
  </si>
  <si>
    <t>호표 9</t>
  </si>
  <si>
    <t>5EBC24B713F671F96F7507EC8BF6F4</t>
  </si>
  <si>
    <t>0101045EBC24B713F671F96F7507EC8BF6F4</t>
  </si>
  <si>
    <t>다목적벤치-1(7500*490*420h)</t>
  </si>
  <si>
    <t>T=1.2,갈바+ㅁ-50*50*1.6t @400</t>
  </si>
  <si>
    <t>호표 10</t>
  </si>
  <si>
    <t>5EBC24B713F671F96F7507EC8BF5EF</t>
  </si>
  <si>
    <t>0101045EBC24B713F671F96F7507EC8BF5EF</t>
  </si>
  <si>
    <t>다목적벤치-2(4810*521*420h)</t>
  </si>
  <si>
    <t>호표 11</t>
  </si>
  <si>
    <t>5EBC24B713F671F96F7507EC8BF4C8</t>
  </si>
  <si>
    <t>0101045EBC24B713F671F96F7507EC8BF4C8</t>
  </si>
  <si>
    <t>외찌전시대(5800*4000*724h)</t>
  </si>
  <si>
    <t>T=1.2갈바,ㅁ-30*30*1.4t</t>
  </si>
  <si>
    <t>호표 12</t>
  </si>
  <si>
    <t>5EBC24B713F671F96F7507EC8BF21B</t>
  </si>
  <si>
    <t>0101045EBC24B713F671F96F7507EC8BF21B</t>
  </si>
  <si>
    <t>동물아이콘서가설치(9716*5432*360h)</t>
  </si>
  <si>
    <t>T=22목재후로링,ㅁ-40*40*1.6t @300*600</t>
  </si>
  <si>
    <t>호표 13</t>
  </si>
  <si>
    <t>5EBC24B713F671F96F7507EC8BF06D</t>
  </si>
  <si>
    <t>0101045EBC24B713F671F96F7507EC8BF06D</t>
  </si>
  <si>
    <t>전시데크설치(8814*8154*150h)/맘모스</t>
  </si>
  <si>
    <t>T=22목재후로링,목재ㅁ-40*40 @300*600</t>
  </si>
  <si>
    <t>호표 14</t>
  </si>
  <si>
    <t>5EBC24B713F671F96F7507EC8BFFD2</t>
  </si>
  <si>
    <t>0101045EBC24B713F671F96F7507EC8BFFD2</t>
  </si>
  <si>
    <t>동물아이콘서가팬던트설치(3980*1600*150h)</t>
  </si>
  <si>
    <t>T=1.2갈바,D=15*2.3t,4개소</t>
  </si>
  <si>
    <t>호표 15</t>
  </si>
  <si>
    <t>5EBC24B713F671F96F7507EC8BF068</t>
  </si>
  <si>
    <t>0101045EBC24B713F671F96F7507EC8BF068</t>
  </si>
  <si>
    <t>전시데크책상설치(3639*700*750h)</t>
  </si>
  <si>
    <t>T=1.2갈바,ㅁ-30*30*1.6t</t>
  </si>
  <si>
    <t>호표 16</t>
  </si>
  <si>
    <t>5EBC24B713F671F96F7507EC8BFFD7</t>
  </si>
  <si>
    <t>0101045EBC24B713F671F96F7507EC8BFFD7</t>
  </si>
  <si>
    <t>아이콘책장하부철판보강</t>
  </si>
  <si>
    <t>T=1.6 (910*2440)</t>
  </si>
  <si>
    <t>호표 17</t>
  </si>
  <si>
    <t>5EBC24B713F671F96F7507EC8BFFD5</t>
  </si>
  <si>
    <t>0101045EBC24B713F671F96F7507EC8BFFD5</t>
  </si>
  <si>
    <t>전망벤치설치(4208*1794*450h)</t>
  </si>
  <si>
    <t>T=10인조대리석,ㅁ-50*50*1.4t @450</t>
  </si>
  <si>
    <t>호표 18</t>
  </si>
  <si>
    <t>5EBC24B713F671F96F7507EC8BFECC</t>
  </si>
  <si>
    <t>0101045EBC24B713F671F96F7507EC8BFECC</t>
  </si>
  <si>
    <t>코뿔소전시데크설치(4300*1800*150h)</t>
  </si>
  <si>
    <t>MDF T=12,ㅁ-40*40*1.6t @300*600</t>
  </si>
  <si>
    <t>호표 19</t>
  </si>
  <si>
    <t>5EBC24B713F671F96F7507EC8BFEC9</t>
  </si>
  <si>
    <t>진입게이트설치(300*1800*2400h)</t>
  </si>
  <si>
    <t>T=1.2,ㅁ-50*50*1.4t</t>
  </si>
  <si>
    <t>호표 20</t>
  </si>
  <si>
    <t>5EBC24B713F671F96F7507EC8BFECA</t>
  </si>
  <si>
    <t>0101045EBC24B713F671F96F7507EC8BFECA</t>
  </si>
  <si>
    <t>안내데스크설치(3006*1237*1050h)</t>
  </si>
  <si>
    <t>T=10 인조대리석,ㅁ-40*40*1.6t</t>
  </si>
  <si>
    <t>호표 21</t>
  </si>
  <si>
    <t>5EBC24B713F671F96F7507EC8BFEC4</t>
  </si>
  <si>
    <t>0101045EBC24B713F671F96F7507EC8BFEC4</t>
  </si>
  <si>
    <t>가상현실체험기설치(￠1500*2850h)</t>
  </si>
  <si>
    <t>T=12 강화유리,ㅁ-30*30*1.4t</t>
  </si>
  <si>
    <t>호표 22</t>
  </si>
  <si>
    <t>5EBC24B713F671F96F7507EC8BFEC5</t>
  </si>
  <si>
    <t>0101045EBC24B713F671F96F7507EC8BFEC5</t>
  </si>
  <si>
    <t>동물 아이콘책장</t>
  </si>
  <si>
    <t>맘모스,코뿔소,사슴</t>
  </si>
  <si>
    <t>식</t>
  </si>
  <si>
    <t>견적</t>
  </si>
  <si>
    <t>59999483F3A4735C2D8555AD848D96281A3740</t>
  </si>
  <si>
    <t>01010459999483F3A4735C2D8555AD848D96281A3740</t>
  </si>
  <si>
    <t>010105  전  등  설  치</t>
  </si>
  <si>
    <t>010105</t>
  </si>
  <si>
    <t>전등설치</t>
  </si>
  <si>
    <t>59999483F3A4735C2D8555AD848D96281A3597</t>
  </si>
  <si>
    <t>01010559999483F3A4735C2D8555AD848D96281A3597</t>
  </si>
  <si>
    <t>010106  철  거  공  사</t>
  </si>
  <si>
    <t>010106</t>
  </si>
  <si>
    <t>텍스, 합판 철거(벽)</t>
  </si>
  <si>
    <t>해체재 재사용 안 함</t>
  </si>
  <si>
    <t>호표 23</t>
  </si>
  <si>
    <t>5EBC349AF3CB77B3E67511B280D57B</t>
  </si>
  <si>
    <t>0101065EBC349AF3CB77B3E67511B280D57B</t>
  </si>
  <si>
    <t>맘모스전시대 철거</t>
  </si>
  <si>
    <t>26.74M2,H=150</t>
  </si>
  <si>
    <t>호표 24</t>
  </si>
  <si>
    <t>5EBC349AF35076950565CE3589D15C</t>
  </si>
  <si>
    <t>0101065EBC349AF35076950565CE3589D15C</t>
  </si>
  <si>
    <t>가설목재데크 철거</t>
  </si>
  <si>
    <t>21.26M2,H=150</t>
  </si>
  <si>
    <t>호표 25</t>
  </si>
  <si>
    <t>5EBC349AF35076950565CE3589D159</t>
  </si>
  <si>
    <t>0101065EBC349AF35076950565CE3589D159</t>
  </si>
  <si>
    <t>돌출전시대 철거</t>
  </si>
  <si>
    <t>7200*410*240</t>
  </si>
  <si>
    <t>호표 26</t>
  </si>
  <si>
    <t>5EBC349AF35076950565CE3589D263</t>
  </si>
  <si>
    <t>0101065EBC349AF35076950565CE3589D263</t>
  </si>
  <si>
    <t>강화유리 철거</t>
  </si>
  <si>
    <t>t=10</t>
  </si>
  <si>
    <t>호표 27</t>
  </si>
  <si>
    <t>5EBC349AF35076950565CE3589D266</t>
  </si>
  <si>
    <t>0101065EBC349AF35076950565CE3589D266</t>
  </si>
  <si>
    <t>벽면스티커 철거</t>
  </si>
  <si>
    <t>호표 28</t>
  </si>
  <si>
    <t>5EBC349AF35076950565CE3589D30A</t>
  </si>
  <si>
    <t>0101065EBC349AF35076950565CE3589D30A</t>
  </si>
  <si>
    <t>창문시트지 철거</t>
  </si>
  <si>
    <t>호표 29</t>
  </si>
  <si>
    <t>5EBC349AF35076950565CE3589D30F</t>
  </si>
  <si>
    <t>0101065EBC349AF35076950565CE3589D30F</t>
  </si>
  <si>
    <t>모니터 철거</t>
  </si>
  <si>
    <t>호표 30</t>
  </si>
  <si>
    <t>5EBC349AF35076950565CE3589D410</t>
  </si>
  <si>
    <t>0101065EBC349AF35076950565CE3589D410</t>
  </si>
  <si>
    <t>고정의자 철거</t>
  </si>
  <si>
    <t>호표 31</t>
  </si>
  <si>
    <t>5EBC349AF35076950565CE3589D537</t>
  </si>
  <si>
    <t>0101065EBC349AF35076950565CE3589D537</t>
  </si>
  <si>
    <t>창문발판 철거</t>
  </si>
  <si>
    <t>L=3650*200h</t>
  </si>
  <si>
    <t>호표 32</t>
  </si>
  <si>
    <t>5EBC349AF35076950565CE3589D6DE</t>
  </si>
  <si>
    <t>0101065EBC349AF35076950565CE3589D6DE</t>
  </si>
  <si>
    <t>가설스크린 철거</t>
  </si>
  <si>
    <t>H=2500</t>
  </si>
  <si>
    <t>호표 33</t>
  </si>
  <si>
    <t>5EBC349AF35076950565CE3589D7E5</t>
  </si>
  <si>
    <t>0101065EBC349AF35076950565CE3589D7E5</t>
  </si>
  <si>
    <t>가설V.R 체험기 철거</t>
  </si>
  <si>
    <t>호표 34</t>
  </si>
  <si>
    <t>5EBC349AF35076950565CE3589D88B</t>
  </si>
  <si>
    <t>0101065EBC349AF35076950565CE3589D88B</t>
  </si>
  <si>
    <t>전시패널 철거</t>
  </si>
  <si>
    <t>L=4100*3300h</t>
  </si>
  <si>
    <t>호표 35</t>
  </si>
  <si>
    <t>5EBC349AF35076950565CE3589D992</t>
  </si>
  <si>
    <t>0101065EBC349AF35076950565CE3589D992</t>
  </si>
  <si>
    <t>외찌 전시대부분철거</t>
  </si>
  <si>
    <t>호표 36</t>
  </si>
  <si>
    <t>5EBC349AF35076950565CE3589D997</t>
  </si>
  <si>
    <t>0101065EBC349AF35076950565CE3589D997</t>
  </si>
  <si>
    <t>그림마감철거</t>
  </si>
  <si>
    <t>호표 37</t>
  </si>
  <si>
    <t>5EBC349AF35076950565CE3589D994</t>
  </si>
  <si>
    <t>0101065EBC349AF35076950565CE3589D994</t>
  </si>
  <si>
    <t>레일조명철거</t>
  </si>
  <si>
    <t>L=3900</t>
  </si>
  <si>
    <t>호표 38</t>
  </si>
  <si>
    <t>5EBC349AF35076950565CE3589D995</t>
  </si>
  <si>
    <t>0101065EBC349AF35076950565CE3589D995</t>
  </si>
  <si>
    <t>010107  건설폐기물처리비</t>
  </si>
  <si>
    <t>010107</t>
  </si>
  <si>
    <t>6</t>
  </si>
  <si>
    <t>혼합건설폐기물</t>
  </si>
  <si>
    <t>그 밖의 건설폐기물에 가연성 5% 이하 혼합</t>
  </si>
  <si>
    <t>TON</t>
  </si>
  <si>
    <t>5EBD3403E3B87838D5C545148EF833</t>
  </si>
  <si>
    <t>0101075EBD3403E3B87838D5C545148EF833</t>
  </si>
  <si>
    <t>건설폐기물 상차 및 운반비 - 중량 기준</t>
  </si>
  <si>
    <t>중간처리 대상, 15ton 덤프트럭, 30km</t>
  </si>
  <si>
    <t>5EBD3403E3B87839FBC57C9684C756</t>
  </si>
  <si>
    <t>0101075EBD3403E3B87839FBC57C9684C756</t>
  </si>
  <si>
    <t>010108  작 업 부 산 물</t>
  </si>
  <si>
    <t>010108</t>
  </si>
  <si>
    <t>1</t>
  </si>
  <si>
    <t>철강설</t>
  </si>
  <si>
    <t>철강설, 고철, 작업설부산물</t>
  </si>
  <si>
    <t>kg</t>
  </si>
  <si>
    <t>수집상차도</t>
  </si>
  <si>
    <t>59B4747FD34674D4545510D48D676ED82F9545</t>
  </si>
  <si>
    <t>01010859B4747FD34674D4545510D48D676ED82F9545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</si>
  <si>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</si>
  <si>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</si>
  <si>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</si>
  <si>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</si>
  <si>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</si>
  <si>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</si>
  <si>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</si>
  <si>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</si>
  <si>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</si>
  <si>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</si>
  <si>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</si>
  <si>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</si>
  <si>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</si>
  <si>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</si>
  <si>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</si>
  <si>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</si>
  <si>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</si>
  <si>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</si>
  <si>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</si>
  <si>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</si>
  <si>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강관 조립말비계(이동식)  높이 2m, 3개월  대     ( 호표 1 )</t>
  </si>
  <si>
    <t>비계안정장치</t>
  </si>
  <si>
    <t>비계안정장치, 비계기본틀, 기둥, 1.2*1.7m</t>
  </si>
  <si>
    <t>개</t>
  </si>
  <si>
    <t>59999483F35C71060FB5C632830AB429DC7DB1</t>
  </si>
  <si>
    <t>5EBD3406B3C976CD6FD5BB2E82E2A359999483F35C71060FB5C632830AB429DC7DB1</t>
  </si>
  <si>
    <t>비계안정장치, 가새, 1.2*1.9m</t>
  </si>
  <si>
    <t>59999483F35C71060FB5C632830AB429DC7DBF</t>
  </si>
  <si>
    <t>5EBD3406B3C976CD6FD5BB2E82E2A359999483F35C71060FB5C632830AB429DC7DBF</t>
  </si>
  <si>
    <t>비계안정장치, 수평띠장, 1829mm</t>
  </si>
  <si>
    <t>59999483F35C71060FB5C632830AB429DC72A9</t>
  </si>
  <si>
    <t>5EBD3406B3C976CD6FD5BB2E82E2A359999483F35C71060FB5C632830AB429DC72A9</t>
  </si>
  <si>
    <t>비계안정장치, 손잡이기둥</t>
  </si>
  <si>
    <t>59999483F35C71060FB5C632830AB429DC72AE</t>
  </si>
  <si>
    <t>5EBD3406B3C976CD6FD5BB2E82E2A359999483F35C71060FB5C632830AB429DC72AE</t>
  </si>
  <si>
    <t>비계안정장치, 손잡이, 1229mm</t>
  </si>
  <si>
    <t>59999483F35C71060FB5C632830AB429DC72A8</t>
  </si>
  <si>
    <t>5EBD3406B3C976CD6FD5BB2E82E2A359999483F35C71060FB5C632830AB429DC72A8</t>
  </si>
  <si>
    <t>비계안정장치, 손잡이, 1829mm</t>
  </si>
  <si>
    <t>59999483F35C71060FB5C632830AB429DC72AF</t>
  </si>
  <si>
    <t>5EBD3406B3C976CD6FD5BB2E82E2A359999483F35C71060FB5C632830AB429DC72AF</t>
  </si>
  <si>
    <t>비계안정장치, 바퀴</t>
  </si>
  <si>
    <t>59999483F35C71060FB5C632830AB429DC72AD</t>
  </si>
  <si>
    <t>5EBD3406B3C976CD6FD5BB2E82E2A359999483F35C71060FB5C632830AB429DC72AD</t>
  </si>
  <si>
    <t>비계안정장치, 쟈키</t>
  </si>
  <si>
    <t>59999483F35C71060FB5C632830AB429DC72AC</t>
  </si>
  <si>
    <t>5EBD3406B3C976CD6FD5BB2E82E2A359999483F35C71060FB5C632830AB429DC72AC</t>
  </si>
  <si>
    <t>판재</t>
  </si>
  <si>
    <t>판재, 외송, 일반</t>
  </si>
  <si>
    <t>M3</t>
  </si>
  <si>
    <t>59999483F3C07C6ACB65AFB4830AF5BE099A61</t>
  </si>
  <si>
    <t>5EBD3406B3C976CD6FD5BB2E82E2A359999483F3C07C6ACB65AFB4830AF5BE099A61</t>
  </si>
  <si>
    <t>강관 조립말비계(이동식) - 노무비</t>
  </si>
  <si>
    <t>높이 2m, 설치, 해체비</t>
  </si>
  <si>
    <t>호표 39</t>
  </si>
  <si>
    <t>5EBD3406B3C976CD6FD5BB38896F7F</t>
  </si>
  <si>
    <t>5EBD3406B3C976CD6FD5BB2E82E2A35EBD3406B3C976CD6FD5BB38896F7F</t>
  </si>
  <si>
    <t xml:space="preserve"> [ 합          계 ]</t>
  </si>
  <si>
    <t>건축물현장정리  마감  M2     ( 호표 2 )</t>
  </si>
  <si>
    <t>보통인부</t>
  </si>
  <si>
    <t>일반공사 직종</t>
  </si>
  <si>
    <t>인</t>
  </si>
  <si>
    <t>5E620413030772F270559C0B8EDB97D8912E3D</t>
  </si>
  <si>
    <t>5EBD3403E3B87B8CD4D5DEE78308865E620413030772F270559C0B8EDB97D8912E3D</t>
  </si>
  <si>
    <t>공사용 가설가림막 설치  샌드위치판넬50t  M2     ( 호표 3 )</t>
  </si>
  <si>
    <t>샌드위치패널</t>
  </si>
  <si>
    <t>샌드위치패널, EPS(0.016), 벽재, 50mm</t>
  </si>
  <si>
    <t>손율16%</t>
  </si>
  <si>
    <t>59999483F39B7AD2EF558D4A89733D799476B4</t>
  </si>
  <si>
    <t>5EBD3406B3E47380DD85F02D80DDC459999483F39B7AD2EF558D4A89733D799476B4</t>
  </si>
  <si>
    <t>샌드위치(단열)페널 - 칸막이벽 설치비</t>
  </si>
  <si>
    <t>시공비, 두께 50~100mm 기준</t>
  </si>
  <si>
    <t>호표 40</t>
  </si>
  <si>
    <t>5EBDD408C3397638B72517A186B498</t>
  </si>
  <si>
    <t>5EBD3406B3E47380DD85F02D80DDC45EBDD408C3397638B72517A186B498</t>
  </si>
  <si>
    <t>샌드위치판넬 철거</t>
  </si>
  <si>
    <t>호표 41</t>
  </si>
  <si>
    <t>5EBC349AF3CB77B138D5AA3C8F3CA0</t>
  </si>
  <si>
    <t>5EBD3406B3E47380DD85F02D80DDC45EBC349AF3CB77B138D5AA3C8F3CA0</t>
  </si>
  <si>
    <t>베이스후레싱</t>
  </si>
  <si>
    <t>C/S-150*0.5mm</t>
  </si>
  <si>
    <t>M</t>
  </si>
  <si>
    <t>호표 42</t>
  </si>
  <si>
    <t>5EBDD408C3397638B72517DE8AD716</t>
  </si>
  <si>
    <t>5EBD3406B3E47380DD85F02D80DDC45EBDD408C3397638B72517DE8AD716</t>
  </si>
  <si>
    <t>석고판 나사 고정  벽, 9.5*1겹 붙임  M2     ( 호표 4 )</t>
  </si>
  <si>
    <t>석고보드</t>
  </si>
  <si>
    <t>석고보드, 평보드, 9.5*900*1800mm(㎡)</t>
  </si>
  <si>
    <t>59999483F3A4735FE225771B848EC72A8BEBC1</t>
  </si>
  <si>
    <t>5EBDD409E3E17BED84B5D4488D304D59999483F3A4735FE225771B848EC72A8BEBC1</t>
  </si>
  <si>
    <t>내장공</t>
  </si>
  <si>
    <t>5E620413030772F270559C0B8EDB97D8912D18</t>
  </si>
  <si>
    <t>5EBDD409E3E17BED84B5D4488D304D5E620413030772F270559C0B8EDB97D8912D18</t>
  </si>
  <si>
    <t>5EBDD409E3E17BED84B5D4488D304D5E620413030772F270559C0B8EDB97D8912E3D</t>
  </si>
  <si>
    <t>공구손료</t>
  </si>
  <si>
    <t>인력품의 1%</t>
  </si>
  <si>
    <t>5FA4742F53477931B6555F3C8340001</t>
  </si>
  <si>
    <t>5EBDD409E3E17BED84B5D4488D304D5FA4742F53477931B6555F3C8340001</t>
  </si>
  <si>
    <t>석고판 나사 고정  벽, 9.5*2겹 붙임  M2     ( 호표 5 )</t>
  </si>
  <si>
    <t>5EBDD409E3E17BED84B5D4488D330159999483F3A4735FE225771B848EC72A8BEBC1</t>
  </si>
  <si>
    <t>5EBDD409E3E17BED84B5D4488D33015E620413030772F270559C0B8EDB97D8912D18</t>
  </si>
  <si>
    <t>5EBDD409E3E17BED84B5D4488D33015E620413030772F270559C0B8EDB97D8912E3D</t>
  </si>
  <si>
    <t>5EBDD409E3E17BED84B5D4488D33015FA4742F53477931B6555F3C8340001</t>
  </si>
  <si>
    <t>수성페인트(뿜칠)  내부, 2회, 석고보드면, 친환경  M2     ( 호표 6 )</t>
  </si>
  <si>
    <t>수성페인트(뿜칠) - 친환경페인트 재료비</t>
  </si>
  <si>
    <t>내부, 2회, 친환경페인트(진품)</t>
  </si>
  <si>
    <t>호표 48</t>
  </si>
  <si>
    <t>5EBDC42713567AD85165FEF786D5E0</t>
  </si>
  <si>
    <t>5EBDC42713567AD85165D2748C3EC15EBDC42713567AD85165FEF786D5E0</t>
  </si>
  <si>
    <t>수성페인트(뿜칠) - 노무비 및 공구손료</t>
  </si>
  <si>
    <t>2회 칠</t>
  </si>
  <si>
    <t>호표 49</t>
  </si>
  <si>
    <t>5EBDC42713567AD855C5ADF38FF097</t>
  </si>
  <si>
    <t>5EBDC42713567AD85165D2748C3EC15EBDC42713567AD855C5ADF38FF097</t>
  </si>
  <si>
    <t>수성페인트(뿜칠)  내부 천장, 2회, 석고보드면, 친환경  M2     ( 호표 7 )</t>
  </si>
  <si>
    <t>5EBDC42713567AD8516579C58272815EBDC42713567AD85165FEF786D5E0</t>
  </si>
  <si>
    <t>천장, 2회 칠</t>
  </si>
  <si>
    <t>호표 50</t>
  </si>
  <si>
    <t>5EBDC42713567AD854250C288D43FB</t>
  </si>
  <si>
    <t>5EBDC42713567AD8516579C58272815EBDC42713567AD854250C288D43FB</t>
  </si>
  <si>
    <t>바탕만들기+에폭시 라이닝  바닥, 레기칠  M2     ( 호표 8 )</t>
  </si>
  <si>
    <t>바탕만들기</t>
  </si>
  <si>
    <t>콘크리트·모르타르면</t>
  </si>
  <si>
    <t>호표 51</t>
  </si>
  <si>
    <t>5EBDC437A3187200A46500E4833CC0</t>
  </si>
  <si>
    <t>5EBDC42E433171F52065552385F2B15EBDC437A3187200A46500E4833CC0</t>
  </si>
  <si>
    <t>에폭시 페인트 - 재료비</t>
  </si>
  <si>
    <t>바닥</t>
  </si>
  <si>
    <t>호표 52</t>
  </si>
  <si>
    <t>5EBDC42E433171F52105CDEA89CB03</t>
  </si>
  <si>
    <t>5EBDC42E433171F52065552385F2B15EBDC42E433171F52105CDEA89CB03</t>
  </si>
  <si>
    <t>에폭시 라이닝 - 노무비</t>
  </si>
  <si>
    <t>호표 53</t>
  </si>
  <si>
    <t>5EBDC42E433171F52065553D8A0CA2</t>
  </si>
  <si>
    <t>5EBDC42E433171F52065552385F2B15EBDC42E433171F52065553D8A0CA2</t>
  </si>
  <si>
    <t>엘리베이터옆면(2850*2500*3300h)  도장  개소     ( 호표 9 )</t>
  </si>
  <si>
    <t>5EBC24B713F671F96F7507EC8BF6F45EBDC42713567AD85165D2748C3EC1</t>
  </si>
  <si>
    <t>다목적벤치-1(7500*490*420h)  T=1.2,갈바+ㅁ-50*50*1.6t @400  개소     ( 호표 10 )</t>
  </si>
  <si>
    <t>갈바붙이기</t>
  </si>
  <si>
    <t>T=1.2</t>
  </si>
  <si>
    <t>호표 54</t>
  </si>
  <si>
    <t>5EBC24B713F671F96F7507EC88237E</t>
  </si>
  <si>
    <t>5EBC24B713F671F96F7507EC8BF5EF5EBC24B713F671F96F7507EC88237E</t>
  </si>
  <si>
    <t>각파이프설치</t>
  </si>
  <si>
    <t>ㅁ-50*50*1.6t</t>
  </si>
  <si>
    <t>호표 55</t>
  </si>
  <si>
    <t>5EBC24B713F671F96F7507EC882259</t>
  </si>
  <si>
    <t>5EBC24B713F671F96F7507EC8BF5EF5EBC24B713F671F96F7507EC882259</t>
  </si>
  <si>
    <t>유성페인트(붓칠)</t>
  </si>
  <si>
    <t>철재면, 2회. 1급</t>
  </si>
  <si>
    <t>호표 56</t>
  </si>
  <si>
    <t>5EBDC42603C47B1246851962849FA6</t>
  </si>
  <si>
    <t>5EBC24B713F671F96F7507EC8BF5EF5EBDC42603C47B1246851962849FA6</t>
  </si>
  <si>
    <t>다목적벤치-2(4810*521*420h)  T=1.2,갈바+ㅁ-50*50*1.6t @400  개소     ( 호표 11 )</t>
  </si>
  <si>
    <t>5EBC24B713F671F96F7507EC8BF4C85EBC24B713F671F96F7507EC88237E</t>
  </si>
  <si>
    <t>5EBC24B713F671F96F7507EC8BF4C85EBC24B713F671F96F7507EC882259</t>
  </si>
  <si>
    <t>5EBC24B713F671F96F7507EC8BF4C85EBDC42603C47B1246851962849FA6</t>
  </si>
  <si>
    <t>외찌전시대(5800*4000*724h)  T=1.2갈바,ㅁ-30*30*1.4t  개소     ( 호표 12 )</t>
  </si>
  <si>
    <t>ㅁ-50*50*1.4t</t>
  </si>
  <si>
    <t>호표 65</t>
  </si>
  <si>
    <t>5EBC24B713F671F96F7507EC882258</t>
  </si>
  <si>
    <t>5EBC24B713F671F96F7507EC8BF21B5EBC24B713F671F96F7507EC882258</t>
  </si>
  <si>
    <t>강화유리</t>
  </si>
  <si>
    <t>칼라, 10mm, 그린</t>
  </si>
  <si>
    <t>59999483F3B6795A03851C9085C5D88F91544A</t>
  </si>
  <si>
    <t>5EBC24B713F671F96F7507EC8BF21B59999483F3B6795A03851C9085C5D88F91544A</t>
  </si>
  <si>
    <t>3D 곡면유리10mm</t>
  </si>
  <si>
    <t>59999483F3B6795A03851C9084356972316160</t>
  </si>
  <si>
    <t>5EBC24B713F671F96F7507EC8BF21B59999483F3B6795A03851C9084356972316160</t>
  </si>
  <si>
    <t>유리끼우기 - 판유리</t>
  </si>
  <si>
    <t>10mm 이상</t>
  </si>
  <si>
    <t>호표 66</t>
  </si>
  <si>
    <t>5EBDE476E3FD768FE645B2408711D9</t>
  </si>
  <si>
    <t>5EBC24B713F671F96F7507EC8BF21B5EBDE476E3FD768FE645B2408711D9</t>
  </si>
  <si>
    <t>5EBC24B713F671F96F7507EC8BF21B5EBDD409E3E17BED84B5D4488D3301</t>
  </si>
  <si>
    <t>바탕만들기+수성페인트(롤러칠)</t>
  </si>
  <si>
    <t>내부, 3회, 석고보드면(올퍼티), 친환경</t>
  </si>
  <si>
    <t>호표 67</t>
  </si>
  <si>
    <t>5EBDC42713567ADF8035EBD1853305</t>
  </si>
  <si>
    <t>5EBC24B713F671F96F7507EC8BF21B5EBDC42713567ADF8035EBD1853305</t>
  </si>
  <si>
    <t>ㅁ-30*30*1.6t</t>
  </si>
  <si>
    <t>호표 68</t>
  </si>
  <si>
    <t>5EBC24B713F671F96F7507EC88225E</t>
  </si>
  <si>
    <t>5EBC24B713F671F96F7507EC8BF21B5EBC24B713F671F96F7507EC88225E</t>
  </si>
  <si>
    <t>5EBC24B713F671F96F7507EC8BF21B5EBC24B713F671F96F7507EC88237E</t>
  </si>
  <si>
    <t>5EBC24B713F671F96F7507EC8BF21B5EBDC42603C47B1246851962849FA6</t>
  </si>
  <si>
    <t>스텐레스판붙임</t>
  </si>
  <si>
    <t>T=5</t>
  </si>
  <si>
    <t>호표 69</t>
  </si>
  <si>
    <t>5EBC24B713F671F96F7507EC88237B</t>
  </si>
  <si>
    <t>5EBC24B713F671F96F7507EC8BF21B5EBC24B713F671F96F7507EC88237B</t>
  </si>
  <si>
    <t>5EBC24B713F671F96F7507EC8BF21B5EBDD409E3E17BED84B5D4488D304D</t>
  </si>
  <si>
    <t>도배 - 합판·석고보드면</t>
  </si>
  <si>
    <t>벽, 벽지</t>
  </si>
  <si>
    <t>호표 70</t>
  </si>
  <si>
    <t>5EBDD408C34B7C3F8A05986D891476</t>
  </si>
  <si>
    <t>5EBC24B713F671F96F7507EC8BF21B5EBDD408C34B7C3F8A05986D891476</t>
  </si>
  <si>
    <t>투명, 5mm</t>
  </si>
  <si>
    <t>59999483F3B6795A03851C9085C5D88F915553</t>
  </si>
  <si>
    <t>5EBC24B713F671F96F7507EC8BF21B59999483F3B6795A03851C9085C5D88F915553</t>
  </si>
  <si>
    <t>5mm 이하</t>
  </si>
  <si>
    <t>호표 71</t>
  </si>
  <si>
    <t>5EBDE476E3FD768FE645B240871762</t>
  </si>
  <si>
    <t>5EBC24B713F671F96F7507EC8BF21B5EBDE476E3FD768FE645B240871762</t>
  </si>
  <si>
    <t>평강</t>
  </si>
  <si>
    <t>평강, t9*38∼75mm</t>
  </si>
  <si>
    <t>59999483F3C07E1C012556F089772FF9DC11D6</t>
  </si>
  <si>
    <t>5EBC24B713F671F96F7507EC8BF21B59999483F3C07E1C012556F089772FF9DC11D6</t>
  </si>
  <si>
    <t>평강, t6*38∼75mm</t>
  </si>
  <si>
    <t>59999483F3C07E1C012556F089772FF9DC11D1</t>
  </si>
  <si>
    <t>5EBC24B713F671F96F7507EC8BF21B59999483F3C07E1C012556F089772FF9DC11D1</t>
  </si>
  <si>
    <t>잡철물제작설치(철재) -강판 가공시</t>
  </si>
  <si>
    <t>간단</t>
  </si>
  <si>
    <t>호표 44</t>
  </si>
  <si>
    <t>5EBD8484D3C670A09E259D058A113D</t>
  </si>
  <si>
    <t>5EBC24B713F671F96F7507EC8BF21B5EBD8484D3C670A09E259D058A113D</t>
  </si>
  <si>
    <t>동물아이콘서가설치(9716*5432*360h)  T=22목재후로링,ㅁ-40*40*1.6t @300*600  개소     ( 호표 13 )</t>
  </si>
  <si>
    <t>합판깔기</t>
  </si>
  <si>
    <t>T=12</t>
  </si>
  <si>
    <t>호표 80</t>
  </si>
  <si>
    <t>5EBDB43C73C17093E3F5D659879D89</t>
  </si>
  <si>
    <t>5EBC24B713F671F96F7507EC8BF06D5EBDB43C73C17093E3F5D659879D89</t>
  </si>
  <si>
    <t>플로어링 마루</t>
  </si>
  <si>
    <t>22mm, 경질단풍나무(MAPLE), 도장제품</t>
  </si>
  <si>
    <t>호표 81</t>
  </si>
  <si>
    <t>5EBDB43C73B07FC9860582328F703B</t>
  </si>
  <si>
    <t>5EBC24B713F671F96F7507EC8BF06D5EBDB43C73B07FC9860582328F703B</t>
  </si>
  <si>
    <t>방염도료</t>
  </si>
  <si>
    <t>599984FED39172471F65A5178BB9522C112270</t>
  </si>
  <si>
    <t>5EBC24B713F671F96F7507EC8BF06D599984FED39172471F65A5178BB9522C112270</t>
  </si>
  <si>
    <t>각파이프설치(H=360)</t>
  </si>
  <si>
    <t>ㅁ-40*40*1.6t @300*300,@600</t>
  </si>
  <si>
    <t>호표 82</t>
  </si>
  <si>
    <t>5EBC24B713F671F96F7507EC88225B</t>
  </si>
  <si>
    <t>5EBC24B713F671F96F7507EC8BF06D5EBC24B713F671F96F7507EC88225B</t>
  </si>
  <si>
    <t>5EBC24B713F671F96F7507EC8BF06D5EBC24B713F671F96F7507EC88237E</t>
  </si>
  <si>
    <t>5EBC24B713F671F96F7507EC8BF06D5EBDC42603C47B1246851962849FA6</t>
  </si>
  <si>
    <t>칼라, 5mm, 그린</t>
  </si>
  <si>
    <t>59999483F3B6795A03851C9085C5D88F915559</t>
  </si>
  <si>
    <t>5EBC24B713F671F96F7507EC8BF06D59999483F3B6795A03851C9085C5D88F915559</t>
  </si>
  <si>
    <t>5EBC24B713F671F96F7507EC8BF06D5EBDE476E3FD768FE645B240871762</t>
  </si>
  <si>
    <t>ㅁ-40*20*1.6t</t>
  </si>
  <si>
    <t>호표 83</t>
  </si>
  <si>
    <t>5EBC24B713F671F96F7507EC88225C</t>
  </si>
  <si>
    <t>5EBC24B713F671F96F7507EC8BF06D5EBC24B713F671F96F7507EC88225C</t>
  </si>
  <si>
    <t>평강, t16*50∼75mm</t>
  </si>
  <si>
    <t>59999483F3C07E1C012556F089772FF9DC11D4</t>
  </si>
  <si>
    <t>5EBC24B713F671F96F7507EC8BF06D59999483F3C07E1C012556F089772FF9DC11D4</t>
  </si>
  <si>
    <t>5EBC24B713F671F96F7507EC8BF06D59999483F3C07E1C012556F089772FF9DC11D6</t>
  </si>
  <si>
    <t>일반구조용압연강판</t>
  </si>
  <si>
    <t>9.0mm</t>
  </si>
  <si>
    <t>59999483F3C07D713CE54CF581A33802E90B2B</t>
  </si>
  <si>
    <t>5EBC24B713F671F96F7507EC8BF06D59999483F3C07D713CE54CF581A33802E90B2B</t>
  </si>
  <si>
    <t>5EBC24B713F671F96F7507EC8BF06D5EBD8484D3C670A09E259D058A113D</t>
  </si>
  <si>
    <t>세트앵커</t>
  </si>
  <si>
    <t>M10*L75mm</t>
  </si>
  <si>
    <t>599984FD337679F2C5F5B2908A8B41FA4AE4AF</t>
  </si>
  <si>
    <t>5EBC24B713F671F96F7507EC8BF06D599984FD337679F2C5F5B2908A8B41FA4AE4AF</t>
  </si>
  <si>
    <t>앵커 볼트 설치</t>
  </si>
  <si>
    <t>∮16 이하</t>
  </si>
  <si>
    <t>호표 84</t>
  </si>
  <si>
    <t>5EBD74A05378703E2C859E598C2256</t>
  </si>
  <si>
    <t>5EBC24B713F671F96F7507EC8BF06D5EBD74A05378703E2C859E598C2256</t>
  </si>
  <si>
    <t>스텐레스난간설치</t>
  </si>
  <si>
    <t>￠38.1*1.5+FB 9*32,H=300</t>
  </si>
  <si>
    <t>호표 85</t>
  </si>
  <si>
    <t>5EBC24B713F671F96F7507EC8820AA</t>
  </si>
  <si>
    <t>5EBC24B713F671F96F7507EC8BF06D5EBC24B713F671F96F7507EC8820AA</t>
  </si>
  <si>
    <t>전시데크설치(8814*8154*150h)/맘모스  T=22목재후로링,목재ㅁ-40*40 @300*600  개소     ( 호표 14 )</t>
  </si>
  <si>
    <t>5EBC24B713F671F96F7507EC8BFFD25EBDB43C73B07FC9860582328F703B</t>
  </si>
  <si>
    <t>5EBC24B713F671F96F7507EC8BFFD2599984FED39172471F65A5178BB9522C112270</t>
  </si>
  <si>
    <t>5EBC24B713F671F96F7507EC8BFFD25EBDB43C73C17093E3F5D659879D89</t>
  </si>
  <si>
    <t>마루틀 설치(H=150)</t>
  </si>
  <si>
    <t>40*40 @300+600</t>
  </si>
  <si>
    <t>호표 90</t>
  </si>
  <si>
    <t>5EBDB43C73C17093E02582418F7944</t>
  </si>
  <si>
    <t>5EBC24B713F671F96F7507EC8BFFD25EBDB43C73C17093E02582418F7944</t>
  </si>
  <si>
    <t>5EBC24B713F671F96F7507EC8BFFD25EBC24B713F671F96F7507EC88237E</t>
  </si>
  <si>
    <t>5EBC24B713F671F96F7507EC8BFFD25EBDC42603C47B1246851962849FA6</t>
  </si>
  <si>
    <t>5EBC24B713F671F96F7507EC8BFFD259999483F3B6795A03851C9085C5D88F915559</t>
  </si>
  <si>
    <t>5EBC24B713F671F96F7507EC8BFFD25EBDE476E3FD768FE645B240871762</t>
  </si>
  <si>
    <t>5EBC24B713F671F96F7507EC8BFFD259999483F3C07E1C012556F089772FF9DC11D6</t>
  </si>
  <si>
    <t>5EBC24B713F671F96F7507EC8BFFD259999483F3C07D713CE54CF581A33802E90B2B</t>
  </si>
  <si>
    <t>5EBC24B713F671F96F7507EC8BFFD25EBD8484D3C670A09E259D058A113D</t>
  </si>
  <si>
    <t>5EBC24B713F671F96F7507EC8BFFD2599984FD337679F2C5F5B2908A8B41FA4AE4AF</t>
  </si>
  <si>
    <t>5EBC24B713F671F96F7507EC8BFFD25EBD74A05378703E2C859E598C2256</t>
  </si>
  <si>
    <t>동물아이콘서가팬던트설치(3980*1600*150h)  T=1.2갈바,D=15*2.3t,4개소  개소     ( 호표 15 )</t>
  </si>
  <si>
    <t>5EBC24B713F671F96F7507EC8BF0685EBC24B713F671F96F7507EC88237E</t>
  </si>
  <si>
    <t>5EBC24B713F671F96F7507EC8BF0685EBDC42603C47B1246851962849FA6</t>
  </si>
  <si>
    <t>아연도각관</t>
  </si>
  <si>
    <t>40*20*t1.6mm, 1.380kg/m</t>
  </si>
  <si>
    <t>59E1B4DC63BD7CA9D445BA958A4A9E69E56798</t>
  </si>
  <si>
    <t>5EBC24B713F671F96F7507EC8BF06859E1B4DC63BD7CA9D445BA958A4A9E69E56798</t>
  </si>
  <si>
    <t>일반구조용탄소강관</t>
  </si>
  <si>
    <t>일반구조용탄소강관, 열연, ∮15.9*1.4mm</t>
  </si>
  <si>
    <t>59E1B4DC63BD7CA9D445A8628AAB7BD568C2FA</t>
  </si>
  <si>
    <t>5EBC24B713F671F96F7507EC8BF06859E1B4DC63BD7CA9D445A8628AAB7BD568C2FA</t>
  </si>
  <si>
    <t>잡철물제작설치(철재)</t>
  </si>
  <si>
    <t>호표 92</t>
  </si>
  <si>
    <t>5EBD8484D3C670A1A09596D284B479</t>
  </si>
  <si>
    <t>5EBC24B713F671F96F7507EC8BF0685EBD8484D3C670A1A09596D284B479</t>
  </si>
  <si>
    <t>불투명아크릴</t>
  </si>
  <si>
    <t>T=2</t>
  </si>
  <si>
    <t>59999483F3C07D713D8525898CD7509EDDEEB9</t>
  </si>
  <si>
    <t>5EBC24B713F671F96F7507EC8BF06859999483F3C07D713D8525898CD7509EDDEEB9</t>
  </si>
  <si>
    <t>전시데크책상설치(3639*700*750h)  T=1.2갈바,ㅁ-30*30*1.6t  개소     ( 호표 16 )</t>
  </si>
  <si>
    <t>5EBC24B713F671F96F7507EC8BFFD75EBDB43C73C17093E3F5D659879D89</t>
  </si>
  <si>
    <t>5EBC24B713F671F96F7507EC8BFFD75EBC24B713F671F96F7507EC88237E</t>
  </si>
  <si>
    <t>5EBC24B713F671F96F7507EC8BFFD75EBDC42603C47B1246851962849FA6</t>
  </si>
  <si>
    <t>ㅁ-40*40*1.6t</t>
  </si>
  <si>
    <t>호표 95</t>
  </si>
  <si>
    <t>5EBC24B713F671F96F7507EC88225D</t>
  </si>
  <si>
    <t>5EBC24B713F671F96F7507EC8BFFD75EBC24B713F671F96F7507EC88225D</t>
  </si>
  <si>
    <t>5EBC24B713F671F96F7507EC8BFFD75EBC24B713F671F96F7507EC88225E</t>
  </si>
  <si>
    <t>아이콘책장하부철판보강  T=1.6 (910*2440)  개소     ( 호표 17 )</t>
  </si>
  <si>
    <t>1.6mm</t>
  </si>
  <si>
    <t>59999483F3C07D713CE54CF581A8B7B7BB74D1</t>
  </si>
  <si>
    <t>5EBC24B713F671F96F7507EC8BFFD559999483F3C07D713CE54CF581A8B7B7BB74D1</t>
  </si>
  <si>
    <t>호표 96</t>
  </si>
  <si>
    <t>5EBD8484D3C670A09E259D168103F5</t>
  </si>
  <si>
    <t>5EBC24B713F671F96F7507EC8BFFD55EBD8484D3C670A09E259D168103F5</t>
  </si>
  <si>
    <t>5EBC24B713F671F96F7507EC8BFFD55EBDC42603C47B1246851962849FA6</t>
  </si>
  <si>
    <t>녹막이페인트(붓칠)</t>
  </si>
  <si>
    <t>철재면, 1회, 1종</t>
  </si>
  <si>
    <t>호표 97</t>
  </si>
  <si>
    <t>5EBDC425636E77294085816685A1AE</t>
  </si>
  <si>
    <t>5EBC24B713F671F96F7507EC8BFFD55EBDC425636E77294085816685A1AE</t>
  </si>
  <si>
    <t>전망벤치설치(4208*1794*450h)  T=10인조대리석,ㅁ-50*50*1.4t @450  개소     ( 호표 18 )</t>
  </si>
  <si>
    <t>5EBC24B713F671F96F7507EC8BFECC5EBC24B713F671F96F7507EC882258</t>
  </si>
  <si>
    <t>인조대리석붙임</t>
  </si>
  <si>
    <t>바닥, 10mm</t>
  </si>
  <si>
    <t>호표 102</t>
  </si>
  <si>
    <t>5EBDF45A530671F87775118385A955</t>
  </si>
  <si>
    <t>5EBC24B713F671F96F7507EC8BFECC5EBDF45A530671F87775118385A955</t>
  </si>
  <si>
    <t>벽, 10mm</t>
  </si>
  <si>
    <t>호표 103</t>
  </si>
  <si>
    <t>5EBDF45A532174DAF5758067816D34</t>
  </si>
  <si>
    <t>5EBC24B713F671F96F7507EC8BFECC5EBDF45A532174DAF5758067816D34</t>
  </si>
  <si>
    <t>코뿔소전시데크설치(4300*1800*150h)  MDF T=12,ㅁ-40*40*1.6t @300*600  개소     ( 호표 19 )</t>
  </si>
  <si>
    <t>각파이프설치(H=150)</t>
  </si>
  <si>
    <t>호표 106</t>
  </si>
  <si>
    <t>5EBC24B713F671F96F7507EC88225A</t>
  </si>
  <si>
    <t>5EBC24B713F671F96F7507EC8BFEC95EBC24B713F671F96F7507EC88225A</t>
  </si>
  <si>
    <t>MDF 깔기</t>
  </si>
  <si>
    <t>호표 107</t>
  </si>
  <si>
    <t>5EBDB43C73C17093E3F5D659879D8A</t>
  </si>
  <si>
    <t>5EBC24B713F671F96F7507EC8BFEC95EBDB43C73C17093E3F5D659879D8A</t>
  </si>
  <si>
    <t>5EBC24B713F671F96F7507EC8BFEC95EBDC42713567AD85165D2748C3EC1</t>
  </si>
  <si>
    <t>진입게이트설치(300*1800*2400h)  T=1.2,ㅁ-50*50*1.4t  개소     ( 호표 20 )</t>
  </si>
  <si>
    <t>호표 108</t>
  </si>
  <si>
    <t>5EBC24B713F671F96F7507EC88225F</t>
  </si>
  <si>
    <t>5EBC24B713F671F96F7507EC8BFECA5EBC24B713F671F96F7507EC88225F</t>
  </si>
  <si>
    <t>ㅁ-40*20*1.4t</t>
  </si>
  <si>
    <t>호표 109</t>
  </si>
  <si>
    <t>5EBC24B713F671F96F7507EC882250</t>
  </si>
  <si>
    <t>5EBC24B713F671F96F7507EC8BFECA5EBC24B713F671F96F7507EC882250</t>
  </si>
  <si>
    <t>ㅁ-25*25*1.4t</t>
  </si>
  <si>
    <t>호표 110</t>
  </si>
  <si>
    <t>5EBC24B713F671F96F7507EC882251</t>
  </si>
  <si>
    <t>5EBC24B713F671F96F7507EC8BFECA5EBC24B713F671F96F7507EC882251</t>
  </si>
  <si>
    <t>5EBC24B713F671F96F7507EC8BFECA5EBC24B713F671F96F7507EC88237E</t>
  </si>
  <si>
    <t>5EBC24B713F671F96F7507EC8BFECA5EBDC42603C47B1246851962849FA6</t>
  </si>
  <si>
    <t>5EBC24B713F671F96F7507EC8BFECA59999483F3C07D713CE54CF581A33802E90B2B</t>
  </si>
  <si>
    <t>5EBC24B713F671F96F7507EC8BFECA599984FD337679F2C5F5B2908A8B41FA4AE4AF</t>
  </si>
  <si>
    <t>5EBC24B713F671F96F7507EC8BFECA5EBD74A05378703E2C859E598C2256</t>
  </si>
  <si>
    <t>칼라, 12mm, 그린</t>
  </si>
  <si>
    <t>59999483F3B6795A03851C9085C5D88F915449</t>
  </si>
  <si>
    <t>5EBC24B713F671F96F7507EC8BFECA59999483F3B6795A03851C9085C5D88F915449</t>
  </si>
  <si>
    <t>5EBC24B713F671F96F7507EC8BFECA5EBDE476E3FD768FE645B2408711D9</t>
  </si>
  <si>
    <t>진입게이트 싸인빔</t>
  </si>
  <si>
    <t>59999483F3A4735C2D8555AD848D96281A34F5</t>
  </si>
  <si>
    <t>5EBC24B713F671F96F7507EC8BFECA59999483F3A4735C2D8555AD848D96281A34F5</t>
  </si>
  <si>
    <t>안내데스크설치(3006*1237*1050h)  T=10 인조대리석,ㅁ-40*40*1.6t  개소     ( 호표 21 )</t>
  </si>
  <si>
    <t>5EBC24B713F671F96F7507EC8BFEC45EBC24B713F671F96F7507EC88225D</t>
  </si>
  <si>
    <t>5EBC24B713F671F96F7507EC8BFEC45EBDF45A530671F87775118385A955</t>
  </si>
  <si>
    <t>5EBC24B713F671F96F7507EC8BFEC45EBDB43C73C17093E3F5D659879D89</t>
  </si>
  <si>
    <t>집성판</t>
  </si>
  <si>
    <t>T=18+락카</t>
  </si>
  <si>
    <t>호표 111</t>
  </si>
  <si>
    <t>5EBDB43C73C17093E3F5D659879CE0</t>
  </si>
  <si>
    <t>5EBC24B713F671F96F7507EC8BFEC45EBDB43C73C17093E3F5D659879CE0</t>
  </si>
  <si>
    <t>5EBC24B713F671F96F7507EC8BFEC4599984FD337679F2C5F5B2908A8B41FA4AE4AF</t>
  </si>
  <si>
    <t>5EBC24B713F671F96F7507EC8BFEC45EBD74A05378703E2C859E598C2256</t>
  </si>
  <si>
    <t>가상현실체험기설치(￠1500*2850h)  T=12 강화유리,ㅁ-30*30*1.4t  개소     ( 호표 22 )</t>
  </si>
  <si>
    <t>5EBC24B713F671F96F7507EC8BFEC55EBC24B713F671F96F7507EC88225F</t>
  </si>
  <si>
    <t>ㅁ-30*30*1.4t</t>
  </si>
  <si>
    <t>호표 112</t>
  </si>
  <si>
    <t>5EBC24B713F671F96F7507EC8821B3</t>
  </si>
  <si>
    <t>5EBC24B713F671F96F7507EC8BFEC55EBC24B713F671F96F7507EC8821B3</t>
  </si>
  <si>
    <t>5EBC24B713F671F96F7507EC8BFEC55EBC24B713F671F96F7507EC882251</t>
  </si>
  <si>
    <t>5EBC24B713F671F96F7507EC8BFEC55EBC24B713F671F96F7507EC88237E</t>
  </si>
  <si>
    <t>5EBC24B713F671F96F7507EC8BFEC55EBDC42603C47B1246851962849FA6</t>
  </si>
  <si>
    <t>5EBC24B713F671F96F7507EC8BFEC55EBDD409E3E17BED84B5D4488D3301</t>
  </si>
  <si>
    <t>5EBC24B713F671F96F7507EC8BFEC55EBDB43C73C17093E3F5D659879D89</t>
  </si>
  <si>
    <t>5EBC24B713F671F96F7507EC8BFEC559999483F3C07D713CE54CF581A33802E90B2B</t>
  </si>
  <si>
    <t>5EBC24B713F671F96F7507EC8BFEC5599984FD337679F2C5F5B2908A8B41FA4AE4AF</t>
  </si>
  <si>
    <t>5EBC24B713F671F96F7507EC8BFEC55EBD74A05378703E2C859E598C2256</t>
  </si>
  <si>
    <t>스테인리스핸드레일</t>
  </si>
  <si>
    <t>D50.8+31.8*1.5t, H:900</t>
  </si>
  <si>
    <t>호표 113</t>
  </si>
  <si>
    <t>5EBD848A634874C27FB57C088EC798</t>
  </si>
  <si>
    <t>5EBC24B713F671F96F7507EC8BFEC55EBD848A634874C27FB57C088EC798</t>
  </si>
  <si>
    <t>VR 체험기</t>
  </si>
  <si>
    <t>LED 모듈(움직이는 싸이보드)</t>
  </si>
  <si>
    <t>59999483F3A4735C2D8555AD848D96281A34F0</t>
  </si>
  <si>
    <t>5EBC24B713F671F96F7507EC8BFEC559999483F3A4735C2D8555AD848D96281A34F0</t>
  </si>
  <si>
    <t>곡면유리</t>
  </si>
  <si>
    <t>12T</t>
  </si>
  <si>
    <t>59999483F3A4735C2D8555AD848D96281A34F1</t>
  </si>
  <si>
    <t>5EBC24B713F671F96F7507EC8BFEC559999483F3A4735C2D8555AD848D96281A34F1</t>
  </si>
  <si>
    <t>가상현실체럼기내바닥공사</t>
  </si>
  <si>
    <t>T=30, 대리석</t>
  </si>
  <si>
    <t>호표 114</t>
  </si>
  <si>
    <t>5EBC24B713F671F96F7507EC8BF321</t>
  </si>
  <si>
    <t>5EBC24B713F671F96F7507EC8BFEC55EBC24B713F671F96F7507EC8BF321</t>
  </si>
  <si>
    <t>텍스, 합판 철거(벽)  해체재 재사용 안 함  M2     ( 호표 23 )</t>
  </si>
  <si>
    <t>건축목공</t>
  </si>
  <si>
    <t>5E620413030772F270559C0B8EDB97D8912C72</t>
  </si>
  <si>
    <t>5EBC349AF3CB77B3E67511B280D57B5E620413030772F270559C0B8EDB97D8912C72</t>
  </si>
  <si>
    <t>5EBC349AF3CB77B3E67511B280D57B5E620413030772F270559C0B8EDB97D8912E3D</t>
  </si>
  <si>
    <t>맘모스전시대 철거  26.74M2,H=150  M2     ( 호표 24 )</t>
  </si>
  <si>
    <t>마루틀 및 마루널 철거</t>
  </si>
  <si>
    <t>호표 119</t>
  </si>
  <si>
    <t>5EBC349AF35076950565CE088CA0C5</t>
  </si>
  <si>
    <t>5EBC349AF35076950565CE3589D15C5EBC349AF35076950565CE088CA0C5</t>
  </si>
  <si>
    <t>가설목재데크 철거  21.26M2,H=150  M2     ( 호표 25 )</t>
  </si>
  <si>
    <t>5EBC349AF35076950565CE3589D1595EBC349AF35076950565CE088CA0C5</t>
  </si>
  <si>
    <t>돌출전시대 철거  7200*410*240  M2     ( 호표 26 )</t>
  </si>
  <si>
    <t>5EBC349AF35076950565CE3589D2635E620413030772F270559C0B8EDB97D8912E3D</t>
  </si>
  <si>
    <t>강화유리 철거  t=10  M2     ( 호표 27 )</t>
  </si>
  <si>
    <t>5EBC349AF35076950565CE3589D2665E620413030772F270559C0B8EDB97D8912E3D</t>
  </si>
  <si>
    <t>벽면스티커 철거    개소     ( 호표 28 )</t>
  </si>
  <si>
    <t>5EBC349AF35076950565CE3589D30A5E620413030772F270559C0B8EDB97D8912E3D</t>
  </si>
  <si>
    <t>창문시트지 철거    개소     ( 호표 29 )</t>
  </si>
  <si>
    <t>5EBC349AF35076950565CE3589D30F5E620413030772F270559C0B8EDB97D8912E3D</t>
  </si>
  <si>
    <t>모니터 철거    개소     ( 호표 30 )</t>
  </si>
  <si>
    <t>5EBC349AF35076950565CE3589D4105E620413030772F270559C0B8EDB97D8912E3D</t>
  </si>
  <si>
    <t>고정의자 철거    개소     ( 호표 31 )</t>
  </si>
  <si>
    <t>5EBC349AF35076950565CE3589D5375E620413030772F270559C0B8EDB97D8912E3D</t>
  </si>
  <si>
    <t>창문발판 철거  L=3650*200h  개소     ( 호표 32 )</t>
  </si>
  <si>
    <t>5EBC349AF35076950565CE3589D6DE5E620413030772F270559C0B8EDB97D8912E3D</t>
  </si>
  <si>
    <t>가설스크린 철거  H=2500  개소     ( 호표 33 )</t>
  </si>
  <si>
    <t>5EBC349AF35076950565CE3589D7E55E620413030772F270559C0B8EDB97D8912E3D</t>
  </si>
  <si>
    <t>가설V.R 체험기 철거  H=2500  개소     ( 호표 34 )</t>
  </si>
  <si>
    <t>5EBC349AF35076950565CE3589D88B5E620413030772F270559C0B8EDB97D8912E3D</t>
  </si>
  <si>
    <t>전시패널 철거  L=4100*3300h  개소     ( 호표 35 )</t>
  </si>
  <si>
    <t>5EBC349AF35076950565CE3589D9925E620413030772F270559C0B8EDB97D8912E3D</t>
  </si>
  <si>
    <t>외찌 전시대부분철거    개소     ( 호표 36 )</t>
  </si>
  <si>
    <t>5EBC349AF35076950565CE3589D9975E620413030772F270559C0B8EDB97D8912E3D</t>
  </si>
  <si>
    <t>그림마감철거    개소     ( 호표 37 )</t>
  </si>
  <si>
    <t>5EBC349AF35076950565CE3589D9945E620413030772F270559C0B8EDB97D8912E3D</t>
  </si>
  <si>
    <t>레일조명철거  L=3900  개소     ( 호표 38 )</t>
  </si>
  <si>
    <t>5EBC349AF35076950565CE3589D9955E620413030772F270559C0B8EDB97D8912E3D</t>
  </si>
  <si>
    <t>강관 조립말비계(이동식) - 노무비  높이 2m, 설치, 해체비  대     ( 호표 39 )</t>
  </si>
  <si>
    <t>비계공</t>
  </si>
  <si>
    <t>5E620413030772F270559C0B8EDB97D8912E39</t>
  </si>
  <si>
    <t>5EBD3406B3C976CD6FD5BB38896F7F5E620413030772F270559C0B8EDB97D8912E39</t>
  </si>
  <si>
    <t>5EBD3406B3C976CD6FD5BB38896F7F5E620413030772F270559C0B8EDB97D8912E3D</t>
  </si>
  <si>
    <t>샌드위치(단열)페널 - 칸막이벽 설치비  시공비, 두께 50~100mm 기준  M2     ( 호표 40 )</t>
  </si>
  <si>
    <t>5EBDD408C3397638B72517A186B4985E620413030772F270559C0B8EDB97D8912D18</t>
  </si>
  <si>
    <t>5EBDD408C3397638B72517A186B4985E620413030772F270559C0B8EDB97D8912E3D</t>
  </si>
  <si>
    <t>인력품의 2%</t>
  </si>
  <si>
    <t>5EBDD408C3397638B72517A186B4985FA4742F53477931B6555F3C8340001</t>
  </si>
  <si>
    <t>샌드위치판넬 철거  해체재 재사용 안 함  M2     ( 호표 41 )</t>
  </si>
  <si>
    <t>5EBC349AF3CB77B138D5AA3C8F3CA05E620413030772F270559C0B8EDB97D8912C72</t>
  </si>
  <si>
    <t>5EBC349AF3CB77B138D5AA3C8F3CA05E620413030772F270559C0B8EDB97D8912E3D</t>
  </si>
  <si>
    <t>베이스후레싱  C/S-150*0.5mm  M     ( 호표 42 )</t>
  </si>
  <si>
    <t>실리콘강판 (제작설치)</t>
  </si>
  <si>
    <t>T=0.5mm</t>
  </si>
  <si>
    <t>호표 43</t>
  </si>
  <si>
    <t>5EBD8482134B71A6F115B64C8DBC50</t>
  </si>
  <si>
    <t>5EBDD408C3397638B72517DE8AD7165EBD8482134B71A6F115B64C8DBC50</t>
  </si>
  <si>
    <t>실리콘강판 (제작설치)  T=0.5mm  M2     ( 호표 43 )</t>
  </si>
  <si>
    <t>도장용융아연도강판</t>
  </si>
  <si>
    <t>도장용융아연도강판, 실리콘(양면), 0.50mm</t>
  </si>
  <si>
    <t>4.125</t>
  </si>
  <si>
    <t>59999483F3C07D713CE54CF581A8B7B7B060BF</t>
  </si>
  <si>
    <t>5EBD8482134B71A6F115B64C8DBC5059999483F3C07D713CE54CF581A8B7B7B060BF</t>
  </si>
  <si>
    <t>5EBD8482134B71A6F115B64C8DBC505EBD8484D3C670A09E259D058A113D</t>
  </si>
  <si>
    <t>5EBD8482134B71A6F115B64C8DBC5059B4747FD34674D4545510D48D676ED82F9545</t>
  </si>
  <si>
    <t>잡철물제작설치(철재) -강판 가공시  간단  kg     ( 호표 44 )</t>
  </si>
  <si>
    <t>잡철물제작(철재) -강판 가공시</t>
  </si>
  <si>
    <t>호표 45</t>
  </si>
  <si>
    <t>5EBD8484D3C670A09D0512068E30AB</t>
  </si>
  <si>
    <t>5EBD8484D3C670A09E259D058A113D5EBD8484D3C670A09D0512068E30AB</t>
  </si>
  <si>
    <t>잡철물설치(철재) -강판 가공시</t>
  </si>
  <si>
    <t>호표 46</t>
  </si>
  <si>
    <t>5EBD8484D3C670A09D051217852263</t>
  </si>
  <si>
    <t>5EBD8484D3C670A09E259D058A113D5EBD8484D3C670A09D051217852263</t>
  </si>
  <si>
    <t>잡철물제작(철재) -강판 가공시  간단  kg     ( 호표 45 )</t>
  </si>
  <si>
    <t>용접봉(연강용)</t>
  </si>
  <si>
    <t>3.2(KSE4301)</t>
  </si>
  <si>
    <t>598F1470B3387543B1454B7B89B069F8DB4F7F</t>
  </si>
  <si>
    <t>5EBD8484D3C670A09D0512068E30AB598F1470B3387543B1454B7B89B069F8DB4F7F</t>
  </si>
  <si>
    <t>산소가스</t>
  </si>
  <si>
    <t>기체</t>
  </si>
  <si>
    <t>L</t>
  </si>
  <si>
    <t>대기압상태기준</t>
  </si>
  <si>
    <t>59B444AB73AA76507825C7B68CED0CA5B3DF8C</t>
  </si>
  <si>
    <t>5EBD8484D3C670A09D0512068E30AB59B444AB73AA76507825C7B68CED0CA5B3DF8C</t>
  </si>
  <si>
    <t>아세틸렌가스</t>
  </si>
  <si>
    <t>아세틸렌가스, kg</t>
  </si>
  <si>
    <t>59B43482A362740D5A95D79287C4FFEE6803EA</t>
  </si>
  <si>
    <t>5EBD8484D3C670A09D0512068E30AB59B43482A362740D5A95D79287C4FFEE6803EA</t>
  </si>
  <si>
    <t>용접기(교류)</t>
  </si>
  <si>
    <t>500Amp</t>
  </si>
  <si>
    <t>HR</t>
  </si>
  <si>
    <t>호표 47</t>
  </si>
  <si>
    <t>59AA04F4C3C87E03762518E28C400E9A9520995D</t>
  </si>
  <si>
    <t>5EBD8484D3C670A09D0512068E30AB59AA04F4C3C87E03762518E28C400E9A9520995D</t>
  </si>
  <si>
    <t>공통자재</t>
  </si>
  <si>
    <t>일반경비, 전력</t>
  </si>
  <si>
    <t>kwh</t>
  </si>
  <si>
    <t>5EF1D47553477FBCD145991E8D564E12AEDF58</t>
  </si>
  <si>
    <t>5EBD8484D3C670A09D0512068E30AB5EF1D47553477FBCD145991E8D564E12AEDF58</t>
  </si>
  <si>
    <t>철판공</t>
  </si>
  <si>
    <t>5E620413030772F270559C0B8EDB97D8912FC5</t>
  </si>
  <si>
    <t>5EBD8484D3C670A09D0512068E30AB5E620413030772F270559C0B8EDB97D8912FC5</t>
  </si>
  <si>
    <t>5EBD8484D3C670A09D0512068E30AB5E620413030772F270559C0B8EDB97D8912E3D</t>
  </si>
  <si>
    <t>용접공</t>
  </si>
  <si>
    <t>5E620413030772F270559C0B8EDB97D8912FC7</t>
  </si>
  <si>
    <t>5EBD8484D3C670A09D0512068E30AB5E620413030772F270559C0B8EDB97D8912FC7</t>
  </si>
  <si>
    <t>특별인부</t>
  </si>
  <si>
    <t>5E620413030772F270559C0B8EDB97D8912E3C</t>
  </si>
  <si>
    <t>5EBD8484D3C670A09D0512068E30AB5E620413030772F270559C0B8EDB97D8912E3C</t>
  </si>
  <si>
    <t>인력품의 3%</t>
  </si>
  <si>
    <t>5EBD8484D3C670A09D0512068E30AB5FA4742F53477931B6555F3C8340001</t>
  </si>
  <si>
    <t>잡철물설치(철재) -강판 가공시  간단  kg     ( 호표 46 )</t>
  </si>
  <si>
    <t>5EBD8484D3C670A09D051217852263598F1470B3387543B1454B7B89B069F8DB4F7F</t>
  </si>
  <si>
    <t>5EBD8484D3C670A09D05121785226359B444AB73AA76507825C7B68CED0CA5B3DF8C</t>
  </si>
  <si>
    <t>5EBD8484D3C670A09D05121785226359B43482A362740D5A95D79287C4FFEE6803EA</t>
  </si>
  <si>
    <t>5EBD8484D3C670A09D05121785226359AA04F4C3C87E03762518E28C400E9A9520995D</t>
  </si>
  <si>
    <t>5EBD8484D3C670A09D0512178522635EF1D47553477FBCD145991E8D564E12AEDF58</t>
  </si>
  <si>
    <t>5EBD8484D3C670A09D0512178522635E620413030772F270559C0B8EDB97D8912FC5</t>
  </si>
  <si>
    <t>5EBD8484D3C670A09D0512178522635E620413030772F270559C0B8EDB97D8912E3D</t>
  </si>
  <si>
    <t>5EBD8484D3C670A09D0512178522635E620413030772F270559C0B8EDB97D8912FC7</t>
  </si>
  <si>
    <t>5EBD8484D3C670A09D0512178522635E620413030772F270559C0B8EDB97D8912E3C</t>
  </si>
  <si>
    <t>5EBD8484D3C670A09D0512178522635FA4742F53477931B6555F3C8340001</t>
  </si>
  <si>
    <t>용접기(교류)  500Amp  HR     ( 호표 47 )</t>
  </si>
  <si>
    <t>A</t>
  </si>
  <si>
    <t>천원</t>
  </si>
  <si>
    <t>59AA04F4C3C87E03762518E28C400E9A952099</t>
  </si>
  <si>
    <t>59AA04F4C3C87E03762518E28C400E9A9520995D59AA04F4C3C87E03762518E28C400E9A952099</t>
  </si>
  <si>
    <t>수성페인트(뿜칠) - 친환경페인트 재료비  내부, 2회, 친환경페인트(진품)  M2     ( 호표 48 )</t>
  </si>
  <si>
    <t>수성페인트</t>
  </si>
  <si>
    <t>수성페인트, 친환경(진품)</t>
  </si>
  <si>
    <t>599984FED39172471F65A5178BB9522C13D407</t>
  </si>
  <si>
    <t>5EBDC42713567AD85165FEF786D5E0599984FED39172471F65A5178BB9522C13D407</t>
  </si>
  <si>
    <t>잡재료</t>
  </si>
  <si>
    <t>주재료비의 6%</t>
  </si>
  <si>
    <t>5EBDC42713567AD85165FEF786D5E05FA4742F53477931B6555F3C8340001</t>
  </si>
  <si>
    <t>수성페인트(뿜칠) - 노무비 및 공구손료  2회 칠  M2     ( 호표 49 )</t>
  </si>
  <si>
    <t>도장공</t>
  </si>
  <si>
    <t>5E620413030772F270559C0B8EDB97D8912C78</t>
  </si>
  <si>
    <t>5EBDC42713567AD855C5ADF38FF0975E620413030772F270559C0B8EDB97D8912C78</t>
  </si>
  <si>
    <t>5EBDC42713567AD855C5ADF38FF0975E620413030772F270559C0B8EDB97D8912E3D</t>
  </si>
  <si>
    <t>인력품의 9%</t>
  </si>
  <si>
    <t>5EBDC42713567AD855C5ADF38FF0975FA4742F53477931B6555F3C8340001</t>
  </si>
  <si>
    <t>수성페인트(뿜칠) - 노무비 및 공구손료  천장, 2회 칠  M2     ( 호표 50 )</t>
  </si>
  <si>
    <t>5EBDC42713567AD854250C288D43FB5E620413030772F270559C0B8EDB97D8912C78</t>
  </si>
  <si>
    <t>5EBDC42713567AD854250C288D43FB5E620413030772F270559C0B8EDB97D8912E3D</t>
  </si>
  <si>
    <t>노임할증</t>
  </si>
  <si>
    <t>인력품의 20%</t>
  </si>
  <si>
    <t>5EBDC42713567AD854250C288D43FB5FA4742F53477931B6555F3C8340001</t>
  </si>
  <si>
    <t>5FA4742F53477931B6555F3C8343002</t>
  </si>
  <si>
    <t>5EBDC42713567AD854250C288D43FB5FA4742F53477931B6555F3C8343002</t>
  </si>
  <si>
    <t>바탕만들기  콘크리트·모르타르면  M2     ( 호표 51 )</t>
  </si>
  <si>
    <t>퍼티</t>
  </si>
  <si>
    <t>퍼티, 319퍼티, 백색</t>
  </si>
  <si>
    <t>1L=1.55kg</t>
  </si>
  <si>
    <t>599984FED3807D1831357A7F811B7E4A103B3D</t>
  </si>
  <si>
    <t>5EBDC437A3187200A46500E4833CC0599984FED3807D1831357A7F811B7E4A103B3D</t>
  </si>
  <si>
    <t>연마지</t>
  </si>
  <si>
    <t>연마지, #120~180, 230*280mm</t>
  </si>
  <si>
    <t>장</t>
  </si>
  <si>
    <t>599984FD338773BCD63550FD8E398A1944D065</t>
  </si>
  <si>
    <t>5EBDC437A3187200A46500E4833CC0599984FD338773BCD63550FD8E398A1944D065</t>
  </si>
  <si>
    <t>5EBDC437A3187200A46500E4833CC05E620413030772F270559C0B8EDB97D8912C78</t>
  </si>
  <si>
    <t>5EBDC437A3187200A46500E4833CC05E620413030772F270559C0B8EDB97D8912E3D</t>
  </si>
  <si>
    <t>에폭시 페인트 - 재료비  바닥  M2     ( 호표 52 )</t>
  </si>
  <si>
    <t>에나멜페인트</t>
  </si>
  <si>
    <t>SB-EV-400, 에폭시수지, 에포마, 투명</t>
  </si>
  <si>
    <t>599984FED39172471F6594DD8E89B644A1B2EB</t>
  </si>
  <si>
    <t>5EBDC42E433171F52105CDEA89CB03599984FED39172471F6594DD8E89B644A1B2EB</t>
  </si>
  <si>
    <t>프라이머</t>
  </si>
  <si>
    <t>599984FED39172471F6594DD8E89B644A1B03C</t>
  </si>
  <si>
    <t>5EBDC42E433171F52105CDEA89CB03599984FED39172471F6594DD8E89B644A1B03C</t>
  </si>
  <si>
    <t>시너</t>
  </si>
  <si>
    <t>시너, KSM6060, 1종</t>
  </si>
  <si>
    <t>599984FED391724AD3E5D7498A5266ABF8CBF2</t>
  </si>
  <si>
    <t>5EBDC42E433171F52105CDEA89CB03599984FED391724AD3E5D7498A5266ABF8CBF2</t>
  </si>
  <si>
    <t>에폭시 라이닝 - 노무비  바닥, 레기칠  M2     ( 호표 53 )</t>
  </si>
  <si>
    <t>5EBDC42E433171F52065553D8A0CA25E620413030772F270559C0B8EDB97D8912C78</t>
  </si>
  <si>
    <t>5EBDC42E433171F52065553D8A0CA25E620413030772F270559C0B8EDB97D8912E3D</t>
  </si>
  <si>
    <t>갈바붙이기  T=1.2  M2     ( 호표 54 )</t>
  </si>
  <si>
    <t>합금화용융아연도금강판</t>
  </si>
  <si>
    <t>합금화용융아연도금강판, 갈바륨, 1.20mm</t>
  </si>
  <si>
    <t>59999483F3C07D713CE54CF581A8B7B8401FE3</t>
  </si>
  <si>
    <t>5EBC24B713F671F96F7507EC88237E59999483F3C07D713CE54CF581A8B7B8401FE3</t>
  </si>
  <si>
    <t>보통</t>
  </si>
  <si>
    <t>호표 57</t>
  </si>
  <si>
    <t>5EBD8484D3F37401C8858A0C85CE13</t>
  </si>
  <si>
    <t>5EBC24B713F671F96F7507EC88237E5EBD8484D3F37401C8858A0C85CE13</t>
  </si>
  <si>
    <t>5EBC24B713F671F96F7507EC88237E59B4747FD34674D4545510D48D676ED82F9545</t>
  </si>
  <si>
    <t>각파이프설치  ㅁ-50*50*1.6t  M2     ( 호표 55 )</t>
  </si>
  <si>
    <t>50*50*t1.6mm, 2.380kg/m</t>
  </si>
  <si>
    <t>59E1B4DC63BD7CA9D445BA958A4A9E69E566F4</t>
  </si>
  <si>
    <t>5EBC24B713F671F96F7507EC88225959E1B4DC63BD7CA9D445BA958A4A9E69E566F4</t>
  </si>
  <si>
    <t>복잡</t>
  </si>
  <si>
    <t>호표 58</t>
  </si>
  <si>
    <t>5EBD8484D3E27D2E019591B28EC5CE</t>
  </si>
  <si>
    <t>5EBC24B713F671F96F7507EC8822595EBD8484D3E27D2E019591B28EC5CE</t>
  </si>
  <si>
    <t>5EBC24B713F671F96F7507EC88225959B4747FD34674D4545510D48D676ED82F9545</t>
  </si>
  <si>
    <t>유성페인트(붓칠)  철재면, 2회. 1급  M2     ( 호표 56 )</t>
  </si>
  <si>
    <t>유성페인트(붓칠) - 재료비</t>
  </si>
  <si>
    <t>철재면, 2회 칠, 1급</t>
  </si>
  <si>
    <t>호표 59</t>
  </si>
  <si>
    <t>5EBDC42603C47B12468519248BFDD1</t>
  </si>
  <si>
    <t>5EBDC42603C47B1246851962849FA65EBDC42603C47B12468519248BFDD1</t>
  </si>
  <si>
    <t>유성페인트(붓칠) - 노무비</t>
  </si>
  <si>
    <t>철재면, 2회 칠</t>
  </si>
  <si>
    <t>호표 60</t>
  </si>
  <si>
    <t>5EBDC42603C47B124685192489CC01</t>
  </si>
  <si>
    <t>5EBDC42603C47B1246851962849FA65EBDC42603C47B124685192489CC01</t>
  </si>
  <si>
    <t>잡철물제작설치(철재) -강판 가공시  보통  kg     ( 호표 57 )</t>
  </si>
  <si>
    <t>호표 61</t>
  </si>
  <si>
    <t>5EBD8484D3F37401CB55D2668F5199</t>
  </si>
  <si>
    <t>5EBD8484D3F37401C8858A0C85CE135EBD8484D3F37401CB55D2668F5199</t>
  </si>
  <si>
    <t>호표 62</t>
  </si>
  <si>
    <t>5EBD8484D3F37401CB55D27785BC9E</t>
  </si>
  <si>
    <t>5EBD8484D3F37401C8858A0C85CE135EBD8484D3F37401CB55D27785BC9E</t>
  </si>
  <si>
    <t>잡철물제작설치(철재)  복잡  kg     ( 호표 58 )</t>
  </si>
  <si>
    <t>잡철물제작(철재)</t>
  </si>
  <si>
    <t>호표 63</t>
  </si>
  <si>
    <t>5EBD8484D3E27D2E02B5F1E886C537</t>
  </si>
  <si>
    <t>5EBD8484D3E27D2E019591B28EC5CE5EBD8484D3E27D2E02B5F1E886C537</t>
  </si>
  <si>
    <t>잡철물설치(철재)</t>
  </si>
  <si>
    <t>호표 64</t>
  </si>
  <si>
    <t>5EBD8484D3E27D2E02B5F1FA8DEFB9</t>
  </si>
  <si>
    <t>5EBD8484D3E27D2E019591B28EC5CE5EBD8484D3E27D2E02B5F1FA8DEFB9</t>
  </si>
  <si>
    <t>유성페인트(붓칠) - 재료비  철재면, 2회 칠, 1급  M2     ( 호표 59 )</t>
  </si>
  <si>
    <t>조합페인트</t>
  </si>
  <si>
    <t>조합페인트, KSM6020-1종1급, 백색</t>
  </si>
  <si>
    <t>599984FED39172471605BD9B8F9A628B5B0A3B</t>
  </si>
  <si>
    <t>5EBDC42603C47B12468519248BFDD1599984FED39172471605BD9B8F9A628B5B0A3B</t>
  </si>
  <si>
    <t>5EBDC42603C47B12468519248BFDD1599984FED391724AD3E5D7498A5266ABF8CBF2</t>
  </si>
  <si>
    <t>주재료비의 4%</t>
  </si>
  <si>
    <t>5EBDC42603C47B12468519248BFDD15FA4742F53477931B6555F3C8340001</t>
  </si>
  <si>
    <t>유성페인트(붓칠) - 노무비  철재면, 2회 칠  M2     ( 호표 60 )</t>
  </si>
  <si>
    <t>5EBDC42603C47B124685192489CC015E620413030772F270559C0B8EDB97D8912C78</t>
  </si>
  <si>
    <t>5EBDC42603C47B124685192489CC015E620413030772F270559C0B8EDB97D8912E3D</t>
  </si>
  <si>
    <t>잡철물제작(철재) -강판 가공시  보통  kg     ( 호표 61 )</t>
  </si>
  <si>
    <t>5EBD8484D3F37401CB55D2668F5199598F1470B3387543B1454B7B89B069F8DB4F7F</t>
  </si>
  <si>
    <t>5EBD8484D3F37401CB55D2668F519959B444AB73AA76507825C7B68CED0CA5B3DF8C</t>
  </si>
  <si>
    <t>5EBD8484D3F37401CB55D2668F519959B43482A362740D5A95D79287C4FFEE6803EA</t>
  </si>
  <si>
    <t>5EBD8484D3F37401CB55D2668F519959AA04F4C3C87E03762518E28C400E9A9520995D</t>
  </si>
  <si>
    <t>5EBD8484D3F37401CB55D2668F51995EF1D47553477FBCD145991E8D564E12AEDF58</t>
  </si>
  <si>
    <t>5EBD8484D3F37401CB55D2668F51995E620413030772F270559C0B8EDB97D8912FC5</t>
  </si>
  <si>
    <t>5EBD8484D3F37401CB55D2668F51995E620413030772F270559C0B8EDB97D8912E3D</t>
  </si>
  <si>
    <t>5EBD8484D3F37401CB55D2668F51995E620413030772F270559C0B8EDB97D8912FC7</t>
  </si>
  <si>
    <t>5EBD8484D3F37401CB55D2668F51995E620413030772F270559C0B8EDB97D8912E3C</t>
  </si>
  <si>
    <t>5EBD8484D3F37401CB55D2668F51995FA4742F53477931B6555F3C8340001</t>
  </si>
  <si>
    <t>잡철물설치(철재) -강판 가공시  보통  kg     ( 호표 62 )</t>
  </si>
  <si>
    <t>5EBD8484D3F37401CB55D27785BC9E598F1470B3387543B1454B7B89B069F8DB4F7F</t>
  </si>
  <si>
    <t>5EBD8484D3F37401CB55D27785BC9E59B444AB73AA76507825C7B68CED0CA5B3DF8C</t>
  </si>
  <si>
    <t>5EBD8484D3F37401CB55D27785BC9E59B43482A362740D5A95D79287C4FFEE6803EA</t>
  </si>
  <si>
    <t>5EBD8484D3F37401CB55D27785BC9E59AA04F4C3C87E03762518E28C400E9A9520995D</t>
  </si>
  <si>
    <t>5EBD8484D3F37401CB55D27785BC9E5EF1D47553477FBCD145991E8D564E12AEDF58</t>
  </si>
  <si>
    <t>5EBD8484D3F37401CB55D27785BC9E5E620413030772F270559C0B8EDB97D8912FC5</t>
  </si>
  <si>
    <t>5EBD8484D3F37401CB55D27785BC9E5E620413030772F270559C0B8EDB97D8912E3D</t>
  </si>
  <si>
    <t>5EBD8484D3F37401CB55D27785BC9E5E620413030772F270559C0B8EDB97D8912FC7</t>
  </si>
  <si>
    <t>5EBD8484D3F37401CB55D27785BC9E5E620413030772F270559C0B8EDB97D8912E3C</t>
  </si>
  <si>
    <t>5EBD8484D3F37401CB55D27785BC9E5FA4742F53477931B6555F3C8340001</t>
  </si>
  <si>
    <t>잡철물제작(철재)  복잡  kg     ( 호표 63 )</t>
  </si>
  <si>
    <t>5EBD8484D3E27D2E02B5F1E886C537598F1470B3387543B1454B7B89B069F8DB4F7F</t>
  </si>
  <si>
    <t>5EBD8484D3E27D2E02B5F1E886C53759B444AB73AA76507825C7B68CED0CA5B3DF8C</t>
  </si>
  <si>
    <t>5EBD8484D3E27D2E02B5F1E886C53759B43482A362740D5A95D79287C4FFEE6803EA</t>
  </si>
  <si>
    <t>5EBD8484D3E27D2E02B5F1E886C53759AA04F4C3C87E03762518E28C400E9A9520995D</t>
  </si>
  <si>
    <t>5EBD8484D3E27D2E02B5F1E886C5375EF1D47553477FBCD145991E8D564E12AEDF58</t>
  </si>
  <si>
    <t>철공</t>
  </si>
  <si>
    <t>5E620413030772F270559C0B8EDB97D8912E36</t>
  </si>
  <si>
    <t>5EBD8484D3E27D2E02B5F1E886C5375E620413030772F270559C0B8EDB97D8912E36</t>
  </si>
  <si>
    <t>5EBD8484D3E27D2E02B5F1E886C5375E620413030772F270559C0B8EDB97D8912E3D</t>
  </si>
  <si>
    <t>5EBD8484D3E27D2E02B5F1E886C5375E620413030772F270559C0B8EDB97D8912FC7</t>
  </si>
  <si>
    <t>5EBD8484D3E27D2E02B5F1E886C5375E620413030772F270559C0B8EDB97D8912E3C</t>
  </si>
  <si>
    <t>5EBD8484D3E27D2E02B5F1E886C5375FA4742F53477931B6555F3C8340001</t>
  </si>
  <si>
    <t>잡철물설치(철재)  복잡  kg     ( 호표 64 )</t>
  </si>
  <si>
    <t>5EBD8484D3E27D2E02B5F1FA8DEFB9598F1470B3387543B1454B7B89B069F8DB4F7F</t>
  </si>
  <si>
    <t>5EBD8484D3E27D2E02B5F1FA8DEFB959B444AB73AA76507825C7B68CED0CA5B3DF8C</t>
  </si>
  <si>
    <t>5EBD8484D3E27D2E02B5F1FA8DEFB959B43482A362740D5A95D79287C4FFEE6803EA</t>
  </si>
  <si>
    <t>5EBD8484D3E27D2E02B5F1FA8DEFB959AA04F4C3C87E03762518E28C400E9A9520995D</t>
  </si>
  <si>
    <t>5EBD8484D3E27D2E02B5F1FA8DEFB95EF1D47553477FBCD145991E8D564E12AEDF58</t>
  </si>
  <si>
    <t>5EBD8484D3E27D2E02B5F1FA8DEFB95E620413030772F270559C0B8EDB97D8912E36</t>
  </si>
  <si>
    <t>5EBD8484D3E27D2E02B5F1FA8DEFB95E620413030772F270559C0B8EDB97D8912E3D</t>
  </si>
  <si>
    <t>5EBD8484D3E27D2E02B5F1FA8DEFB95E620413030772F270559C0B8EDB97D8912FC7</t>
  </si>
  <si>
    <t>5EBD8484D3E27D2E02B5F1FA8DEFB95E620413030772F270559C0B8EDB97D8912E3C</t>
  </si>
  <si>
    <t>5EBD8484D3E27D2E02B5F1FA8DEFB95FA4742F53477931B6555F3C8340001</t>
  </si>
  <si>
    <t>각파이프설치  ㅁ-50*50*1.4t  M2     ( 호표 65 )</t>
  </si>
  <si>
    <t>50*30*t1.4mm, 1.657kg/m</t>
  </si>
  <si>
    <t>59E1B4DC63BD7CA9D445BA958A4A9E69E56791</t>
  </si>
  <si>
    <t>5EBC24B713F671F96F7507EC88225859E1B4DC63BD7CA9D445BA958A4A9E69E56791</t>
  </si>
  <si>
    <t>5EBC24B713F671F96F7507EC8822585EBD8484D3E27D2E019591B28EC5CE</t>
  </si>
  <si>
    <t>5EBC24B713F671F96F7507EC88225859B4747FD34674D4545510D48D676ED82F9545</t>
  </si>
  <si>
    <t>유리끼우기 - 판유리  10mm 이상  M2     ( 호표 66 )</t>
  </si>
  <si>
    <t>유리공</t>
  </si>
  <si>
    <t>5E620413030772F270559C0B8EDB97D8912C74</t>
  </si>
  <si>
    <t>5EBDE476E3FD768FE645B2408711D95E620413030772F270559C0B8EDB97D8912C74</t>
  </si>
  <si>
    <t>바탕만들기+수성페인트(롤러칠)  내부, 3회, 석고보드면(올퍼티), 친환경  M2     ( 호표 67 )</t>
  </si>
  <si>
    <t>바탕만들기 - 친환경</t>
  </si>
  <si>
    <t>석고보드면(올퍼티)</t>
  </si>
  <si>
    <t>호표 72</t>
  </si>
  <si>
    <t>5EBDC437A3187200A465111D889478</t>
  </si>
  <si>
    <t>5EBDC42713567ADF8035EBD18533055EBDC437A3187200A465111D889478</t>
  </si>
  <si>
    <t>수성페인트(롤러칠) - 친환경페인트 재료비</t>
  </si>
  <si>
    <t>내부, 3회, 친환경페인트(진품)</t>
  </si>
  <si>
    <t>호표 73</t>
  </si>
  <si>
    <t>5EBDC42713567ADF8035D918892CB9</t>
  </si>
  <si>
    <t>5EBDC42713567ADF8035EBD18533055EBDC42713567ADF8035D918892CB9</t>
  </si>
  <si>
    <t>수성페인트(롤러칠) - 노무비</t>
  </si>
  <si>
    <t>3회 칠</t>
  </si>
  <si>
    <t>호표 74</t>
  </si>
  <si>
    <t>5EBDC42713567ADF85B5FAB3847010</t>
  </si>
  <si>
    <t>5EBDC42713567ADF8035EBD18533055EBDC42713567ADF85B5FAB3847010</t>
  </si>
  <si>
    <t>각파이프설치  ㅁ-30*30*1.6t  M     ( 호표 68 )</t>
  </si>
  <si>
    <t>30*30*t1.6mm, 1.380kg/m</t>
  </si>
  <si>
    <t>59E1B4DC63BD7CA9D445BA958A4A9E69E607D6</t>
  </si>
  <si>
    <t>5EBC24B713F671F96F7507EC88225E59E1B4DC63BD7CA9D445BA958A4A9E69E607D6</t>
  </si>
  <si>
    <t>5EBC24B713F671F96F7507EC88225E5EBD8484D3E27D2E019591B28EC5CE</t>
  </si>
  <si>
    <t>5EBC24B713F671F96F7507EC88225E59B4747FD34674D4545510D48D676ED82F9545</t>
  </si>
  <si>
    <t>스텐레스판붙임  T=5  M2     ( 호표 69 )</t>
  </si>
  <si>
    <t>스테인리스강판</t>
  </si>
  <si>
    <t>스테인리스강판, STS304, 5.0mm</t>
  </si>
  <si>
    <t>59999483F3C07D713CE55D648252BE45638486</t>
  </si>
  <si>
    <t>5EBC24B713F671F96F7507EC88237B59999483F3C07D713CE55D648252BE45638486</t>
  </si>
  <si>
    <t>잡철물제작설치(스테인리스)-강판 가공시</t>
  </si>
  <si>
    <t>호표 75</t>
  </si>
  <si>
    <t>5EBD8484D3F37402D245ED648F771D</t>
  </si>
  <si>
    <t>5EBC24B713F671F96F7507EC88237B5EBD8484D3F37402D245ED648F771D</t>
  </si>
  <si>
    <t>철강설, 스텐레스, 작업설부산물</t>
  </si>
  <si>
    <t>59B4747FD34674D4545510D48D676ED82F94A1</t>
  </si>
  <si>
    <t>5EBC24B713F671F96F7507EC88237B59B4747FD34674D4545510D48D676ED82F94A1</t>
  </si>
  <si>
    <t>도배 - 합판·석고보드면  벽, 벽지  M2     ( 호표 70 )</t>
  </si>
  <si>
    <t>재료비, 비닐벽지, 실크형, B급</t>
  </si>
  <si>
    <t>호표 76</t>
  </si>
  <si>
    <t>5EBDD408C34B7C3DDCA5DFE48FCC89</t>
  </si>
  <si>
    <t>5EBDD408C34B7C3F8A05986D8914765EBDD408C34B7C3DDCA5DFE48FCC89</t>
  </si>
  <si>
    <t>노무비, 벽</t>
  </si>
  <si>
    <t>호표 77</t>
  </si>
  <si>
    <t>5EBDD408C34B7C3C3605B9508F09B4</t>
  </si>
  <si>
    <t>5EBDD408C34B7C3F8A05986D8914765EBDD408C34B7C3C3605B9508F09B4</t>
  </si>
  <si>
    <t>유리끼우기 - 판유리  5mm 이하  M2     ( 호표 71 )</t>
  </si>
  <si>
    <t>5EBDE476E3FD768FE645B2408717625E620413030772F270559C0B8EDB97D8912C74</t>
  </si>
  <si>
    <t>바탕만들기 - 친환경  석고보드면(올퍼티)  M2     ( 호표 72 )</t>
  </si>
  <si>
    <t>F-Tape</t>
  </si>
  <si>
    <t>W:35~100mm</t>
  </si>
  <si>
    <t>599984FED3807D1831357A7F811B7E4A11C1A6</t>
  </si>
  <si>
    <t>5EBDC437A3187200A465111D889478599984FED3807D1831357A7F811B7E4A11C1A6</t>
  </si>
  <si>
    <t>휠러</t>
  </si>
  <si>
    <t>599984FED3807D1831357A7F811B7E4A11C09D</t>
  </si>
  <si>
    <t>5EBDC437A3187200A465111D889478599984FED3807D1831357A7F811B7E4A11C09D</t>
  </si>
  <si>
    <t>퍼티, 친환경, 내부</t>
  </si>
  <si>
    <t>599984FED3807D1831357A7F811B7E4A138F3B</t>
  </si>
  <si>
    <t>5EBDC437A3187200A465111D889478599984FED3807D1831357A7F811B7E4A138F3B</t>
  </si>
  <si>
    <t>5EBDC437A3187200A465111D889478599984FD338773BCD63550FD8E398A1944D065</t>
  </si>
  <si>
    <t>5EBDC437A3187200A465111D8894785E620413030772F270559C0B8EDB97D8912C78</t>
  </si>
  <si>
    <t>5EBDC437A3187200A465111D8894785E620413030772F270559C0B8EDB97D8912E3D</t>
  </si>
  <si>
    <t>5EBDC437A3187200A465111D8894785FA4742F53477931B6555F3C8340001</t>
  </si>
  <si>
    <t>수성페인트(롤러칠) - 친환경페인트 재료비  내부, 3회, 친환경페인트(진품)  M2     ( 호표 73 )</t>
  </si>
  <si>
    <t>5EBDC42713567ADF8035D918892CB9599984FED39172471F65A5178BB9522C13D407</t>
  </si>
  <si>
    <t>5EBDC42713567ADF8035D918892CB95FA4742F53477931B6555F3C8340001</t>
  </si>
  <si>
    <t>수성페인트(롤러칠) - 노무비  3회 칠  M2     ( 호표 74 )</t>
  </si>
  <si>
    <t>5EBDC42713567ADF85B5FAB38470105E620413030772F270559C0B8EDB97D8912C78</t>
  </si>
  <si>
    <t>5EBDC42713567ADF85B5FAB38470105E620413030772F270559C0B8EDB97D8912E3D</t>
  </si>
  <si>
    <t>잡철물제작설치(스테인리스)-강판 가공시  보통  kg     ( 호표 75 )</t>
  </si>
  <si>
    <t>잡철물제작(스테인리스) -강판 가공시</t>
  </si>
  <si>
    <t>호표 78</t>
  </si>
  <si>
    <t>5EBD8484D3F37402D1A58739806E1F</t>
  </si>
  <si>
    <t>5EBD8484D3F37402D245ED648F771D5EBD8484D3F37402D1A58739806E1F</t>
  </si>
  <si>
    <t>잡철물설치(스테인리스) -강판 가공시</t>
  </si>
  <si>
    <t>호표 79</t>
  </si>
  <si>
    <t>5EBD8484D3F37402D1A587288A031A</t>
  </si>
  <si>
    <t>5EBD8484D3F37402D245ED648F771D5EBD8484D3F37402D1A587288A031A</t>
  </si>
  <si>
    <t>도배 - 합판·석고보드면  재료비, 비닐벽지, 실크형, B급  M2     ( 호표 76 )</t>
  </si>
  <si>
    <t>종이벽지</t>
  </si>
  <si>
    <t>종이벽지, 초배지</t>
  </si>
  <si>
    <t>59999483F3A4735FE225CF0F89B2FCB37DC3DD</t>
  </si>
  <si>
    <t>5EBDD408C34B7C3DDCA5DFE48FCC8959999483F3A4735FE225CF0F89B2FCB37DC3DD</t>
  </si>
  <si>
    <t>비닐벽지</t>
  </si>
  <si>
    <t>비닐벽지, 실크형, B급</t>
  </si>
  <si>
    <t>59999483F3A4735FE225CF0F89B2FCB37DC3DA</t>
  </si>
  <si>
    <t>5EBDD408C34B7C3DDCA5DFE48FCC8959999483F3A4735FE225CF0F89B2FCB37DC3DA</t>
  </si>
  <si>
    <t>초산비닐계접착제</t>
  </si>
  <si>
    <t>초산비닐계접착제, 벽지용</t>
  </si>
  <si>
    <t>599984FED3807D1831353C84863B9A25CBF24D</t>
  </si>
  <si>
    <t>5EBDD408C34B7C3DDCA5DFE48FCC89599984FED3807D1831353C84863B9A25CBF24D</t>
  </si>
  <si>
    <t>도배 - 합판·석고보드면  노무비, 벽  M2     ( 호표 77 )</t>
  </si>
  <si>
    <t>도배공</t>
  </si>
  <si>
    <t>5E620413030772F270559C0B8EDB97D8912D19</t>
  </si>
  <si>
    <t>5EBDD408C34B7C3C3605B9508F09B45E620413030772F270559C0B8EDB97D8912D19</t>
  </si>
  <si>
    <t>5EBDD408C34B7C3C3605B9508F09B45E620413030772F270559C0B8EDB97D8912E3D</t>
  </si>
  <si>
    <t>잡철물제작(스테인리스) -강판 가공시  보통  kg     ( 호표 78 )</t>
  </si>
  <si>
    <t>용접봉(스테인리스)</t>
  </si>
  <si>
    <t>3.2(KSD308-16)</t>
  </si>
  <si>
    <t>598F1470B3387543B1454B7B89B069F8D99A52</t>
  </si>
  <si>
    <t>5EBD8484D3F37402D1A58739806E1F598F1470B3387543B1454B7B89B069F8D99A52</t>
  </si>
  <si>
    <t>5EBD8484D3F37402D1A58739806E1F59B444AB73AA76507825C7B68CED0CA5B3DF8C</t>
  </si>
  <si>
    <t>5EBD8484D3F37402D1A58739806E1F59B43482A362740D5A95D79287C4FFEE6803EA</t>
  </si>
  <si>
    <t>5EBD8484D3F37402D1A58739806E1F59AA04F4C3C87E03762518E28C400E9A9520995D</t>
  </si>
  <si>
    <t>5EBD8484D3F37402D1A58739806E1F5EF1D47553477FBCD145991E8D564E12AEDF58</t>
  </si>
  <si>
    <t>5EBD8484D3F37402D1A58739806E1F5E620413030772F270559C0B8EDB97D8912FC5</t>
  </si>
  <si>
    <t>5EBD8484D3F37402D1A58739806E1F5E620413030772F270559C0B8EDB97D8912E3D</t>
  </si>
  <si>
    <t>5EBD8484D3F37402D1A58739806E1F5E620413030772F270559C0B8EDB97D8912FC7</t>
  </si>
  <si>
    <t>5EBD8484D3F37402D1A58739806E1F5E620413030772F270559C0B8EDB97D8912E3C</t>
  </si>
  <si>
    <t>5EBD8484D3F37402D1A58739806E1F5FA4742F53477931B6555F3C8340001</t>
  </si>
  <si>
    <t>잡철물설치(스테인리스) -강판 가공시  보통  kg     ( 호표 79 )</t>
  </si>
  <si>
    <t>5EBD8484D3F37402D1A587288A031A598F1470B3387543B1454B7B89B069F8D99A52</t>
  </si>
  <si>
    <t>5EBD8484D3F37402D1A587288A031A59B444AB73AA76507825C7B68CED0CA5B3DF8C</t>
  </si>
  <si>
    <t>5EBD8484D3F37402D1A587288A031A59B43482A362740D5A95D79287C4FFEE6803EA</t>
  </si>
  <si>
    <t>5EBD8484D3F37402D1A587288A031A59AA04F4C3C87E03762518E28C400E9A9520995D</t>
  </si>
  <si>
    <t>5EBD8484D3F37402D1A587288A031A5EF1D47553477FBCD145991E8D564E12AEDF58</t>
  </si>
  <si>
    <t>5EBD8484D3F37402D1A587288A031A5E620413030772F270559C0B8EDB97D8912FC5</t>
  </si>
  <si>
    <t>5EBD8484D3F37402D1A587288A031A5E620413030772F270559C0B8EDB97D8912E3D</t>
  </si>
  <si>
    <t>5EBD8484D3F37402D1A587288A031A5E620413030772F270559C0B8EDB97D8912FC7</t>
  </si>
  <si>
    <t>5EBD8484D3F37402D1A587288A031A5E620413030772F270559C0B8EDB97D8912E3C</t>
  </si>
  <si>
    <t>5EBD8484D3F37402D1A587288A031A5FA4742F53477931B6555F3C8340001</t>
  </si>
  <si>
    <t>합판깔기  T=12  M2     ( 호표 80 )</t>
  </si>
  <si>
    <t>내수합판</t>
  </si>
  <si>
    <t>내수합판, 1급, 12*910*1820mm</t>
  </si>
  <si>
    <t>59B4747FD3F07DE22745D5D0811F68FC0659E7</t>
  </si>
  <si>
    <t>5EBDB43C73C17093E3F5D659879D8959B4747FD3F07DE22745D5D0811F68FC0659E7</t>
  </si>
  <si>
    <t>5EBDB43C73C17093E3F5D659879D895E620413030772F270559C0B8EDB97D8912C72</t>
  </si>
  <si>
    <t>5EBDB43C73C17093E3F5D659879D895E620413030772F270559C0B8EDB97D8912E3D</t>
  </si>
  <si>
    <t>인력품의 4%</t>
  </si>
  <si>
    <t>5EBDB43C73C17093E3F5D659879D895FA4742F53477931B6555F3C8340001</t>
  </si>
  <si>
    <t>플로어링 마루  22mm, 경질단풍나무(MAPLE), 도장제품  M2     ( 호표 81 )</t>
  </si>
  <si>
    <t>플로어링보드</t>
  </si>
  <si>
    <t>59999483F3A4735D34F512418901FEF2A5ABF9</t>
  </si>
  <si>
    <t>5EBDB43C73B07FC9860582328F703B59999483F3A4735D34F512418901FEF2A5ABF9</t>
  </si>
  <si>
    <t>플로어링 마루 - 노무비 및 공구손료</t>
  </si>
  <si>
    <t>호표 86</t>
  </si>
  <si>
    <t>5EBDB43C73B07FC9860582788A60E4</t>
  </si>
  <si>
    <t>5EBDB43C73B07FC9860582328F703B5EBDB43C73B07FC9860582788A60E4</t>
  </si>
  <si>
    <t>각파이프설치(H=360)  ㅁ-40*40*1.6t @300*300,@600  M2     ( 호표 82 )</t>
  </si>
  <si>
    <t>40*40*t1.6mm, 1.880kg/m</t>
  </si>
  <si>
    <t>59E1B4DC63BD7CA9D445BA958A4A9E69E5679D</t>
  </si>
  <si>
    <t>5EBC24B713F671F96F7507EC88225B59E1B4DC63BD7CA9D445BA958A4A9E69E5679D</t>
  </si>
  <si>
    <t>5EBC24B713F671F96F7507EC88225B5EBD8484D3E27D2E019591B28EC5CE</t>
  </si>
  <si>
    <t>5EBC24B713F671F96F7507EC88225B59B4747FD34674D4545510D48D676ED82F9545</t>
  </si>
  <si>
    <t>각파이프설치  ㅁ-40*20*1.6t  M     ( 호표 83 )</t>
  </si>
  <si>
    <t>5EBC24B713F671F96F7507EC88225C59E1B4DC63BD7CA9D445BA958A4A9E69E56798</t>
  </si>
  <si>
    <t>5EBC24B713F671F96F7507EC88225C5EBD8484D3E27D2E019591B28EC5CE</t>
  </si>
  <si>
    <t>5EBC24B713F671F96F7507EC88225C59B4747FD34674D4545510D48D676ED82F9545</t>
  </si>
  <si>
    <t>앵커 볼트 설치  ∮16 이하  개     ( 호표 84 )</t>
  </si>
  <si>
    <t>철골공</t>
  </si>
  <si>
    <t>5E620413030772F270559C0B8EDB97D8912FC4</t>
  </si>
  <si>
    <t>5EBD74A05378703E2C859E598C22565E620413030772F270559C0B8EDB97D8912FC4</t>
  </si>
  <si>
    <t>5EBD74A05378703E2C859E598C22565E620413030772F270559C0B8EDB97D8912E3C</t>
  </si>
  <si>
    <t>5EBD74A05378703E2C859E598C22565FA4742F53477931B6555F3C8340001</t>
  </si>
  <si>
    <t>스텐레스난간설치  ￠38.1*1.5+FB 9*32,H=300  M     ( 호표 85 )</t>
  </si>
  <si>
    <t>기계구조용스테인리스강관</t>
  </si>
  <si>
    <t>기계구조용스테인리스강관, ∮38.0*1.5mm</t>
  </si>
  <si>
    <t>59E1B4DC63BD7CA9D445500B85CE5150E9A111</t>
  </si>
  <si>
    <t>5EBC24B713F671F96F7507EC8820AA59E1B4DC63BD7CA9D445500B85CE5150E9A111</t>
  </si>
  <si>
    <t>평강, STS304, 7∼30t*30∼150mm</t>
  </si>
  <si>
    <t>59999483F3C07E1C012556F089772FF9DC177F</t>
  </si>
  <si>
    <t>5EBC24B713F671F96F7507EC8820AA59999483F3C07E1C012556F089772FF9DC177F</t>
  </si>
  <si>
    <t>잡철물제작설치(스테인리스)</t>
  </si>
  <si>
    <t>호표 87</t>
  </si>
  <si>
    <t>5EBD8484D3E27D2E0195BC8A83D4E1</t>
  </si>
  <si>
    <t>5EBC24B713F671F96F7507EC8820AA5EBD8484D3E27D2E0195BC8A83D4E1</t>
  </si>
  <si>
    <t>5EBC24B713F671F96F7507EC8820AA5EBD8484D3F37402D245ED648F771D</t>
  </si>
  <si>
    <t>5EBC24B713F671F96F7507EC8820AA59B4747FD34674D4545510D48D676ED82F94A1</t>
  </si>
  <si>
    <t>플로어링 마루 - 노무비 및 공구손료    M2     ( 호표 86 )</t>
  </si>
  <si>
    <t>5EBDB43C73B07FC9860582788A60E45E620413030772F270559C0B8EDB97D8912D18</t>
  </si>
  <si>
    <t>5EBDB43C73B07FC9860582788A60E45E620413030772F270559C0B8EDB97D8912E3D</t>
  </si>
  <si>
    <t>5EBDB43C73B07FC9860582788A60E45FA4742F53477931B6555F3C8340001</t>
  </si>
  <si>
    <t>잡철물제작설치(스테인리스)  복잡  kg     ( 호표 87 )</t>
  </si>
  <si>
    <t>잡철물제작(스테인리스)</t>
  </si>
  <si>
    <t>호표 88</t>
  </si>
  <si>
    <t>5EBD8484D3E27D2E02B5D50782D38E</t>
  </si>
  <si>
    <t>5EBD8484D3E27D2E0195BC8A83D4E15EBD8484D3E27D2E02B5D50782D38E</t>
  </si>
  <si>
    <t>잡철물설치(스테인리스)</t>
  </si>
  <si>
    <t>호표 89</t>
  </si>
  <si>
    <t>5EBD8484D3E27D2E02B5D511895DF7</t>
  </si>
  <si>
    <t>5EBD8484D3E27D2E0195BC8A83D4E15EBD8484D3E27D2E02B5D511895DF7</t>
  </si>
  <si>
    <t>잡철물제작(스테인리스)  복잡  kg     ( 호표 88 )</t>
  </si>
  <si>
    <t>5EBD8484D3E27D2E02B5D50782D38E598F1470B3387543B1454B7B89B069F8D99A52</t>
  </si>
  <si>
    <t>5EBD8484D3E27D2E02B5D50782D38E59B444AB73AA76507825C7B68CED0CA5B3DF8C</t>
  </si>
  <si>
    <t>5EBD8484D3E27D2E02B5D50782D38E59B43482A362740D5A95D79287C4FFEE6803EA</t>
  </si>
  <si>
    <t>5EBD8484D3E27D2E02B5D50782D38E59AA04F4C3C87E03762518E28C400E9A9520995D</t>
  </si>
  <si>
    <t>5EBD8484D3E27D2E02B5D50782D38E5EF1D47553477FBCD145991E8D564E12AEDF58</t>
  </si>
  <si>
    <t>5EBD8484D3E27D2E02B5D50782D38E5E620413030772F270559C0B8EDB97D8912E36</t>
  </si>
  <si>
    <t>5EBD8484D3E27D2E02B5D50782D38E5E620413030772F270559C0B8EDB97D8912E3D</t>
  </si>
  <si>
    <t>5EBD8484D3E27D2E02B5D50782D38E5E620413030772F270559C0B8EDB97D8912FC7</t>
  </si>
  <si>
    <t>5EBD8484D3E27D2E02B5D50782D38E5E620413030772F270559C0B8EDB97D8912E3C</t>
  </si>
  <si>
    <t>5EBD8484D3E27D2E02B5D50782D38E5FA4742F53477931B6555F3C8340001</t>
  </si>
  <si>
    <t>잡철물설치(스테인리스)  복잡  kg     ( 호표 89 )</t>
  </si>
  <si>
    <t>5EBD8484D3E27D2E02B5D511895DF7598F1470B3387543B1454B7B89B069F8D99A52</t>
  </si>
  <si>
    <t>5EBD8484D3E27D2E02B5D511895DF759B444AB73AA76507825C7B68CED0CA5B3DF8C</t>
  </si>
  <si>
    <t>5EBD8484D3E27D2E02B5D511895DF759B43482A362740D5A95D79287C4FFEE6803EA</t>
  </si>
  <si>
    <t>5EBD8484D3E27D2E02B5D511895DF759AA04F4C3C87E03762518E28C400E9A9520995D</t>
  </si>
  <si>
    <t>5EBD8484D3E27D2E02B5D511895DF75EF1D47553477FBCD145991E8D564E12AEDF58</t>
  </si>
  <si>
    <t>5EBD8484D3E27D2E02B5D511895DF75E620413030772F270559C0B8EDB97D8912E36</t>
  </si>
  <si>
    <t>5EBD8484D3E27D2E02B5D511895DF75E620413030772F270559C0B8EDB97D8912E3D</t>
  </si>
  <si>
    <t>5EBD8484D3E27D2E02B5D511895DF75E620413030772F270559C0B8EDB97D8912FC7</t>
  </si>
  <si>
    <t>5EBD8484D3E27D2E02B5D511895DF75E620413030772F270559C0B8EDB97D8912E3C</t>
  </si>
  <si>
    <t>5EBD8484D3E27D2E02B5D511895DF75FA4742F53477931B6555F3C8340001</t>
  </si>
  <si>
    <t>마루틀 설치(H=150)  40*40 @300+600  M2     ( 호표 90 )</t>
  </si>
  <si>
    <t>각재</t>
  </si>
  <si>
    <t>각재, 외송</t>
  </si>
  <si>
    <t>59999483F3C07C6AC275A6D4877B9E9328D0CD</t>
  </si>
  <si>
    <t>5EBDB43C73C17093E02582418F794459999483F3C07C6AC275A6D4877B9E9328D0CD</t>
  </si>
  <si>
    <t>마루틀 설치</t>
  </si>
  <si>
    <t>시공비</t>
  </si>
  <si>
    <t>호표 91</t>
  </si>
  <si>
    <t>5EBDB43C73C17093E1350390858786</t>
  </si>
  <si>
    <t>5EBDB43C73C17093E02582418F79445EBDB43C73C17093E1350390858786</t>
  </si>
  <si>
    <t>마루틀 설치  시공비  M2     ( 호표 91 )</t>
  </si>
  <si>
    <t>5EBDB43C73C17093E13503908587865E620413030772F270559C0B8EDB97D8912C72</t>
  </si>
  <si>
    <t>5EBDB43C73C17093E13503908587865E620413030772F270559C0B8EDB97D8912E3D</t>
  </si>
  <si>
    <t>5EBDB43C73C17093E13503908587865FA4742F53477931B6555F3C8340001</t>
  </si>
  <si>
    <t>잡철물제작설치(철재)  간단  kg     ( 호표 92 )</t>
  </si>
  <si>
    <t>호표 93</t>
  </si>
  <si>
    <t>5EBD8484D3C670A1A365C2538B2B29</t>
  </si>
  <si>
    <t>5EBD8484D3C670A1A09596D284B4795EBD8484D3C670A1A365C2538B2B29</t>
  </si>
  <si>
    <t>호표 94</t>
  </si>
  <si>
    <t>5EBD8484D3C670A1A365C2418401A7</t>
  </si>
  <si>
    <t>5EBD8484D3C670A1A09596D284B4795EBD8484D3C670A1A365C2418401A7</t>
  </si>
  <si>
    <t>잡철물제작(철재)  간단  kg     ( 호표 93 )</t>
  </si>
  <si>
    <t>5EBD8484D3C670A1A365C2538B2B29598F1470B3387543B1454B7B89B069F8DB4F7F</t>
  </si>
  <si>
    <t>5EBD8484D3C670A1A365C2538B2B2959B444AB73AA76507825C7B68CED0CA5B3DF8C</t>
  </si>
  <si>
    <t>5EBD8484D3C670A1A365C2538B2B2959B43482A362740D5A95D79287C4FFEE6803EA</t>
  </si>
  <si>
    <t>5EBD8484D3C670A1A365C2538B2B2959AA04F4C3C87E03762518E28C400E9A9520995D</t>
  </si>
  <si>
    <t>5EBD8484D3C670A1A365C2538B2B295EF1D47553477FBCD145991E8D564E12AEDF58</t>
  </si>
  <si>
    <t>5EBD8484D3C670A1A365C2538B2B295E620413030772F270559C0B8EDB97D8912E36</t>
  </si>
  <si>
    <t>5EBD8484D3C670A1A365C2538B2B295E620413030772F270559C0B8EDB97D8912E3D</t>
  </si>
  <si>
    <t>5EBD8484D3C670A1A365C2538B2B295E620413030772F270559C0B8EDB97D8912FC7</t>
  </si>
  <si>
    <t>5EBD8484D3C670A1A365C2538B2B295E620413030772F270559C0B8EDB97D8912E3C</t>
  </si>
  <si>
    <t>5EBD8484D3C670A1A365C2538B2B295FA4742F53477931B6555F3C8340001</t>
  </si>
  <si>
    <t>잡철물설치(철재)  간단  kg     ( 호표 94 )</t>
  </si>
  <si>
    <t>5EBD8484D3C670A1A365C2418401A7598F1470B3387543B1454B7B89B069F8DB4F7F</t>
  </si>
  <si>
    <t>5EBD8484D3C670A1A365C2418401A759B444AB73AA76507825C7B68CED0CA5B3DF8C</t>
  </si>
  <si>
    <t>5EBD8484D3C670A1A365C2418401A759B43482A362740D5A95D79287C4FFEE6803EA</t>
  </si>
  <si>
    <t>5EBD8484D3C670A1A365C2418401A759AA04F4C3C87E03762518E28C400E9A9520995D</t>
  </si>
  <si>
    <t>5EBD8484D3C670A1A365C2418401A75EF1D47553477FBCD145991E8D564E12AEDF58</t>
  </si>
  <si>
    <t>5EBD8484D3C670A1A365C2418401A75E620413030772F270559C0B8EDB97D8912E36</t>
  </si>
  <si>
    <t>5EBD8484D3C670A1A365C2418401A75E620413030772F270559C0B8EDB97D8912E3D</t>
  </si>
  <si>
    <t>5EBD8484D3C670A1A365C2418401A75E620413030772F270559C0B8EDB97D8912FC7</t>
  </si>
  <si>
    <t>5EBD8484D3C670A1A365C2418401A75E620413030772F270559C0B8EDB97D8912E3C</t>
  </si>
  <si>
    <t>5EBD8484D3C670A1A365C2418401A75FA4742F53477931B6555F3C8340001</t>
  </si>
  <si>
    <t>각파이프설치  ㅁ-40*40*1.6t  M     ( 호표 95 )</t>
  </si>
  <si>
    <t>5EBC24B713F671F96F7507EC88225D59E1B4DC63BD7CA9D445BA958A4A9E69E5679D</t>
  </si>
  <si>
    <t>5EBC24B713F671F96F7507EC88225D5EBD8484D3E27D2E019591B28EC5CE</t>
  </si>
  <si>
    <t>5EBC24B713F671F96F7507EC88225D59B4747FD34674D4545510D48D676ED82F9545</t>
  </si>
  <si>
    <t>잡철물제작설치(철재) -강판 가공시  간단  TON     ( 호표 96 )</t>
  </si>
  <si>
    <t>호표 98</t>
  </si>
  <si>
    <t>5EBD8484D3C670A09D0501978D00EA</t>
  </si>
  <si>
    <t>5EBD8484D3C670A09E259D168103F55EBD8484D3C670A09D0501978D00EA</t>
  </si>
  <si>
    <t>호표 99</t>
  </si>
  <si>
    <t>5EBD8484D3C670A09D0501858676A1</t>
  </si>
  <si>
    <t>5EBD8484D3C670A09E259D168103F55EBD8484D3C670A09D0501858676A1</t>
  </si>
  <si>
    <t>녹막이페인트(붓칠)  철재면, 1회, 1종  M2     ( 호표 97 )</t>
  </si>
  <si>
    <t>녹막이페인트(붓칠) - 재료비</t>
  </si>
  <si>
    <t>호표 100</t>
  </si>
  <si>
    <t>5EBDC425636E7729419502E38EBCF2</t>
  </si>
  <si>
    <t>5EBDC425636E77294085816685A1AE5EBDC425636E7729419502E38EBCF2</t>
  </si>
  <si>
    <t>녹막이페인트(붓칠) - 노무비</t>
  </si>
  <si>
    <t>철재면, 1회 칠</t>
  </si>
  <si>
    <t>호표 101</t>
  </si>
  <si>
    <t>5EBDC425636E772941951351805C1A</t>
  </si>
  <si>
    <t>5EBDC425636E77294085816685A1AE5EBDC425636E772941951351805C1A</t>
  </si>
  <si>
    <t>잡철물제작(철재) -강판 가공시  간단  TON     ( 호표 98 )</t>
  </si>
  <si>
    <t>5EBD8484D3C670A09D0501978D00EA598F1470B3387543B1454B7B89B069F8DB4F7F</t>
  </si>
  <si>
    <t>5EBD8484D3C670A09D0501978D00EA59B444AB73AA76507825C7B68CED0CA5B3DF8C</t>
  </si>
  <si>
    <t>5EBD8484D3C670A09D0501978D00EA59B43482A362740D5A95D79287C4FFEE6803EA</t>
  </si>
  <si>
    <t>5EBD8484D3C670A09D0501978D00EA59AA04F4C3C87E03762518E28C400E9A9520995D</t>
  </si>
  <si>
    <t>5EBD8484D3C670A09D0501978D00EA5EF1D47553477FBCD145991E8D564E12AEDF58</t>
  </si>
  <si>
    <t>5EBD8484D3C670A09D0501978D00EA5E620413030772F270559C0B8EDB97D8912FC5</t>
  </si>
  <si>
    <t>5EBD8484D3C670A09D0501978D00EA5E620413030772F270559C0B8EDB97D8912E3D</t>
  </si>
  <si>
    <t>5EBD8484D3C670A09D0501978D00EA5E620413030772F270559C0B8EDB97D8912FC7</t>
  </si>
  <si>
    <t>5EBD8484D3C670A09D0501978D00EA5E620413030772F270559C0B8EDB97D8912E3C</t>
  </si>
  <si>
    <t>5EBD8484D3C670A09D0501978D00EA5FA4742F53477931B6555F3C8340001</t>
  </si>
  <si>
    <t>잡철물설치(철재) -강판 가공시  간단  TON     ( 호표 99 )</t>
  </si>
  <si>
    <t>5EBD8484D3C670A09D0501858676A1598F1470B3387543B1454B7B89B069F8DB4F7F</t>
  </si>
  <si>
    <t>5EBD8484D3C670A09D0501858676A159B444AB73AA76507825C7B68CED0CA5B3DF8C</t>
  </si>
  <si>
    <t>5EBD8484D3C670A09D0501858676A159B43482A362740D5A95D79287C4FFEE6803EA</t>
  </si>
  <si>
    <t>5EBD8484D3C670A09D0501858676A159AA04F4C3C87E03762518E28C400E9A9520995D</t>
  </si>
  <si>
    <t>5EBD8484D3C670A09D0501858676A15EF1D47553477FBCD145991E8D564E12AEDF58</t>
  </si>
  <si>
    <t>5EBD8484D3C670A09D0501858676A15E620413030772F270559C0B8EDB97D8912FC5</t>
  </si>
  <si>
    <t>5EBD8484D3C670A09D0501858676A15E620413030772F270559C0B8EDB97D8912E3D</t>
  </si>
  <si>
    <t>5EBD8484D3C670A09D0501858676A15E620413030772F270559C0B8EDB97D8912FC7</t>
  </si>
  <si>
    <t>5EBD8484D3C670A09D0501858676A15E620413030772F270559C0B8EDB97D8912E3C</t>
  </si>
  <si>
    <t>5EBD8484D3C670A09D0501858676A15FA4742F53477931B6555F3C8340001</t>
  </si>
  <si>
    <t>녹막이페인트(붓칠) - 재료비  철재면, 1회, 1종  M2     ( 호표 100 )</t>
  </si>
  <si>
    <t>방청페인트</t>
  </si>
  <si>
    <t>방청페인트, KSM6030-1종1류, 광명단페인트</t>
  </si>
  <si>
    <t>599984FED39172471605FB408FCB0AF7F41E1E</t>
  </si>
  <si>
    <t>5EBDC425636E7729419502E38EBCF2599984FED39172471605FB408FCB0AF7F41E1E</t>
  </si>
  <si>
    <t>5EBDC425636E7729419502E38EBCF2599984FED391724AD3E5D7498A5266ABF8CBF2</t>
  </si>
  <si>
    <t>주재료비의 3%</t>
  </si>
  <si>
    <t>5EBDC425636E7729419502E38EBCF25FA4742F53477931B6555F3C8340001</t>
  </si>
  <si>
    <t>녹막이페인트(붓칠) - 노무비  철재면, 1회 칠  M2     ( 호표 101 )</t>
  </si>
  <si>
    <t>5EBDC425636E772941951351805C1A5E620413030772F270559C0B8EDB97D8912C78</t>
  </si>
  <si>
    <t>5EBDC425636E772941951351805C1A5E620413030772F270559C0B8EDB97D8912E3D</t>
  </si>
  <si>
    <t>인조대리석붙임  바닥, 10mm  M2     ( 호표 102 )</t>
  </si>
  <si>
    <t>인조대리석</t>
  </si>
  <si>
    <t>인조대리석, HANEX, SOLO(단색), 9mm</t>
  </si>
  <si>
    <t>59999483F3A4735D34F5583E84567B732ED5A5</t>
  </si>
  <si>
    <t>5EBDF45A530671F87775118385A95559999483F3A4735D34F5583E84567B732ED5A5</t>
  </si>
  <si>
    <t>타일본드</t>
  </si>
  <si>
    <t>건식본드, 20kg/can</t>
  </si>
  <si>
    <t>599984FED3807D18313569DC8B7902D850AAD4</t>
  </si>
  <si>
    <t>5EBDF45A530671F87775118385A955599984FED3807D18313569DC8B7902D850AAD4</t>
  </si>
  <si>
    <t>대리석/테라조판붙임(습식)</t>
  </si>
  <si>
    <t>바닥, 자재 별도(시공비)</t>
  </si>
  <si>
    <t>호표 104</t>
  </si>
  <si>
    <t>5EBDF45A5306767C7F6546138A7F42</t>
  </si>
  <si>
    <t>5EBDF45A530671F87775118385A9555EBDF45A5306767C7F6546138A7F42</t>
  </si>
  <si>
    <t>인조대리석붙임  벽, 10mm  M2     ( 호표 103 )</t>
  </si>
  <si>
    <t>5EBDF45A532174DAF5758067816D3459999483F3A4735D34F5583E84567B732ED5A5</t>
  </si>
  <si>
    <t>5EBDF45A532174DAF5758067816D34599984FED3807D18313569DC8B7902D850AAD4</t>
  </si>
  <si>
    <t>평벽, 자재 별도(시공비)</t>
  </si>
  <si>
    <t>호표 105</t>
  </si>
  <si>
    <t>5EBDF45A532173319E453F538880E9</t>
  </si>
  <si>
    <t>5EBDF45A532174DAF5758067816D345EBDF45A532173319E453F538880E9</t>
  </si>
  <si>
    <t>대리석/테라조판붙임(습식)  바닥, 자재 별도(시공비)  M2     ( 호표 104 )</t>
  </si>
  <si>
    <t>석공</t>
  </si>
  <si>
    <t>5E620413030772F270559C0B8EDB97D8912D1B</t>
  </si>
  <si>
    <t>5EBDF45A5306767C7F6546138A7F425E620413030772F270559C0B8EDB97D8912D1B</t>
  </si>
  <si>
    <t>5EBDF45A5306767C7F6546138A7F425E620413030772F270559C0B8EDB97D8912E3D</t>
  </si>
  <si>
    <t>대리석/테라조판붙임(습식)  평벽, 자재 별도(시공비)  M2     ( 호표 105 )</t>
  </si>
  <si>
    <t>5EBDF45A532173319E453F538880E95E620413030772F270559C0B8EDB97D8912D1B</t>
  </si>
  <si>
    <t>5EBDF45A532173319E453F538880E95E620413030772F270559C0B8EDB97D8912E3D</t>
  </si>
  <si>
    <t>각파이프설치(H=150)  ㅁ-40*40*1.6t @300*300,@600  M2     ( 호표 106 )</t>
  </si>
  <si>
    <t>5EBC24B713F671F96F7507EC88225A59E1B4DC63BD7CA9D445BA958A4A9E69E5679D</t>
  </si>
  <si>
    <t>5EBC24B713F671F96F7507EC88225A5EBD8484D3E27D2E019591B28EC5CE</t>
  </si>
  <si>
    <t>5EBC24B713F671F96F7507EC88225A59B4747FD34674D4545510D48D676ED82F9545</t>
  </si>
  <si>
    <t>MDF 깔기  T=12  M2     ( 호표 107 )</t>
  </si>
  <si>
    <t>중밀도섬유판</t>
  </si>
  <si>
    <t>중밀도섬유판, 파티클보드, 12mm</t>
  </si>
  <si>
    <t>59B4747FD3F07DE22745F0EB81E07E1A0DFAAD</t>
  </si>
  <si>
    <t>5EBDB43C73C17093E3F5D659879D8A59B4747FD3F07DE22745F0EB81E07E1A0DFAAD</t>
  </si>
  <si>
    <t>5EBDB43C73C17093E3F5D659879D8A5E620413030772F270559C0B8EDB97D8912C72</t>
  </si>
  <si>
    <t>5EBDB43C73C17093E3F5D659879D8A5E620413030772F270559C0B8EDB97D8912E3D</t>
  </si>
  <si>
    <t>5EBDB43C73C17093E3F5D659879D8A5FA4742F53477931B6555F3C8340001</t>
  </si>
  <si>
    <t>각파이프설치  ㅁ-50*50*1.4t  M     ( 호표 108 )</t>
  </si>
  <si>
    <t>5EBC24B713F671F96F7507EC88225F59E1B4DC63BD7CA9D445BA958A4A9E69E56791</t>
  </si>
  <si>
    <t>5EBC24B713F671F96F7507EC88225F5EBD8484D3E27D2E019591B28EC5CE</t>
  </si>
  <si>
    <t>5EBC24B713F671F96F7507EC88225F59B4747FD34674D4545510D48D676ED82F9545</t>
  </si>
  <si>
    <t>각파이프설치  ㅁ-40*20*1.4t  M     ( 호표 109 )</t>
  </si>
  <si>
    <t>40*20*t1.4mm, 1.218kg/m</t>
  </si>
  <si>
    <t>59E1B4DC63BD7CA9D445BA958A4A9E69E607DA</t>
  </si>
  <si>
    <t>5EBC24B713F671F96F7507EC88225059E1B4DC63BD7CA9D445BA958A4A9E69E607DA</t>
  </si>
  <si>
    <t>5EBC24B713F671F96F7507EC8822505EBD8484D3E27D2E019591B28EC5CE</t>
  </si>
  <si>
    <t>5EBC24B713F671F96F7507EC88225059B4747FD34674D4545510D48D676ED82F9545</t>
  </si>
  <si>
    <t>각파이프설치  ㅁ-25*25*1.4t  M     ( 호표 110 )</t>
  </si>
  <si>
    <t>25*25*t1.4mm, 0.998kg/m</t>
  </si>
  <si>
    <t>59E1B4DC63BD7CA9D445BA958A4A9E69E606CA</t>
  </si>
  <si>
    <t>5EBC24B713F671F96F7507EC88225159E1B4DC63BD7CA9D445BA958A4A9E69E606CA</t>
  </si>
  <si>
    <t>5EBC24B713F671F96F7507EC8822515EBD8484D3E27D2E019591B28EC5CE</t>
  </si>
  <si>
    <t>5EBC24B713F671F96F7507EC88225159B4747FD34674D4545510D48D676ED82F9545</t>
  </si>
  <si>
    <t>집성판  T=18+락카  M2     ( 호표 111 )</t>
  </si>
  <si>
    <t>중밀도섬유판, 파티클보드, 18mm</t>
  </si>
  <si>
    <t>59B4747FD3F07DE22745F0EB81E07E1A0DFE06</t>
  </si>
  <si>
    <t>5EBDB43C73C17093E3F5D659879CE059B4747FD3F07DE22745F0EB81E07E1A0DFE06</t>
  </si>
  <si>
    <t>5EBDB43C73C17093E3F5D659879CE05E620413030772F270559C0B8EDB97D8912C72</t>
  </si>
  <si>
    <t>5EBDB43C73C17093E3F5D659879CE05E620413030772F270559C0B8EDB97D8912E3D</t>
  </si>
  <si>
    <t>5EBDB43C73C17093E3F5D659879CE05FA4742F53477931B6555F3C8340001</t>
  </si>
  <si>
    <t>크리어락카칠</t>
  </si>
  <si>
    <t>목재면,7회</t>
  </si>
  <si>
    <t>㎡</t>
  </si>
  <si>
    <t>5EBDC42183A772DD60A51A5189FA30</t>
  </si>
  <si>
    <t>5EBDB43C73C17093E3F5D659879CE05EBDC42183A772DD60A51A5189FA30</t>
  </si>
  <si>
    <t>각파이프설치  ㅁ-30*30*1.4t  M     ( 호표 112 )</t>
  </si>
  <si>
    <t>30*30*t1.4mm, 1.218kg/m</t>
  </si>
  <si>
    <t>59E1B4DC63BD7CA9D445BA958A4A9E69E607D7</t>
  </si>
  <si>
    <t>5EBC24B713F671F96F7507EC8821B359E1B4DC63BD7CA9D445BA958A4A9E69E607D7</t>
  </si>
  <si>
    <t>5EBC24B713F671F96F7507EC8821B35EBD8484D3E27D2E019591B28EC5CE</t>
  </si>
  <si>
    <t>5EBC24B713F671F96F7507EC8821B359B4747FD34674D4545510D48D676ED82F9545</t>
  </si>
  <si>
    <t>스테인리스핸드레일  D50.8+31.8*1.5t, H:900  M     ( 호표 113 )</t>
  </si>
  <si>
    <t>기계구조용스테인리스강관, ∮50.8*1.5mm</t>
  </si>
  <si>
    <t>59E1B4DC63BD7CA9D445500B85CE5150E9A23E</t>
  </si>
  <si>
    <t>5EBD848A634874C27FB57C088EC79859E1B4DC63BD7CA9D445500B85CE5150E9A23E</t>
  </si>
  <si>
    <t>기계구조용스테인리스강관, ∮31.8*1.5mm</t>
  </si>
  <si>
    <t>59E1B4DC63BD7CA9D445500B85CE5150E9A009</t>
  </si>
  <si>
    <t>5EBD848A634874C27FB57C088EC79859E1B4DC63BD7CA9D445500B85CE5150E9A009</t>
  </si>
  <si>
    <t>5EBD848A634874C27FB57C088EC798599984FD337679F2C5F5B2908A8B41FA4AE4AF</t>
  </si>
  <si>
    <t>스테인리스 CAP</t>
  </si>
  <si>
    <t>D60*1.2t</t>
  </si>
  <si>
    <t>호표 115</t>
  </si>
  <si>
    <t>5EBD848A6375794429E5FBA98A281B</t>
  </si>
  <si>
    <t>5EBD848A634874C27FB57C088EC7985EBD848A6375794429E5FBA98A281B</t>
  </si>
  <si>
    <t>용접식 난간 - 경량철물(스테인리스)</t>
  </si>
  <si>
    <t>주자재 제작설치</t>
  </si>
  <si>
    <t>호표 116</t>
  </si>
  <si>
    <t>5EBD848A637579442B95D16A82D0AD</t>
  </si>
  <si>
    <t>5EBD848A634874C27FB57C088EC7985EBD848A637579442B95D16A82D0AD</t>
  </si>
  <si>
    <t>5EBD848A634874C27FB57C088EC79859B4747FD34674D4545510D48D676ED82F94A1</t>
  </si>
  <si>
    <t>가상현실체럼기내바닥공사  T=30, 대리석  개소     ( 호표 114 )</t>
  </si>
  <si>
    <t>대리석붙임(습식, 물갈기)</t>
  </si>
  <si>
    <t>바닥, 30mm</t>
  </si>
  <si>
    <t>호표 117</t>
  </si>
  <si>
    <t>5EBDF45A5306767E2DC51ED286EB0D</t>
  </si>
  <si>
    <t>5EBC24B713F671F96F7507EC8BF3215EBDF45A5306767E2DC51ED286EB0D</t>
  </si>
  <si>
    <t>스테인리스 CAP  D60*1.2t  개     ( 호표 115 )</t>
  </si>
  <si>
    <t>스테인리스강판, STS304, 1.2mm</t>
  </si>
  <si>
    <t>59999483F3C07D713CE55D648363A5D51704F3</t>
  </si>
  <si>
    <t>5EBD848A6375794429E5FBA98A281B59999483F3C07D713CE55D648363A5D51704F3</t>
  </si>
  <si>
    <t>호표 118</t>
  </si>
  <si>
    <t>5EBD8484D3C670A1A365ED248FAB23</t>
  </si>
  <si>
    <t>5EBD848A6375794429E5FBA98A281B5EBD8484D3C670A1A365ED248FAB23</t>
  </si>
  <si>
    <t>5EBD848A6375794429E5FBA98A281B59B4747FD34674D4545510D48D676ED82F94A1</t>
  </si>
  <si>
    <t>용접식 난간 - 경량철물(스테인리스)  주자재 제작설치  kg     ( 호표 116 )</t>
  </si>
  <si>
    <t>5EBD848A637579442B95D16A82D0AD5E620413030772F270559C0B8EDB97D8912FC7</t>
  </si>
  <si>
    <t>5EBD848A637579442B95D16A82D0AD5E620413030772F270559C0B8EDB97D8912E3C</t>
  </si>
  <si>
    <t>5EBD848A637579442B95D16A82D0AD5E620413030772F270559C0B8EDB97D8912E3D</t>
  </si>
  <si>
    <t>5EBD848A637579442B95D16A82D0AD5FA4742F53477931B6555F3C8340001</t>
  </si>
  <si>
    <t>5EBD848A637579442B95D16A82D0AD5FA4742F53477931B6555F3C8343002</t>
  </si>
  <si>
    <t>대리석붙임(습식, 물갈기)  바닥, 30mm  M2     ( 호표 117 )</t>
  </si>
  <si>
    <t>대리석판재</t>
  </si>
  <si>
    <t>바닥, 물갈기 30mm</t>
  </si>
  <si>
    <t>59999483F3FC7298F5B53C4383C3208C0D73C9</t>
  </si>
  <si>
    <t>5EBDF45A5306767E2DC51ED286EB0D59999483F3FC7298F5B53C4383C3208C0D73C9</t>
  </si>
  <si>
    <t>5EBDF45A5306767E2DC51ED286EB0D5EBDF45A5306767C7F6546138A7F42</t>
  </si>
  <si>
    <t>잡철물제작(스테인리스)  간단  kg     ( 호표 118 )</t>
  </si>
  <si>
    <t>5EBD8484D3C670A1A365ED248FAB23598F1470B3387543B1454B7B89B069F8D99A52</t>
  </si>
  <si>
    <t>5EBD8484D3C670A1A365ED248FAB2359B444AB73AA76507825C7B68CED0CA5B3DF8C</t>
  </si>
  <si>
    <t>5EBD8484D3C670A1A365ED248FAB2359B43482A362740D5A95D79287C4FFEE6803EA</t>
  </si>
  <si>
    <t>5EBD8484D3C670A1A365ED248FAB2359AA04F4C3C87E03762518E28C400E9A9520995D</t>
  </si>
  <si>
    <t>5EBD8484D3C670A1A365ED248FAB235EF1D47553477FBCD145991E8D564E12AEDF58</t>
  </si>
  <si>
    <t>5EBD8484D3C670A1A365ED248FAB235E620413030772F270559C0B8EDB97D8912E36</t>
  </si>
  <si>
    <t>5EBD8484D3C670A1A365ED248FAB235E620413030772F270559C0B8EDB97D8912E3D</t>
  </si>
  <si>
    <t>5EBD8484D3C670A1A365ED248FAB235E620413030772F270559C0B8EDB97D8912FC7</t>
  </si>
  <si>
    <t>5EBD8484D3C670A1A365ED248FAB235E620413030772F270559C0B8EDB97D8912E3C</t>
  </si>
  <si>
    <t>5EBD8484D3C670A1A365ED248FAB235FA4742F53477931B6555F3C8340001</t>
  </si>
  <si>
    <t>마루틀 및 마루널 철거  해체재 재사용 안 함  M2     ( 호표 119 )</t>
  </si>
  <si>
    <t>5EBC349AF35076950565CE088CA0C55E620413030772F270559C0B8EDB97D8912C72</t>
  </si>
  <si>
    <t>5EBC349AF35076950565CE088CA0C55E620413030772F270559C0B8EDB97D8912E3D</t>
  </si>
  <si>
    <t>비    고</t>
  </si>
  <si>
    <t>코드</t>
  </si>
  <si>
    <t>규격</t>
  </si>
  <si>
    <t>단 가 대 비 표</t>
  </si>
  <si>
    <t>조달청가격</t>
  </si>
  <si>
    <t>PAGE</t>
  </si>
  <si>
    <t>거래가격</t>
  </si>
  <si>
    <t>유통물가</t>
  </si>
  <si>
    <t>물가자료</t>
  </si>
  <si>
    <t>조사가격</t>
  </si>
  <si>
    <t>적용단가</t>
  </si>
  <si>
    <t>품목구분</t>
  </si>
  <si>
    <t>노임구분</t>
  </si>
  <si>
    <t>소수점처리</t>
  </si>
  <si>
    <t>C</t>
  </si>
  <si>
    <t>2</t>
  </si>
  <si>
    <t>B</t>
  </si>
  <si>
    <t>이 Sheet는 수정하지 마십시요</t>
  </si>
  <si>
    <t>공사구분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</si>
  <si>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</si>
  <si>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</si>
  <si>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</si>
  <si>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</si>
  <si>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</si>
  <si>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</si>
  <si>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</si>
  <si>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</si>
  <si>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</si>
  <si>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</si>
  <si>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</si>
  <si>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</si>
  <si>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</si>
  <si>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</si>
  <si>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</si>
  <si>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</si>
  <si>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</si>
  <si>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</si>
  <si>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</si>
  <si>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</si>
  <si>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</si>
  <si>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</si>
  <si>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</si>
  <si>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</si>
  <si>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</si>
  <si>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</si>
  <si>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A3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</si>
  <si>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</si>
  <si>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</si>
  <si>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</si>
  <si>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</si>
  <si>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</si>
  <si>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</si>
  <si>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</si>
  <si>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폐기물처리비</t>
  </si>
  <si>
    <t>...</t>
  </si>
  <si>
    <t xml:space="preserve"> 설    계    서 (총괄)</t>
  </si>
  <si>
    <t>공     사     명</t>
  </si>
  <si>
    <t>:</t>
  </si>
  <si>
    <t>총 설 계 금 액</t>
  </si>
  <si>
    <t>도  급   금  액</t>
  </si>
  <si>
    <t>관  급   금  액</t>
  </si>
  <si>
    <t xml:space="preserve"> </t>
    <phoneticPr fontId="1" type="noConversion"/>
  </si>
  <si>
    <t>명          칭</t>
  </si>
  <si>
    <t>품    명</t>
  </si>
  <si>
    <t>도급공사비</t>
  </si>
  <si>
    <t>관급자재비</t>
    <phoneticPr fontId="1" type="noConversion"/>
  </si>
  <si>
    <t>총공사금액</t>
  </si>
  <si>
    <t>1.</t>
  </si>
  <si>
    <t>건축공사</t>
    <phoneticPr fontId="17" type="noConversion"/>
  </si>
  <si>
    <t>2.</t>
    <phoneticPr fontId="1" type="noConversion"/>
  </si>
  <si>
    <t>전시도서구입</t>
    <phoneticPr fontId="1" type="noConversion"/>
  </si>
  <si>
    <t>식</t>
    <phoneticPr fontId="1" type="noConversion"/>
  </si>
  <si>
    <t xml:space="preserve"> </t>
    <phoneticPr fontId="18" type="noConversion"/>
  </si>
  <si>
    <t>합       계</t>
  </si>
  <si>
    <t xml:space="preserve"> 공    사    원    가    계    산    서</t>
  </si>
  <si>
    <t>원가계산기본금액</t>
  </si>
  <si>
    <t>건축</t>
    <phoneticPr fontId="24" type="noConversion"/>
  </si>
  <si>
    <t>공사금액</t>
  </si>
  <si>
    <t xml:space="preserve">            비                           목</t>
  </si>
  <si>
    <t xml:space="preserve">         금              액</t>
  </si>
  <si>
    <t xml:space="preserve">  구      성      비</t>
  </si>
  <si>
    <t xml:space="preserve">               비                  고</t>
  </si>
  <si>
    <t xml:space="preserve"> </t>
  </si>
  <si>
    <t>재료비</t>
  </si>
  <si>
    <t>재</t>
  </si>
  <si>
    <t xml:space="preserve"> (1) 직   접   재   료   비</t>
  </si>
  <si>
    <t>노무비</t>
  </si>
  <si>
    <t>료</t>
  </si>
  <si>
    <t xml:space="preserve">      작 업 실,부 산 물 등</t>
  </si>
  <si>
    <t>경   비</t>
  </si>
  <si>
    <t>순</t>
  </si>
  <si>
    <t>비</t>
  </si>
  <si>
    <t xml:space="preserve"> (2)[ 소                 계 ]</t>
  </si>
  <si>
    <t>작업부산물</t>
  </si>
  <si>
    <t>노</t>
  </si>
  <si>
    <t xml:space="preserve"> (3) 직   접   노   무   비</t>
  </si>
  <si>
    <t>운반비</t>
  </si>
  <si>
    <t>무</t>
  </si>
  <si>
    <t xml:space="preserve"> (4) 간   접   노   무   비</t>
  </si>
  <si>
    <t xml:space="preserve"> (3) * %</t>
  </si>
  <si>
    <t>지급자재비</t>
  </si>
  <si>
    <t>공</t>
  </si>
  <si>
    <t xml:space="preserve"> (5)[ 소                 계 ]</t>
  </si>
  <si>
    <t>관급자재비</t>
  </si>
  <si>
    <t xml:space="preserve">      운        반         비</t>
  </si>
  <si>
    <t xml:space="preserve"> (6) 기    계     경     비</t>
  </si>
  <si>
    <t>사</t>
  </si>
  <si>
    <t>경</t>
  </si>
  <si>
    <t xml:space="preserve"> (7) 산  재   보   험   료</t>
  </si>
  <si>
    <t xml:space="preserve">   (5) * %</t>
  </si>
  <si>
    <t xml:space="preserve"> (8) 안  전   관   리   비</t>
  </si>
  <si>
    <t xml:space="preserve"> [(2)+(3)] * % </t>
    <phoneticPr fontId="24" type="noConversion"/>
  </si>
  <si>
    <t>a:(재+직노+도급자관급)*율</t>
    <phoneticPr fontId="18" type="noConversion"/>
  </si>
  <si>
    <t>요       율</t>
  </si>
  <si>
    <t xml:space="preserve">      건  강   보   험   료</t>
  </si>
  <si>
    <t xml:space="preserve">   (3) * %</t>
  </si>
  <si>
    <t>b:(재+직노)*율*1.2</t>
    <phoneticPr fontId="18" type="noConversion"/>
  </si>
  <si>
    <t>간접노무비</t>
  </si>
  <si>
    <t xml:space="preserve">      연  금   보   험   료</t>
  </si>
  <si>
    <t>산재보험료</t>
  </si>
  <si>
    <t xml:space="preserve">      환  경   보   전   비</t>
  </si>
  <si>
    <t xml:space="preserve"> [(2)+(3)+(6)] * %</t>
  </si>
  <si>
    <t>안전관리비</t>
  </si>
  <si>
    <t>건강보험료</t>
  </si>
  <si>
    <t>원</t>
  </si>
  <si>
    <t xml:space="preserve">      고  용   보   험   료</t>
  </si>
  <si>
    <t xml:space="preserve"> (5) * % </t>
  </si>
  <si>
    <t>노인장기요양보험료</t>
    <phoneticPr fontId="24" type="noConversion"/>
  </si>
  <si>
    <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    </t>
    </r>
    <r>
      <rPr>
        <sz val="11"/>
        <rFont val="돋움"/>
        <family val="3"/>
        <charset val="129"/>
      </rPr>
      <t>노인장기요양보험료</t>
    </r>
    <phoneticPr fontId="24" type="noConversion"/>
  </si>
  <si>
    <t xml:space="preserve"> (건강보험료) * % </t>
    <phoneticPr fontId="24" type="noConversion"/>
  </si>
  <si>
    <t>연금보험료</t>
  </si>
  <si>
    <t xml:space="preserve">      퇴 직 공 제 부 금 비</t>
  </si>
  <si>
    <t>환경보전비</t>
  </si>
  <si>
    <t>가</t>
  </si>
  <si>
    <t>건설하도급보증발급수수료</t>
  </si>
  <si>
    <t>기계대여금발급</t>
    <phoneticPr fontId="18" type="noConversion"/>
  </si>
  <si>
    <t>건설기계대여금발급수수료</t>
    <phoneticPr fontId="18" type="noConversion"/>
  </si>
  <si>
    <t xml:space="preserve"> [(2)+(3)+(6)] * %</t>
    <phoneticPr fontId="18" type="noConversion"/>
  </si>
  <si>
    <t>고용보험료</t>
  </si>
  <si>
    <t xml:space="preserve"> (9) 기    타     경     비</t>
  </si>
  <si>
    <t xml:space="preserve"> [(2)+(5)] * % </t>
  </si>
  <si>
    <t>퇴직공제부금비</t>
  </si>
  <si>
    <t xml:space="preserve"> (10)[ 소               계 ]</t>
  </si>
  <si>
    <t xml:space="preserve"> (6)+(7)+(8)+(9)+이하</t>
  </si>
  <si>
    <t>지급보증서발급</t>
  </si>
  <si>
    <t xml:space="preserve">  (11)                        계</t>
  </si>
  <si>
    <t>기타경비</t>
  </si>
  <si>
    <t xml:space="preserve">  (12)  일        반        관        리        비</t>
  </si>
  <si>
    <t xml:space="preserve"> [(2)+(5)+(10)] * %</t>
  </si>
  <si>
    <t>일반관리비</t>
  </si>
  <si>
    <t xml:space="preserve">  (13)  이                                         윤</t>
  </si>
  <si>
    <t xml:space="preserve"> [(5)+(10)+(12)] * %</t>
  </si>
  <si>
    <t>이         윤</t>
  </si>
  <si>
    <t xml:space="preserve">  폐     기      물      처      리      비</t>
  </si>
  <si>
    <t>부가가치세</t>
  </si>
  <si>
    <t xml:space="preserve">          총                   원                   가</t>
  </si>
  <si>
    <t xml:space="preserve"> (11)+(12)+(13)</t>
  </si>
  <si>
    <t xml:space="preserve">          부        가        가        치        세</t>
  </si>
  <si>
    <t>TAB</t>
  </si>
  <si>
    <t xml:space="preserve">          합                                         계</t>
  </si>
  <si>
    <t>순비율</t>
  </si>
  <si>
    <t>잡비율 MAX</t>
  </si>
  <si>
    <t>잡비율 MIN</t>
  </si>
  <si>
    <t xml:space="preserve">          총            공           사            비</t>
  </si>
  <si>
    <t xml:space="preserve"> </t>
    <phoneticPr fontId="1" type="noConversion"/>
  </si>
  <si>
    <t xml:space="preserve"> </t>
    <phoneticPr fontId="17" type="noConversion"/>
  </si>
  <si>
    <t xml:space="preserve"> </t>
    <phoneticPr fontId="1" type="noConversion"/>
  </si>
  <si>
    <t xml:space="preserve"> </t>
    <phoneticPr fontId="1" type="noConversion"/>
  </si>
  <si>
    <t>부출입구방충망설치</t>
    <phoneticPr fontId="1" type="noConversion"/>
  </si>
  <si>
    <t>접이식</t>
    <phoneticPr fontId="1" type="noConversion"/>
  </si>
  <si>
    <t>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</si>
</sst>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-&quot;₩&quot;* #,##0_-;\-&quot;₩&quot;* #,##0_-;_-&quot;₩&quot;* &quot;-&quot;_-;_-@_-"/>
    <numFmt numFmtId="41" formatCode="_-* #,##0_-;\-* #,##0_-;_-* &quot;-&quot;_-;_-@_-"/>
    <numFmt numFmtId="176" formatCode="#,###"/>
    <numFmt numFmtId="177" formatCode="#,###;\-#,###;#;"/>
    <numFmt numFmtId="178" formatCode="#,##0.00#"/>
    <numFmt numFmtId="179" formatCode="#,##0.0"/>
    <numFmt numFmtId="180" formatCode="#,##0.00#;\-#,##0.00#;#"/>
    <numFmt numFmtId="181" formatCode="#,##0_ "/>
    <numFmt numFmtId="182" formatCode="_-* #,##0_\_-;\-* #,##0_\_-;_-* &quot;-&quot;??_\_-;_-@_-"/>
    <numFmt numFmtId="183" formatCode="0.0%"/>
    <numFmt numFmtId="184" formatCode="0.000%"/>
    <numFmt numFmtId="185" formatCode="_-* #,##0_-;\-* #,##0_-;_-* &quot;-&quot;??_-;_-@_-"/>
    <numFmt numFmtId="186" formatCode="0.000"/>
    <numFmt numFmtId="187" formatCode="#,##0\ &quot;F&quot;;[Red]\-#,##0\ &quot;F&quot;"/>
    <numFmt numFmtId="188" formatCode="#,##0.00\ &quot;F&quot;;[Red]\-#,##0.00\ &quot;F&quot;"/>
    <numFmt numFmtId="189" formatCode="&quot;?#,##0;\-&quot;&quot;?&quot;#,##0"/>
    <numFmt numFmtId="190" formatCode="_ * #,##0.000000_ ;_ * \-#,##0.000000_ ;_ * &quot;-&quot;??_ ;_ @_ "/>
    <numFmt numFmtId="191" formatCode="&quot;?#,##0;[Red]\-&quot;&quot;?&quot;#,##0"/>
    <numFmt numFmtId="192" formatCode="0.00;[Red]0.00"/>
    <numFmt numFmtId="193" formatCode="&quot;$&quot;#,##0"/>
    <numFmt numFmtId="194" formatCode="0.E+00"/>
    <numFmt numFmtId="195" formatCode="&quot;?#,##0.00;\-&quot;&quot;?&quot;#,##0.00"/>
  </numFmts>
  <fonts count="3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b/>
      <sz val="12"/>
      <color indexed="8"/>
      <name val="돋움"/>
      <family val="3"/>
      <charset val="129"/>
    </font>
    <font>
      <b/>
      <sz val="10"/>
      <name val="돋움"/>
      <family val="3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6"/>
      <color indexed="10"/>
      <name val="돋움"/>
      <family val="3"/>
      <charset val="129"/>
    </font>
    <font>
      <u/>
      <sz val="16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10"/>
      <name val="돋움"/>
      <family val="3"/>
      <charset val="129"/>
    </font>
    <font>
      <b/>
      <u/>
      <sz val="16"/>
      <name val="돋움"/>
      <family val="3"/>
      <charset val="129"/>
    </font>
    <font>
      <b/>
      <sz val="14"/>
      <color rgb="FFFF0000"/>
      <name val="돋움"/>
      <family val="3"/>
      <charset val="129"/>
    </font>
    <font>
      <sz val="11"/>
      <color indexed="12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indexed="56"/>
      <name val="돋움"/>
      <family val="3"/>
      <charset val="129"/>
    </font>
    <font>
      <sz val="12"/>
      <name val="¹UAAA¼"/>
      <family val="3"/>
      <charset val="129"/>
    </font>
    <font>
      <sz val="8"/>
      <name val="¹UAAA¼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9"/>
      <color indexed="36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8" fillId="0" borderId="0"/>
    <xf numFmtId="0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186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30" fillId="0" borderId="0"/>
    <xf numFmtId="41" fontId="8" fillId="0" borderId="0" applyFont="0" applyFill="0" applyBorder="0" applyAlignment="0" applyProtection="0"/>
    <xf numFmtId="0" fontId="31" fillId="0" borderId="35" applyNumberFormat="0" applyAlignment="0" applyProtection="0">
      <alignment horizontal="left" vertical="center"/>
    </xf>
    <xf numFmtId="0" fontId="31" fillId="0" borderId="33">
      <alignment horizontal="left" vertical="center"/>
    </xf>
    <xf numFmtId="0" fontId="8" fillId="0" borderId="0"/>
    <xf numFmtId="189" fontId="32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90" fontId="32" fillId="0" borderId="0">
      <alignment vertical="center"/>
    </xf>
    <xf numFmtId="41" fontId="8" fillId="0" borderId="0" applyFont="0" applyFill="0" applyBorder="0" applyAlignment="0" applyProtection="0"/>
    <xf numFmtId="4" fontId="34" fillId="0" borderId="0">
      <protection locked="0"/>
    </xf>
    <xf numFmtId="191" fontId="32" fillId="0" borderId="0">
      <protection locked="0"/>
    </xf>
    <xf numFmtId="19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2" fillId="0" borderId="0">
      <protection locked="0"/>
    </xf>
    <xf numFmtId="0" fontId="8" fillId="0" borderId="0"/>
    <xf numFmtId="0" fontId="34" fillId="0" borderId="36">
      <protection locked="0"/>
    </xf>
    <xf numFmtId="194" fontId="32" fillId="0" borderId="0">
      <protection locked="0"/>
    </xf>
    <xf numFmtId="195" fontId="32" fillId="0" borderId="0">
      <protection locked="0"/>
    </xf>
  </cellStyleXfs>
  <cellXfs count="167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0" fontId="5" fillId="0" borderId="1" xfId="0" quotePrefix="1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 wrapText="1"/>
    </xf>
    <xf numFmtId="41" fontId="8" fillId="0" borderId="0" xfId="3" applyFont="1" applyAlignment="1">
      <alignment vertical="center"/>
    </xf>
    <xf numFmtId="0" fontId="8" fillId="0" borderId="0" xfId="2" applyAlignment="1"/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shrinkToFit="1"/>
    </xf>
    <xf numFmtId="0" fontId="8" fillId="0" borderId="0" xfId="2" applyAlignment="1">
      <alignment vertical="center"/>
    </xf>
    <xf numFmtId="49" fontId="10" fillId="0" borderId="9" xfId="2" applyNumberFormat="1" applyFont="1" applyBorder="1" applyAlignment="1">
      <alignment vertical="center"/>
    </xf>
    <xf numFmtId="49" fontId="10" fillId="0" borderId="9" xfId="2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 shrinkToFit="1"/>
    </xf>
    <xf numFmtId="0" fontId="12" fillId="0" borderId="0" xfId="2" applyFont="1" applyAlignment="1">
      <alignment vertical="center"/>
    </xf>
    <xf numFmtId="42" fontId="11" fillId="0" borderId="9" xfId="4" applyNumberFormat="1" applyFont="1" applyBorder="1" applyAlignment="1">
      <alignment horizontal="left" vertical="center" shrinkToFit="1"/>
    </xf>
    <xf numFmtId="42" fontId="10" fillId="0" borderId="0" xfId="2" applyNumberFormat="1" applyFont="1" applyAlignment="1">
      <alignment horizontal="left" vertical="center"/>
    </xf>
    <xf numFmtId="49" fontId="10" fillId="3" borderId="9" xfId="2" applyNumberFormat="1" applyFont="1" applyFill="1" applyBorder="1" applyAlignment="1">
      <alignment vertical="center"/>
    </xf>
    <xf numFmtId="49" fontId="10" fillId="3" borderId="9" xfId="2" applyNumberFormat="1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left" vertical="center"/>
    </xf>
    <xf numFmtId="42" fontId="10" fillId="3" borderId="9" xfId="4" applyNumberFormat="1" applyFont="1" applyFill="1" applyBorder="1" applyAlignment="1">
      <alignment horizontal="left" vertical="center" shrinkToFit="1"/>
    </xf>
    <xf numFmtId="0" fontId="8" fillId="0" borderId="0" xfId="2" applyAlignment="1">
      <alignment horizontal="center" vertical="center"/>
    </xf>
    <xf numFmtId="49" fontId="10" fillId="0" borderId="0" xfId="2" applyNumberFormat="1" applyFont="1" applyBorder="1" applyAlignment="1">
      <alignment vertical="center"/>
    </xf>
    <xf numFmtId="49" fontId="10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2" fontId="10" fillId="0" borderId="0" xfId="4" applyNumberFormat="1" applyFont="1" applyBorder="1" applyAlignment="1">
      <alignment horizontal="left" vertical="center" shrinkToFit="1"/>
    </xf>
    <xf numFmtId="49" fontId="13" fillId="0" borderId="9" xfId="2" applyNumberFormat="1" applyFont="1" applyBorder="1" applyAlignment="1">
      <alignment horizontal="left" vertical="center"/>
    </xf>
    <xf numFmtId="42" fontId="10" fillId="0" borderId="9" xfId="4" applyFont="1" applyBorder="1" applyAlignment="1">
      <alignment horizontal="left" vertical="center" shrinkToFit="1"/>
    </xf>
    <xf numFmtId="0" fontId="14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41" fontId="12" fillId="0" borderId="17" xfId="3" applyFont="1" applyBorder="1" applyAlignment="1">
      <alignment horizontal="center" vertical="center"/>
    </xf>
    <xf numFmtId="41" fontId="12" fillId="0" borderId="18" xfId="3" applyFont="1" applyBorder="1" applyAlignment="1">
      <alignment vertical="center"/>
    </xf>
    <xf numFmtId="41" fontId="12" fillId="0" borderId="20" xfId="3" applyFont="1" applyBorder="1" applyAlignment="1">
      <alignment horizontal="center" vertical="center"/>
    </xf>
    <xf numFmtId="41" fontId="12" fillId="0" borderId="20" xfId="3" applyFont="1" applyBorder="1" applyAlignment="1" applyProtection="1">
      <alignment horizontal="right" vertical="center"/>
    </xf>
    <xf numFmtId="41" fontId="12" fillId="0" borderId="20" xfId="3" applyFont="1" applyBorder="1" applyAlignment="1">
      <alignment vertical="center"/>
    </xf>
    <xf numFmtId="41" fontId="12" fillId="0" borderId="21" xfId="3" applyFont="1" applyBorder="1" applyAlignment="1">
      <alignment vertical="center"/>
    </xf>
    <xf numFmtId="41" fontId="12" fillId="0" borderId="17" xfId="3" quotePrefix="1" applyFont="1" applyBorder="1" applyAlignment="1">
      <alignment horizontal="center" vertical="center"/>
    </xf>
    <xf numFmtId="41" fontId="12" fillId="0" borderId="22" xfId="3" applyFont="1" applyBorder="1" applyAlignment="1">
      <alignment vertical="center"/>
    </xf>
    <xf numFmtId="41" fontId="12" fillId="0" borderId="24" xfId="3" applyFont="1" applyBorder="1" applyAlignment="1">
      <alignment vertical="center"/>
    </xf>
    <xf numFmtId="41" fontId="12" fillId="0" borderId="25" xfId="3" applyFont="1" applyBorder="1" applyAlignment="1">
      <alignment vertical="center"/>
    </xf>
    <xf numFmtId="41" fontId="12" fillId="0" borderId="26" xfId="3" quotePrefix="1" applyFont="1" applyBorder="1" applyAlignment="1">
      <alignment horizontal="center" vertical="center"/>
    </xf>
    <xf numFmtId="0" fontId="10" fillId="3" borderId="30" xfId="2" applyFont="1" applyFill="1" applyBorder="1" applyAlignment="1">
      <alignment vertical="center"/>
    </xf>
    <xf numFmtId="181" fontId="12" fillId="3" borderId="30" xfId="2" applyNumberFormat="1" applyFont="1" applyFill="1" applyBorder="1" applyAlignment="1" applyProtection="1">
      <alignment horizontal="right" vertical="center"/>
    </xf>
    <xf numFmtId="181" fontId="12" fillId="3" borderId="30" xfId="2" applyNumberFormat="1" applyFont="1" applyFill="1" applyBorder="1" applyAlignment="1">
      <alignment vertical="center"/>
    </xf>
    <xf numFmtId="0" fontId="10" fillId="3" borderId="31" xfId="2" applyFont="1" applyFill="1" applyBorder="1" applyAlignment="1">
      <alignment horizontal="center" vertical="center"/>
    </xf>
    <xf numFmtId="41" fontId="8" fillId="0" borderId="0" xfId="1" applyFont="1" applyAlignment="1"/>
    <xf numFmtId="0" fontId="8" fillId="0" borderId="0" xfId="2" applyAlignment="1">
      <alignment horizontal="left" vertical="center"/>
    </xf>
    <xf numFmtId="41" fontId="8" fillId="0" borderId="0" xfId="5" applyFont="1" applyAlignment="1">
      <alignment vertical="center"/>
    </xf>
    <xf numFmtId="0" fontId="8" fillId="0" borderId="0" xfId="2" applyAlignment="1">
      <alignment horizontal="right"/>
    </xf>
    <xf numFmtId="41" fontId="8" fillId="0" borderId="0" xfId="5" applyFont="1" applyAlignment="1"/>
    <xf numFmtId="181" fontId="8" fillId="0" borderId="0" xfId="2" applyNumberFormat="1" applyAlignment="1">
      <alignment vertical="center"/>
    </xf>
    <xf numFmtId="0" fontId="8" fillId="0" borderId="0" xfId="6"/>
    <xf numFmtId="0" fontId="20" fillId="0" borderId="0" xfId="6" applyFont="1"/>
    <xf numFmtId="0" fontId="21" fillId="0" borderId="0" xfId="6" applyFont="1"/>
    <xf numFmtId="0" fontId="22" fillId="0" borderId="0" xfId="6" applyFont="1"/>
    <xf numFmtId="0" fontId="23" fillId="0" borderId="0" xfId="6" applyFont="1"/>
    <xf numFmtId="0" fontId="8" fillId="0" borderId="0" xfId="6" applyFont="1" applyAlignment="1">
      <alignment horizontal="center"/>
    </xf>
    <xf numFmtId="0" fontId="22" fillId="4" borderId="32" xfId="6" applyFont="1" applyFill="1" applyBorder="1"/>
    <xf numFmtId="0" fontId="22" fillId="4" borderId="33" xfId="6" applyFont="1" applyFill="1" applyBorder="1"/>
    <xf numFmtId="0" fontId="22" fillId="4" borderId="34" xfId="6" applyFont="1" applyFill="1" applyBorder="1"/>
    <xf numFmtId="0" fontId="22" fillId="4" borderId="1" xfId="6" applyFont="1" applyFill="1" applyBorder="1"/>
    <xf numFmtId="0" fontId="25" fillId="0" borderId="0" xfId="6" applyFont="1"/>
    <xf numFmtId="0" fontId="8" fillId="0" borderId="0" xfId="6" applyBorder="1"/>
    <xf numFmtId="0" fontId="8" fillId="0" borderId="1" xfId="6" applyBorder="1" applyAlignment="1">
      <alignment horizontal="center"/>
    </xf>
    <xf numFmtId="41" fontId="8" fillId="0" borderId="1" xfId="3" applyBorder="1" applyAlignment="1"/>
    <xf numFmtId="0" fontId="8" fillId="0" borderId="2" xfId="6" applyBorder="1"/>
    <xf numFmtId="0" fontId="8" fillId="0" borderId="2" xfId="6" applyBorder="1" applyAlignment="1">
      <alignment horizontal="center"/>
    </xf>
    <xf numFmtId="0" fontId="8" fillId="0" borderId="1" xfId="6" applyBorder="1"/>
    <xf numFmtId="182" fontId="8" fillId="0" borderId="1" xfId="7" applyNumberFormat="1" applyBorder="1"/>
    <xf numFmtId="0" fontId="8" fillId="0" borderId="3" xfId="6" applyBorder="1" applyAlignment="1">
      <alignment horizontal="center"/>
    </xf>
    <xf numFmtId="0" fontId="8" fillId="0" borderId="4" xfId="6" applyBorder="1" applyAlignment="1">
      <alignment horizontal="center"/>
    </xf>
    <xf numFmtId="0" fontId="26" fillId="0" borderId="1" xfId="6" applyFont="1" applyBorder="1"/>
    <xf numFmtId="182" fontId="26" fillId="0" borderId="1" xfId="7" applyNumberFormat="1" applyFont="1" applyBorder="1"/>
    <xf numFmtId="183" fontId="26" fillId="0" borderId="1" xfId="8" applyNumberFormat="1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22" fillId="0" borderId="1" xfId="6" applyFont="1" applyBorder="1"/>
    <xf numFmtId="182" fontId="22" fillId="0" borderId="1" xfId="7" applyNumberFormat="1" applyFont="1" applyBorder="1"/>
    <xf numFmtId="9" fontId="8" fillId="0" borderId="1" xfId="6" applyNumberFormat="1" applyBorder="1"/>
    <xf numFmtId="41" fontId="8" fillId="0" borderId="1" xfId="6" applyNumberFormat="1" applyBorder="1"/>
    <xf numFmtId="10" fontId="26" fillId="0" borderId="1" xfId="8" applyNumberFormat="1" applyFont="1" applyBorder="1" applyAlignment="1">
      <alignment horizontal="center"/>
    </xf>
    <xf numFmtId="0" fontId="8" fillId="0" borderId="1" xfId="6" applyFont="1" applyBorder="1"/>
    <xf numFmtId="182" fontId="27" fillId="0" borderId="0" xfId="6" applyNumberFormat="1" applyFont="1" applyBorder="1"/>
    <xf numFmtId="183" fontId="8" fillId="0" borderId="1" xfId="6" applyNumberFormat="1" applyBorder="1"/>
    <xf numFmtId="10" fontId="8" fillId="0" borderId="1" xfId="6" applyNumberFormat="1" applyBorder="1"/>
    <xf numFmtId="9" fontId="8" fillId="0" borderId="1" xfId="6" applyNumberFormat="1" applyBorder="1" applyAlignment="1">
      <alignment horizontal="center"/>
    </xf>
    <xf numFmtId="0" fontId="8" fillId="0" borderId="1" xfId="6" applyFont="1" applyBorder="1" applyAlignment="1">
      <alignment horizontal="center" shrinkToFit="1"/>
    </xf>
    <xf numFmtId="0" fontId="8" fillId="0" borderId="1" xfId="6" applyBorder="1" applyAlignment="1">
      <alignment shrinkToFit="1"/>
    </xf>
    <xf numFmtId="184" fontId="26" fillId="0" borderId="1" xfId="8" applyNumberFormat="1" applyFont="1" applyBorder="1" applyAlignment="1">
      <alignment horizontal="center"/>
    </xf>
    <xf numFmtId="0" fontId="8" fillId="0" borderId="4" xfId="6" applyBorder="1"/>
    <xf numFmtId="0" fontId="28" fillId="0" borderId="1" xfId="6" applyFont="1" applyBorder="1"/>
    <xf numFmtId="184" fontId="8" fillId="0" borderId="1" xfId="8" applyNumberFormat="1" applyBorder="1" applyAlignment="1"/>
    <xf numFmtId="0" fontId="8" fillId="0" borderId="32" xfId="6" applyBorder="1"/>
    <xf numFmtId="0" fontId="8" fillId="0" borderId="33" xfId="6" applyBorder="1"/>
    <xf numFmtId="0" fontId="8" fillId="0" borderId="34" xfId="6" applyBorder="1"/>
    <xf numFmtId="0" fontId="26" fillId="0" borderId="32" xfId="6" applyFont="1" applyBorder="1"/>
    <xf numFmtId="0" fontId="26" fillId="0" borderId="33" xfId="6" applyFont="1" applyBorder="1"/>
    <xf numFmtId="0" fontId="26" fillId="0" borderId="34" xfId="6" applyFont="1" applyBorder="1"/>
    <xf numFmtId="182" fontId="8" fillId="0" borderId="0" xfId="7" applyNumberFormat="1" applyProtection="1">
      <protection locked="0" hidden="1"/>
    </xf>
    <xf numFmtId="182" fontId="8" fillId="0" borderId="0" xfId="7" applyNumberFormat="1" applyBorder="1"/>
    <xf numFmtId="182" fontId="8" fillId="0" borderId="0" xfId="6" applyNumberFormat="1"/>
    <xf numFmtId="183" fontId="8" fillId="0" borderId="1" xfId="8" applyNumberFormat="1" applyBorder="1" applyAlignment="1">
      <alignment horizontal="center"/>
    </xf>
    <xf numFmtId="0" fontId="8" fillId="0" borderId="1" xfId="6" quotePrefix="1" applyFont="1" applyBorder="1"/>
    <xf numFmtId="0" fontId="8" fillId="0" borderId="32" xfId="6" applyFill="1" applyBorder="1" applyAlignment="1">
      <alignment horizontal="center"/>
    </xf>
    <xf numFmtId="0" fontId="8" fillId="0" borderId="34" xfId="6" applyBorder="1" applyAlignment="1">
      <alignment horizontal="center"/>
    </xf>
    <xf numFmtId="0" fontId="8" fillId="0" borderId="32" xfId="6" applyBorder="1" applyAlignment="1">
      <alignment horizontal="left"/>
    </xf>
    <xf numFmtId="0" fontId="8" fillId="0" borderId="1" xfId="6" applyBorder="1" applyAlignment="1"/>
    <xf numFmtId="0" fontId="8" fillId="0" borderId="32" xfId="6" applyFont="1" applyBorder="1" applyAlignment="1">
      <alignment horizontal="left"/>
    </xf>
    <xf numFmtId="41" fontId="25" fillId="0" borderId="0" xfId="5" applyFont="1" applyAlignment="1"/>
    <xf numFmtId="0" fontId="15" fillId="0" borderId="0" xfId="6" applyFont="1" applyBorder="1"/>
    <xf numFmtId="185" fontId="8" fillId="0" borderId="0" xfId="6" applyNumberFormat="1"/>
    <xf numFmtId="41" fontId="12" fillId="0" borderId="19" xfId="3" applyFont="1" applyBorder="1" applyAlignment="1">
      <alignment horizontal="center" vertical="center"/>
    </xf>
    <xf numFmtId="41" fontId="12" fillId="0" borderId="18" xfId="3" applyFont="1" applyBorder="1" applyAlignment="1">
      <alignment horizontal="center" vertical="center"/>
    </xf>
    <xf numFmtId="41" fontId="12" fillId="0" borderId="23" xfId="3" applyFont="1" applyBorder="1" applyAlignment="1">
      <alignment horizontal="center" vertical="center"/>
    </xf>
    <xf numFmtId="41" fontId="12" fillId="0" borderId="22" xfId="3" applyFont="1" applyBorder="1" applyAlignment="1">
      <alignment horizontal="center" vertical="center"/>
    </xf>
    <xf numFmtId="49" fontId="10" fillId="3" borderId="27" xfId="2" applyNumberFormat="1" applyFont="1" applyFill="1" applyBorder="1" applyAlignment="1">
      <alignment horizontal="center" vertical="center"/>
    </xf>
    <xf numFmtId="49" fontId="10" fillId="3" borderId="28" xfId="2" applyNumberFormat="1" applyFont="1" applyFill="1" applyBorder="1" applyAlignment="1">
      <alignment horizontal="center" vertical="center"/>
    </xf>
    <xf numFmtId="0" fontId="12" fillId="3" borderId="29" xfId="2" applyFont="1" applyFill="1" applyBorder="1" applyAlignment="1">
      <alignment horizontal="center" vertical="center"/>
    </xf>
    <xf numFmtId="0" fontId="12" fillId="3" borderId="28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10" fillId="3" borderId="11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49" fontId="10" fillId="0" borderId="10" xfId="2" applyNumberFormat="1" applyFont="1" applyBorder="1" applyAlignment="1">
      <alignment horizontal="center" vertical="center"/>
    </xf>
    <xf numFmtId="49" fontId="10" fillId="0" borderId="0" xfId="2" applyNumberFormat="1" applyFont="1" applyBorder="1" applyAlignment="1">
      <alignment horizontal="center" vertical="center"/>
    </xf>
    <xf numFmtId="0" fontId="8" fillId="0" borderId="5" xfId="2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49" fontId="8" fillId="0" borderId="0" xfId="2" applyNumberFormat="1" applyAlignment="1">
      <alignment horizontal="center" vertical="center"/>
    </xf>
    <xf numFmtId="0" fontId="8" fillId="0" borderId="9" xfId="6" applyBorder="1" applyAlignment="1">
      <alignment horizontal="center"/>
    </xf>
    <xf numFmtId="0" fontId="8" fillId="0" borderId="1" xfId="6" applyBorder="1" applyAlignment="1">
      <alignment horizontal="center"/>
    </xf>
    <xf numFmtId="0" fontId="8" fillId="0" borderId="32" xfId="6" applyFont="1" applyBorder="1" applyAlignment="1">
      <alignment horizontal="center"/>
    </xf>
    <xf numFmtId="0" fontId="8" fillId="0" borderId="33" xfId="6" applyBorder="1" applyAlignment="1">
      <alignment horizontal="center"/>
    </xf>
    <xf numFmtId="0" fontId="8" fillId="0" borderId="34" xfId="6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6" fillId="0" borderId="0" xfId="0" quotePrefix="1" applyFont="1" applyAlignment="1">
      <alignment vertical="center"/>
    </xf>
  </cellXfs>
  <cellStyles count="35">
    <cellStyle name="AeE­ [0]_¼oAI¼º " xfId="9"/>
    <cellStyle name="AeE­_¼oAI¼º " xfId="10"/>
    <cellStyle name="AÞ¸¶ [0]_¼oAI¼º " xfId="11"/>
    <cellStyle name="AÞ¸¶_¼oAI¼º " xfId="12"/>
    <cellStyle name="C￥AØ_  FAB AIA¤  " xfId="13"/>
    <cellStyle name="Comma [0] 2" xfId="14"/>
    <cellStyle name="Header1" xfId="15"/>
    <cellStyle name="Header2" xfId="16"/>
    <cellStyle name="Normal 2" xfId="17"/>
    <cellStyle name="고정소숫점" xfId="18"/>
    <cellStyle name="고정출력1" xfId="19"/>
    <cellStyle name="고정출력2" xfId="20"/>
    <cellStyle name="날짜" xfId="21"/>
    <cellStyle name="달러" xfId="22"/>
    <cellStyle name="뒤에 오는 하이퍼링크_주차장계산서" xfId="23"/>
    <cellStyle name="백분율 2" xfId="8"/>
    <cellStyle name="숫자(R)" xfId="24"/>
    <cellStyle name="쉼표 [0]" xfId="1" builtinId="6"/>
    <cellStyle name="쉼표 [0] 2" xfId="3"/>
    <cellStyle name="쉼표 [0] 2 2" xfId="25"/>
    <cellStyle name="쉼표 [0] 3" xfId="5"/>
    <cellStyle name="자리수" xfId="26"/>
    <cellStyle name="자리수0" xfId="27"/>
    <cellStyle name="콤마 [0]_(type)총괄" xfId="28"/>
    <cellStyle name="콤마_(type)총괄" xfId="29"/>
    <cellStyle name="콤마_상번천2리마을회관(04,03,19)_경신고등학교본관동관리실환경개선공사-내역서(02,24)" xfId="7"/>
    <cellStyle name="통화 [0] 2" xfId="4"/>
    <cellStyle name="퍼센트" xfId="30"/>
    <cellStyle name="표준" xfId="0" builtinId="0"/>
    <cellStyle name="표준 2" xfId="31"/>
    <cellStyle name="표준_강동고식당내부개선공사-내역서(01,15)" xfId="2"/>
    <cellStyle name="표준_원가계산샘플" xfId="6"/>
    <cellStyle name="합산" xfId="32"/>
    <cellStyle name="화폐기호" xfId="33"/>
    <cellStyle name="화폐기호0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100" zoomScaleSheetLayoutView="100" workbookViewId="0">
      <selection activeCell="G20" sqref="G20"/>
    </sheetView>
  </sheetViews>
  <sheetFormatPr defaultRowHeight="13.5"/>
  <cols>
    <col min="1" max="1" width="6" style="20" bestFit="1" customWidth="1"/>
    <col min="2" max="2" width="16.5" style="20" bestFit="1" customWidth="1"/>
    <col min="3" max="3" width="16" style="20" bestFit="1" customWidth="1"/>
    <col min="4" max="4" width="2.5" style="20" bestFit="1" customWidth="1"/>
    <col min="5" max="6" width="5.5" style="20" customWidth="1"/>
    <col min="7" max="9" width="18.375" style="20" customWidth="1"/>
    <col min="10" max="10" width="15.625" style="20" bestFit="1" customWidth="1"/>
    <col min="11" max="11" width="9" style="20"/>
    <col min="12" max="12" width="13.125" style="20" bestFit="1" customWidth="1"/>
    <col min="13" max="256" width="9" style="20"/>
    <col min="257" max="257" width="6" style="20" bestFit="1" customWidth="1"/>
    <col min="258" max="258" width="16.5" style="20" bestFit="1" customWidth="1"/>
    <col min="259" max="259" width="16" style="20" bestFit="1" customWidth="1"/>
    <col min="260" max="260" width="2.5" style="20" bestFit="1" customWidth="1"/>
    <col min="261" max="262" width="5.5" style="20" customWidth="1"/>
    <col min="263" max="265" width="20.125" style="20" customWidth="1"/>
    <col min="266" max="266" width="15.625" style="20" bestFit="1" customWidth="1"/>
    <col min="267" max="267" width="9" style="20"/>
    <col min="268" max="268" width="13.125" style="20" bestFit="1" customWidth="1"/>
    <col min="269" max="512" width="9" style="20"/>
    <col min="513" max="513" width="6" style="20" bestFit="1" customWidth="1"/>
    <col min="514" max="514" width="16.5" style="20" bestFit="1" customWidth="1"/>
    <col min="515" max="515" width="16" style="20" bestFit="1" customWidth="1"/>
    <col min="516" max="516" width="2.5" style="20" bestFit="1" customWidth="1"/>
    <col min="517" max="518" width="5.5" style="20" customWidth="1"/>
    <col min="519" max="521" width="20.125" style="20" customWidth="1"/>
    <col min="522" max="522" width="15.625" style="20" bestFit="1" customWidth="1"/>
    <col min="523" max="523" width="9" style="20"/>
    <col min="524" max="524" width="13.125" style="20" bestFit="1" customWidth="1"/>
    <col min="525" max="768" width="9" style="20"/>
    <col min="769" max="769" width="6" style="20" bestFit="1" customWidth="1"/>
    <col min="770" max="770" width="16.5" style="20" bestFit="1" customWidth="1"/>
    <col min="771" max="771" width="16" style="20" bestFit="1" customWidth="1"/>
    <col min="772" max="772" width="2.5" style="20" bestFit="1" customWidth="1"/>
    <col min="773" max="774" width="5.5" style="20" customWidth="1"/>
    <col min="775" max="777" width="20.125" style="20" customWidth="1"/>
    <col min="778" max="778" width="15.625" style="20" bestFit="1" customWidth="1"/>
    <col min="779" max="779" width="9" style="20"/>
    <col min="780" max="780" width="13.125" style="20" bestFit="1" customWidth="1"/>
    <col min="781" max="1024" width="9" style="20"/>
    <col min="1025" max="1025" width="6" style="20" bestFit="1" customWidth="1"/>
    <col min="1026" max="1026" width="16.5" style="20" bestFit="1" customWidth="1"/>
    <col min="1027" max="1027" width="16" style="20" bestFit="1" customWidth="1"/>
    <col min="1028" max="1028" width="2.5" style="20" bestFit="1" customWidth="1"/>
    <col min="1029" max="1030" width="5.5" style="20" customWidth="1"/>
    <col min="1031" max="1033" width="20.125" style="20" customWidth="1"/>
    <col min="1034" max="1034" width="15.625" style="20" bestFit="1" customWidth="1"/>
    <col min="1035" max="1035" width="9" style="20"/>
    <col min="1036" max="1036" width="13.125" style="20" bestFit="1" customWidth="1"/>
    <col min="1037" max="1280" width="9" style="20"/>
    <col min="1281" max="1281" width="6" style="20" bestFit="1" customWidth="1"/>
    <col min="1282" max="1282" width="16.5" style="20" bestFit="1" customWidth="1"/>
    <col min="1283" max="1283" width="16" style="20" bestFit="1" customWidth="1"/>
    <col min="1284" max="1284" width="2.5" style="20" bestFit="1" customWidth="1"/>
    <col min="1285" max="1286" width="5.5" style="20" customWidth="1"/>
    <col min="1287" max="1289" width="20.125" style="20" customWidth="1"/>
    <col min="1290" max="1290" width="15.625" style="20" bestFit="1" customWidth="1"/>
    <col min="1291" max="1291" width="9" style="20"/>
    <col min="1292" max="1292" width="13.125" style="20" bestFit="1" customWidth="1"/>
    <col min="1293" max="1536" width="9" style="20"/>
    <col min="1537" max="1537" width="6" style="20" bestFit="1" customWidth="1"/>
    <col min="1538" max="1538" width="16.5" style="20" bestFit="1" customWidth="1"/>
    <col min="1539" max="1539" width="16" style="20" bestFit="1" customWidth="1"/>
    <col min="1540" max="1540" width="2.5" style="20" bestFit="1" customWidth="1"/>
    <col min="1541" max="1542" width="5.5" style="20" customWidth="1"/>
    <col min="1543" max="1545" width="20.125" style="20" customWidth="1"/>
    <col min="1546" max="1546" width="15.625" style="20" bestFit="1" customWidth="1"/>
    <col min="1547" max="1547" width="9" style="20"/>
    <col min="1548" max="1548" width="13.125" style="20" bestFit="1" customWidth="1"/>
    <col min="1549" max="1792" width="9" style="20"/>
    <col min="1793" max="1793" width="6" style="20" bestFit="1" customWidth="1"/>
    <col min="1794" max="1794" width="16.5" style="20" bestFit="1" customWidth="1"/>
    <col min="1795" max="1795" width="16" style="20" bestFit="1" customWidth="1"/>
    <col min="1796" max="1796" width="2.5" style="20" bestFit="1" customWidth="1"/>
    <col min="1797" max="1798" width="5.5" style="20" customWidth="1"/>
    <col min="1799" max="1801" width="20.125" style="20" customWidth="1"/>
    <col min="1802" max="1802" width="15.625" style="20" bestFit="1" customWidth="1"/>
    <col min="1803" max="1803" width="9" style="20"/>
    <col min="1804" max="1804" width="13.125" style="20" bestFit="1" customWidth="1"/>
    <col min="1805" max="2048" width="9" style="20"/>
    <col min="2049" max="2049" width="6" style="20" bestFit="1" customWidth="1"/>
    <col min="2050" max="2050" width="16.5" style="20" bestFit="1" customWidth="1"/>
    <col min="2051" max="2051" width="16" style="20" bestFit="1" customWidth="1"/>
    <col min="2052" max="2052" width="2.5" style="20" bestFit="1" customWidth="1"/>
    <col min="2053" max="2054" width="5.5" style="20" customWidth="1"/>
    <col min="2055" max="2057" width="20.125" style="20" customWidth="1"/>
    <col min="2058" max="2058" width="15.625" style="20" bestFit="1" customWidth="1"/>
    <col min="2059" max="2059" width="9" style="20"/>
    <col min="2060" max="2060" width="13.125" style="20" bestFit="1" customWidth="1"/>
    <col min="2061" max="2304" width="9" style="20"/>
    <col min="2305" max="2305" width="6" style="20" bestFit="1" customWidth="1"/>
    <col min="2306" max="2306" width="16.5" style="20" bestFit="1" customWidth="1"/>
    <col min="2307" max="2307" width="16" style="20" bestFit="1" customWidth="1"/>
    <col min="2308" max="2308" width="2.5" style="20" bestFit="1" customWidth="1"/>
    <col min="2309" max="2310" width="5.5" style="20" customWidth="1"/>
    <col min="2311" max="2313" width="20.125" style="20" customWidth="1"/>
    <col min="2314" max="2314" width="15.625" style="20" bestFit="1" customWidth="1"/>
    <col min="2315" max="2315" width="9" style="20"/>
    <col min="2316" max="2316" width="13.125" style="20" bestFit="1" customWidth="1"/>
    <col min="2317" max="2560" width="9" style="20"/>
    <col min="2561" max="2561" width="6" style="20" bestFit="1" customWidth="1"/>
    <col min="2562" max="2562" width="16.5" style="20" bestFit="1" customWidth="1"/>
    <col min="2563" max="2563" width="16" style="20" bestFit="1" customWidth="1"/>
    <col min="2564" max="2564" width="2.5" style="20" bestFit="1" customWidth="1"/>
    <col min="2565" max="2566" width="5.5" style="20" customWidth="1"/>
    <col min="2567" max="2569" width="20.125" style="20" customWidth="1"/>
    <col min="2570" max="2570" width="15.625" style="20" bestFit="1" customWidth="1"/>
    <col min="2571" max="2571" width="9" style="20"/>
    <col min="2572" max="2572" width="13.125" style="20" bestFit="1" customWidth="1"/>
    <col min="2573" max="2816" width="9" style="20"/>
    <col min="2817" max="2817" width="6" style="20" bestFit="1" customWidth="1"/>
    <col min="2818" max="2818" width="16.5" style="20" bestFit="1" customWidth="1"/>
    <col min="2819" max="2819" width="16" style="20" bestFit="1" customWidth="1"/>
    <col min="2820" max="2820" width="2.5" style="20" bestFit="1" customWidth="1"/>
    <col min="2821" max="2822" width="5.5" style="20" customWidth="1"/>
    <col min="2823" max="2825" width="20.125" style="20" customWidth="1"/>
    <col min="2826" max="2826" width="15.625" style="20" bestFit="1" customWidth="1"/>
    <col min="2827" max="2827" width="9" style="20"/>
    <col min="2828" max="2828" width="13.125" style="20" bestFit="1" customWidth="1"/>
    <col min="2829" max="3072" width="9" style="20"/>
    <col min="3073" max="3073" width="6" style="20" bestFit="1" customWidth="1"/>
    <col min="3074" max="3074" width="16.5" style="20" bestFit="1" customWidth="1"/>
    <col min="3075" max="3075" width="16" style="20" bestFit="1" customWidth="1"/>
    <col min="3076" max="3076" width="2.5" style="20" bestFit="1" customWidth="1"/>
    <col min="3077" max="3078" width="5.5" style="20" customWidth="1"/>
    <col min="3079" max="3081" width="20.125" style="20" customWidth="1"/>
    <col min="3082" max="3082" width="15.625" style="20" bestFit="1" customWidth="1"/>
    <col min="3083" max="3083" width="9" style="20"/>
    <col min="3084" max="3084" width="13.125" style="20" bestFit="1" customWidth="1"/>
    <col min="3085" max="3328" width="9" style="20"/>
    <col min="3329" max="3329" width="6" style="20" bestFit="1" customWidth="1"/>
    <col min="3330" max="3330" width="16.5" style="20" bestFit="1" customWidth="1"/>
    <col min="3331" max="3331" width="16" style="20" bestFit="1" customWidth="1"/>
    <col min="3332" max="3332" width="2.5" style="20" bestFit="1" customWidth="1"/>
    <col min="3333" max="3334" width="5.5" style="20" customWidth="1"/>
    <col min="3335" max="3337" width="20.125" style="20" customWidth="1"/>
    <col min="3338" max="3338" width="15.625" style="20" bestFit="1" customWidth="1"/>
    <col min="3339" max="3339" width="9" style="20"/>
    <col min="3340" max="3340" width="13.125" style="20" bestFit="1" customWidth="1"/>
    <col min="3341" max="3584" width="9" style="20"/>
    <col min="3585" max="3585" width="6" style="20" bestFit="1" customWidth="1"/>
    <col min="3586" max="3586" width="16.5" style="20" bestFit="1" customWidth="1"/>
    <col min="3587" max="3587" width="16" style="20" bestFit="1" customWidth="1"/>
    <col min="3588" max="3588" width="2.5" style="20" bestFit="1" customWidth="1"/>
    <col min="3589" max="3590" width="5.5" style="20" customWidth="1"/>
    <col min="3591" max="3593" width="20.125" style="20" customWidth="1"/>
    <col min="3594" max="3594" width="15.625" style="20" bestFit="1" customWidth="1"/>
    <col min="3595" max="3595" width="9" style="20"/>
    <col min="3596" max="3596" width="13.125" style="20" bestFit="1" customWidth="1"/>
    <col min="3597" max="3840" width="9" style="20"/>
    <col min="3841" max="3841" width="6" style="20" bestFit="1" customWidth="1"/>
    <col min="3842" max="3842" width="16.5" style="20" bestFit="1" customWidth="1"/>
    <col min="3843" max="3843" width="16" style="20" bestFit="1" customWidth="1"/>
    <col min="3844" max="3844" width="2.5" style="20" bestFit="1" customWidth="1"/>
    <col min="3845" max="3846" width="5.5" style="20" customWidth="1"/>
    <col min="3847" max="3849" width="20.125" style="20" customWidth="1"/>
    <col min="3850" max="3850" width="15.625" style="20" bestFit="1" customWidth="1"/>
    <col min="3851" max="3851" width="9" style="20"/>
    <col min="3852" max="3852" width="13.125" style="20" bestFit="1" customWidth="1"/>
    <col min="3853" max="4096" width="9" style="20"/>
    <col min="4097" max="4097" width="6" style="20" bestFit="1" customWidth="1"/>
    <col min="4098" max="4098" width="16.5" style="20" bestFit="1" customWidth="1"/>
    <col min="4099" max="4099" width="16" style="20" bestFit="1" customWidth="1"/>
    <col min="4100" max="4100" width="2.5" style="20" bestFit="1" customWidth="1"/>
    <col min="4101" max="4102" width="5.5" style="20" customWidth="1"/>
    <col min="4103" max="4105" width="20.125" style="20" customWidth="1"/>
    <col min="4106" max="4106" width="15.625" style="20" bestFit="1" customWidth="1"/>
    <col min="4107" max="4107" width="9" style="20"/>
    <col min="4108" max="4108" width="13.125" style="20" bestFit="1" customWidth="1"/>
    <col min="4109" max="4352" width="9" style="20"/>
    <col min="4353" max="4353" width="6" style="20" bestFit="1" customWidth="1"/>
    <col min="4354" max="4354" width="16.5" style="20" bestFit="1" customWidth="1"/>
    <col min="4355" max="4355" width="16" style="20" bestFit="1" customWidth="1"/>
    <col min="4356" max="4356" width="2.5" style="20" bestFit="1" customWidth="1"/>
    <col min="4357" max="4358" width="5.5" style="20" customWidth="1"/>
    <col min="4359" max="4361" width="20.125" style="20" customWidth="1"/>
    <col min="4362" max="4362" width="15.625" style="20" bestFit="1" customWidth="1"/>
    <col min="4363" max="4363" width="9" style="20"/>
    <col min="4364" max="4364" width="13.125" style="20" bestFit="1" customWidth="1"/>
    <col min="4365" max="4608" width="9" style="20"/>
    <col min="4609" max="4609" width="6" style="20" bestFit="1" customWidth="1"/>
    <col min="4610" max="4610" width="16.5" style="20" bestFit="1" customWidth="1"/>
    <col min="4611" max="4611" width="16" style="20" bestFit="1" customWidth="1"/>
    <col min="4612" max="4612" width="2.5" style="20" bestFit="1" customWidth="1"/>
    <col min="4613" max="4614" width="5.5" style="20" customWidth="1"/>
    <col min="4615" max="4617" width="20.125" style="20" customWidth="1"/>
    <col min="4618" max="4618" width="15.625" style="20" bestFit="1" customWidth="1"/>
    <col min="4619" max="4619" width="9" style="20"/>
    <col min="4620" max="4620" width="13.125" style="20" bestFit="1" customWidth="1"/>
    <col min="4621" max="4864" width="9" style="20"/>
    <col min="4865" max="4865" width="6" style="20" bestFit="1" customWidth="1"/>
    <col min="4866" max="4866" width="16.5" style="20" bestFit="1" customWidth="1"/>
    <col min="4867" max="4867" width="16" style="20" bestFit="1" customWidth="1"/>
    <col min="4868" max="4868" width="2.5" style="20" bestFit="1" customWidth="1"/>
    <col min="4869" max="4870" width="5.5" style="20" customWidth="1"/>
    <col min="4871" max="4873" width="20.125" style="20" customWidth="1"/>
    <col min="4874" max="4874" width="15.625" style="20" bestFit="1" customWidth="1"/>
    <col min="4875" max="4875" width="9" style="20"/>
    <col min="4876" max="4876" width="13.125" style="20" bestFit="1" customWidth="1"/>
    <col min="4877" max="5120" width="9" style="20"/>
    <col min="5121" max="5121" width="6" style="20" bestFit="1" customWidth="1"/>
    <col min="5122" max="5122" width="16.5" style="20" bestFit="1" customWidth="1"/>
    <col min="5123" max="5123" width="16" style="20" bestFit="1" customWidth="1"/>
    <col min="5124" max="5124" width="2.5" style="20" bestFit="1" customWidth="1"/>
    <col min="5125" max="5126" width="5.5" style="20" customWidth="1"/>
    <col min="5127" max="5129" width="20.125" style="20" customWidth="1"/>
    <col min="5130" max="5130" width="15.625" style="20" bestFit="1" customWidth="1"/>
    <col min="5131" max="5131" width="9" style="20"/>
    <col min="5132" max="5132" width="13.125" style="20" bestFit="1" customWidth="1"/>
    <col min="5133" max="5376" width="9" style="20"/>
    <col min="5377" max="5377" width="6" style="20" bestFit="1" customWidth="1"/>
    <col min="5378" max="5378" width="16.5" style="20" bestFit="1" customWidth="1"/>
    <col min="5379" max="5379" width="16" style="20" bestFit="1" customWidth="1"/>
    <col min="5380" max="5380" width="2.5" style="20" bestFit="1" customWidth="1"/>
    <col min="5381" max="5382" width="5.5" style="20" customWidth="1"/>
    <col min="5383" max="5385" width="20.125" style="20" customWidth="1"/>
    <col min="5386" max="5386" width="15.625" style="20" bestFit="1" customWidth="1"/>
    <col min="5387" max="5387" width="9" style="20"/>
    <col min="5388" max="5388" width="13.125" style="20" bestFit="1" customWidth="1"/>
    <col min="5389" max="5632" width="9" style="20"/>
    <col min="5633" max="5633" width="6" style="20" bestFit="1" customWidth="1"/>
    <col min="5634" max="5634" width="16.5" style="20" bestFit="1" customWidth="1"/>
    <col min="5635" max="5635" width="16" style="20" bestFit="1" customWidth="1"/>
    <col min="5636" max="5636" width="2.5" style="20" bestFit="1" customWidth="1"/>
    <col min="5637" max="5638" width="5.5" style="20" customWidth="1"/>
    <col min="5639" max="5641" width="20.125" style="20" customWidth="1"/>
    <col min="5642" max="5642" width="15.625" style="20" bestFit="1" customWidth="1"/>
    <col min="5643" max="5643" width="9" style="20"/>
    <col min="5644" max="5644" width="13.125" style="20" bestFit="1" customWidth="1"/>
    <col min="5645" max="5888" width="9" style="20"/>
    <col min="5889" max="5889" width="6" style="20" bestFit="1" customWidth="1"/>
    <col min="5890" max="5890" width="16.5" style="20" bestFit="1" customWidth="1"/>
    <col min="5891" max="5891" width="16" style="20" bestFit="1" customWidth="1"/>
    <col min="5892" max="5892" width="2.5" style="20" bestFit="1" customWidth="1"/>
    <col min="5893" max="5894" width="5.5" style="20" customWidth="1"/>
    <col min="5895" max="5897" width="20.125" style="20" customWidth="1"/>
    <col min="5898" max="5898" width="15.625" style="20" bestFit="1" customWidth="1"/>
    <col min="5899" max="5899" width="9" style="20"/>
    <col min="5900" max="5900" width="13.125" style="20" bestFit="1" customWidth="1"/>
    <col min="5901" max="6144" width="9" style="20"/>
    <col min="6145" max="6145" width="6" style="20" bestFit="1" customWidth="1"/>
    <col min="6146" max="6146" width="16.5" style="20" bestFit="1" customWidth="1"/>
    <col min="6147" max="6147" width="16" style="20" bestFit="1" customWidth="1"/>
    <col min="6148" max="6148" width="2.5" style="20" bestFit="1" customWidth="1"/>
    <col min="6149" max="6150" width="5.5" style="20" customWidth="1"/>
    <col min="6151" max="6153" width="20.125" style="20" customWidth="1"/>
    <col min="6154" max="6154" width="15.625" style="20" bestFit="1" customWidth="1"/>
    <col min="6155" max="6155" width="9" style="20"/>
    <col min="6156" max="6156" width="13.125" style="20" bestFit="1" customWidth="1"/>
    <col min="6157" max="6400" width="9" style="20"/>
    <col min="6401" max="6401" width="6" style="20" bestFit="1" customWidth="1"/>
    <col min="6402" max="6402" width="16.5" style="20" bestFit="1" customWidth="1"/>
    <col min="6403" max="6403" width="16" style="20" bestFit="1" customWidth="1"/>
    <col min="6404" max="6404" width="2.5" style="20" bestFit="1" customWidth="1"/>
    <col min="6405" max="6406" width="5.5" style="20" customWidth="1"/>
    <col min="6407" max="6409" width="20.125" style="20" customWidth="1"/>
    <col min="6410" max="6410" width="15.625" style="20" bestFit="1" customWidth="1"/>
    <col min="6411" max="6411" width="9" style="20"/>
    <col min="6412" max="6412" width="13.125" style="20" bestFit="1" customWidth="1"/>
    <col min="6413" max="6656" width="9" style="20"/>
    <col min="6657" max="6657" width="6" style="20" bestFit="1" customWidth="1"/>
    <col min="6658" max="6658" width="16.5" style="20" bestFit="1" customWidth="1"/>
    <col min="6659" max="6659" width="16" style="20" bestFit="1" customWidth="1"/>
    <col min="6660" max="6660" width="2.5" style="20" bestFit="1" customWidth="1"/>
    <col min="6661" max="6662" width="5.5" style="20" customWidth="1"/>
    <col min="6663" max="6665" width="20.125" style="20" customWidth="1"/>
    <col min="6666" max="6666" width="15.625" style="20" bestFit="1" customWidth="1"/>
    <col min="6667" max="6667" width="9" style="20"/>
    <col min="6668" max="6668" width="13.125" style="20" bestFit="1" customWidth="1"/>
    <col min="6669" max="6912" width="9" style="20"/>
    <col min="6913" max="6913" width="6" style="20" bestFit="1" customWidth="1"/>
    <col min="6914" max="6914" width="16.5" style="20" bestFit="1" customWidth="1"/>
    <col min="6915" max="6915" width="16" style="20" bestFit="1" customWidth="1"/>
    <col min="6916" max="6916" width="2.5" style="20" bestFit="1" customWidth="1"/>
    <col min="6917" max="6918" width="5.5" style="20" customWidth="1"/>
    <col min="6919" max="6921" width="20.125" style="20" customWidth="1"/>
    <col min="6922" max="6922" width="15.625" style="20" bestFit="1" customWidth="1"/>
    <col min="6923" max="6923" width="9" style="20"/>
    <col min="6924" max="6924" width="13.125" style="20" bestFit="1" customWidth="1"/>
    <col min="6925" max="7168" width="9" style="20"/>
    <col min="7169" max="7169" width="6" style="20" bestFit="1" customWidth="1"/>
    <col min="7170" max="7170" width="16.5" style="20" bestFit="1" customWidth="1"/>
    <col min="7171" max="7171" width="16" style="20" bestFit="1" customWidth="1"/>
    <col min="7172" max="7172" width="2.5" style="20" bestFit="1" customWidth="1"/>
    <col min="7173" max="7174" width="5.5" style="20" customWidth="1"/>
    <col min="7175" max="7177" width="20.125" style="20" customWidth="1"/>
    <col min="7178" max="7178" width="15.625" style="20" bestFit="1" customWidth="1"/>
    <col min="7179" max="7179" width="9" style="20"/>
    <col min="7180" max="7180" width="13.125" style="20" bestFit="1" customWidth="1"/>
    <col min="7181" max="7424" width="9" style="20"/>
    <col min="7425" max="7425" width="6" style="20" bestFit="1" customWidth="1"/>
    <col min="7426" max="7426" width="16.5" style="20" bestFit="1" customWidth="1"/>
    <col min="7427" max="7427" width="16" style="20" bestFit="1" customWidth="1"/>
    <col min="7428" max="7428" width="2.5" style="20" bestFit="1" customWidth="1"/>
    <col min="7429" max="7430" width="5.5" style="20" customWidth="1"/>
    <col min="7431" max="7433" width="20.125" style="20" customWidth="1"/>
    <col min="7434" max="7434" width="15.625" style="20" bestFit="1" customWidth="1"/>
    <col min="7435" max="7435" width="9" style="20"/>
    <col min="7436" max="7436" width="13.125" style="20" bestFit="1" customWidth="1"/>
    <col min="7437" max="7680" width="9" style="20"/>
    <col min="7681" max="7681" width="6" style="20" bestFit="1" customWidth="1"/>
    <col min="7682" max="7682" width="16.5" style="20" bestFit="1" customWidth="1"/>
    <col min="7683" max="7683" width="16" style="20" bestFit="1" customWidth="1"/>
    <col min="7684" max="7684" width="2.5" style="20" bestFit="1" customWidth="1"/>
    <col min="7685" max="7686" width="5.5" style="20" customWidth="1"/>
    <col min="7687" max="7689" width="20.125" style="20" customWidth="1"/>
    <col min="7690" max="7690" width="15.625" style="20" bestFit="1" customWidth="1"/>
    <col min="7691" max="7691" width="9" style="20"/>
    <col min="7692" max="7692" width="13.125" style="20" bestFit="1" customWidth="1"/>
    <col min="7693" max="7936" width="9" style="20"/>
    <col min="7937" max="7937" width="6" style="20" bestFit="1" customWidth="1"/>
    <col min="7938" max="7938" width="16.5" style="20" bestFit="1" customWidth="1"/>
    <col min="7939" max="7939" width="16" style="20" bestFit="1" customWidth="1"/>
    <col min="7940" max="7940" width="2.5" style="20" bestFit="1" customWidth="1"/>
    <col min="7941" max="7942" width="5.5" style="20" customWidth="1"/>
    <col min="7943" max="7945" width="20.125" style="20" customWidth="1"/>
    <col min="7946" max="7946" width="15.625" style="20" bestFit="1" customWidth="1"/>
    <col min="7947" max="7947" width="9" style="20"/>
    <col min="7948" max="7948" width="13.125" style="20" bestFit="1" customWidth="1"/>
    <col min="7949" max="8192" width="9" style="20"/>
    <col min="8193" max="8193" width="6" style="20" bestFit="1" customWidth="1"/>
    <col min="8194" max="8194" width="16.5" style="20" bestFit="1" customWidth="1"/>
    <col min="8195" max="8195" width="16" style="20" bestFit="1" customWidth="1"/>
    <col min="8196" max="8196" width="2.5" style="20" bestFit="1" customWidth="1"/>
    <col min="8197" max="8198" width="5.5" style="20" customWidth="1"/>
    <col min="8199" max="8201" width="20.125" style="20" customWidth="1"/>
    <col min="8202" max="8202" width="15.625" style="20" bestFit="1" customWidth="1"/>
    <col min="8203" max="8203" width="9" style="20"/>
    <col min="8204" max="8204" width="13.125" style="20" bestFit="1" customWidth="1"/>
    <col min="8205" max="8448" width="9" style="20"/>
    <col min="8449" max="8449" width="6" style="20" bestFit="1" customWidth="1"/>
    <col min="8450" max="8450" width="16.5" style="20" bestFit="1" customWidth="1"/>
    <col min="8451" max="8451" width="16" style="20" bestFit="1" customWidth="1"/>
    <col min="8452" max="8452" width="2.5" style="20" bestFit="1" customWidth="1"/>
    <col min="8453" max="8454" width="5.5" style="20" customWidth="1"/>
    <col min="8455" max="8457" width="20.125" style="20" customWidth="1"/>
    <col min="8458" max="8458" width="15.625" style="20" bestFit="1" customWidth="1"/>
    <col min="8459" max="8459" width="9" style="20"/>
    <col min="8460" max="8460" width="13.125" style="20" bestFit="1" customWidth="1"/>
    <col min="8461" max="8704" width="9" style="20"/>
    <col min="8705" max="8705" width="6" style="20" bestFit="1" customWidth="1"/>
    <col min="8706" max="8706" width="16.5" style="20" bestFit="1" customWidth="1"/>
    <col min="8707" max="8707" width="16" style="20" bestFit="1" customWidth="1"/>
    <col min="8708" max="8708" width="2.5" style="20" bestFit="1" customWidth="1"/>
    <col min="8709" max="8710" width="5.5" style="20" customWidth="1"/>
    <col min="8711" max="8713" width="20.125" style="20" customWidth="1"/>
    <col min="8714" max="8714" width="15.625" style="20" bestFit="1" customWidth="1"/>
    <col min="8715" max="8715" width="9" style="20"/>
    <col min="8716" max="8716" width="13.125" style="20" bestFit="1" customWidth="1"/>
    <col min="8717" max="8960" width="9" style="20"/>
    <col min="8961" max="8961" width="6" style="20" bestFit="1" customWidth="1"/>
    <col min="8962" max="8962" width="16.5" style="20" bestFit="1" customWidth="1"/>
    <col min="8963" max="8963" width="16" style="20" bestFit="1" customWidth="1"/>
    <col min="8964" max="8964" width="2.5" style="20" bestFit="1" customWidth="1"/>
    <col min="8965" max="8966" width="5.5" style="20" customWidth="1"/>
    <col min="8967" max="8969" width="20.125" style="20" customWidth="1"/>
    <col min="8970" max="8970" width="15.625" style="20" bestFit="1" customWidth="1"/>
    <col min="8971" max="8971" width="9" style="20"/>
    <col min="8972" max="8972" width="13.125" style="20" bestFit="1" customWidth="1"/>
    <col min="8973" max="9216" width="9" style="20"/>
    <col min="9217" max="9217" width="6" style="20" bestFit="1" customWidth="1"/>
    <col min="9218" max="9218" width="16.5" style="20" bestFit="1" customWidth="1"/>
    <col min="9219" max="9219" width="16" style="20" bestFit="1" customWidth="1"/>
    <col min="9220" max="9220" width="2.5" style="20" bestFit="1" customWidth="1"/>
    <col min="9221" max="9222" width="5.5" style="20" customWidth="1"/>
    <col min="9223" max="9225" width="20.125" style="20" customWidth="1"/>
    <col min="9226" max="9226" width="15.625" style="20" bestFit="1" customWidth="1"/>
    <col min="9227" max="9227" width="9" style="20"/>
    <col min="9228" max="9228" width="13.125" style="20" bestFit="1" customWidth="1"/>
    <col min="9229" max="9472" width="9" style="20"/>
    <col min="9473" max="9473" width="6" style="20" bestFit="1" customWidth="1"/>
    <col min="9474" max="9474" width="16.5" style="20" bestFit="1" customWidth="1"/>
    <col min="9475" max="9475" width="16" style="20" bestFit="1" customWidth="1"/>
    <col min="9476" max="9476" width="2.5" style="20" bestFit="1" customWidth="1"/>
    <col min="9477" max="9478" width="5.5" style="20" customWidth="1"/>
    <col min="9479" max="9481" width="20.125" style="20" customWidth="1"/>
    <col min="9482" max="9482" width="15.625" style="20" bestFit="1" customWidth="1"/>
    <col min="9483" max="9483" width="9" style="20"/>
    <col min="9484" max="9484" width="13.125" style="20" bestFit="1" customWidth="1"/>
    <col min="9485" max="9728" width="9" style="20"/>
    <col min="9729" max="9729" width="6" style="20" bestFit="1" customWidth="1"/>
    <col min="9730" max="9730" width="16.5" style="20" bestFit="1" customWidth="1"/>
    <col min="9731" max="9731" width="16" style="20" bestFit="1" customWidth="1"/>
    <col min="9732" max="9732" width="2.5" style="20" bestFit="1" customWidth="1"/>
    <col min="9733" max="9734" width="5.5" style="20" customWidth="1"/>
    <col min="9735" max="9737" width="20.125" style="20" customWidth="1"/>
    <col min="9738" max="9738" width="15.625" style="20" bestFit="1" customWidth="1"/>
    <col min="9739" max="9739" width="9" style="20"/>
    <col min="9740" max="9740" width="13.125" style="20" bestFit="1" customWidth="1"/>
    <col min="9741" max="9984" width="9" style="20"/>
    <col min="9985" max="9985" width="6" style="20" bestFit="1" customWidth="1"/>
    <col min="9986" max="9986" width="16.5" style="20" bestFit="1" customWidth="1"/>
    <col min="9987" max="9987" width="16" style="20" bestFit="1" customWidth="1"/>
    <col min="9988" max="9988" width="2.5" style="20" bestFit="1" customWidth="1"/>
    <col min="9989" max="9990" width="5.5" style="20" customWidth="1"/>
    <col min="9991" max="9993" width="20.125" style="20" customWidth="1"/>
    <col min="9994" max="9994" width="15.625" style="20" bestFit="1" customWidth="1"/>
    <col min="9995" max="9995" width="9" style="20"/>
    <col min="9996" max="9996" width="13.125" style="20" bestFit="1" customWidth="1"/>
    <col min="9997" max="10240" width="9" style="20"/>
    <col min="10241" max="10241" width="6" style="20" bestFit="1" customWidth="1"/>
    <col min="10242" max="10242" width="16.5" style="20" bestFit="1" customWidth="1"/>
    <col min="10243" max="10243" width="16" style="20" bestFit="1" customWidth="1"/>
    <col min="10244" max="10244" width="2.5" style="20" bestFit="1" customWidth="1"/>
    <col min="10245" max="10246" width="5.5" style="20" customWidth="1"/>
    <col min="10247" max="10249" width="20.125" style="20" customWidth="1"/>
    <col min="10250" max="10250" width="15.625" style="20" bestFit="1" customWidth="1"/>
    <col min="10251" max="10251" width="9" style="20"/>
    <col min="10252" max="10252" width="13.125" style="20" bestFit="1" customWidth="1"/>
    <col min="10253" max="10496" width="9" style="20"/>
    <col min="10497" max="10497" width="6" style="20" bestFit="1" customWidth="1"/>
    <col min="10498" max="10498" width="16.5" style="20" bestFit="1" customWidth="1"/>
    <col min="10499" max="10499" width="16" style="20" bestFit="1" customWidth="1"/>
    <col min="10500" max="10500" width="2.5" style="20" bestFit="1" customWidth="1"/>
    <col min="10501" max="10502" width="5.5" style="20" customWidth="1"/>
    <col min="10503" max="10505" width="20.125" style="20" customWidth="1"/>
    <col min="10506" max="10506" width="15.625" style="20" bestFit="1" customWidth="1"/>
    <col min="10507" max="10507" width="9" style="20"/>
    <col min="10508" max="10508" width="13.125" style="20" bestFit="1" customWidth="1"/>
    <col min="10509" max="10752" width="9" style="20"/>
    <col min="10753" max="10753" width="6" style="20" bestFit="1" customWidth="1"/>
    <col min="10754" max="10754" width="16.5" style="20" bestFit="1" customWidth="1"/>
    <col min="10755" max="10755" width="16" style="20" bestFit="1" customWidth="1"/>
    <col min="10756" max="10756" width="2.5" style="20" bestFit="1" customWidth="1"/>
    <col min="10757" max="10758" width="5.5" style="20" customWidth="1"/>
    <col min="10759" max="10761" width="20.125" style="20" customWidth="1"/>
    <col min="10762" max="10762" width="15.625" style="20" bestFit="1" customWidth="1"/>
    <col min="10763" max="10763" width="9" style="20"/>
    <col min="10764" max="10764" width="13.125" style="20" bestFit="1" customWidth="1"/>
    <col min="10765" max="11008" width="9" style="20"/>
    <col min="11009" max="11009" width="6" style="20" bestFit="1" customWidth="1"/>
    <col min="11010" max="11010" width="16.5" style="20" bestFit="1" customWidth="1"/>
    <col min="11011" max="11011" width="16" style="20" bestFit="1" customWidth="1"/>
    <col min="11012" max="11012" width="2.5" style="20" bestFit="1" customWidth="1"/>
    <col min="11013" max="11014" width="5.5" style="20" customWidth="1"/>
    <col min="11015" max="11017" width="20.125" style="20" customWidth="1"/>
    <col min="11018" max="11018" width="15.625" style="20" bestFit="1" customWidth="1"/>
    <col min="11019" max="11019" width="9" style="20"/>
    <col min="11020" max="11020" width="13.125" style="20" bestFit="1" customWidth="1"/>
    <col min="11021" max="11264" width="9" style="20"/>
    <col min="11265" max="11265" width="6" style="20" bestFit="1" customWidth="1"/>
    <col min="11266" max="11266" width="16.5" style="20" bestFit="1" customWidth="1"/>
    <col min="11267" max="11267" width="16" style="20" bestFit="1" customWidth="1"/>
    <col min="11268" max="11268" width="2.5" style="20" bestFit="1" customWidth="1"/>
    <col min="11269" max="11270" width="5.5" style="20" customWidth="1"/>
    <col min="11271" max="11273" width="20.125" style="20" customWidth="1"/>
    <col min="11274" max="11274" width="15.625" style="20" bestFit="1" customWidth="1"/>
    <col min="11275" max="11275" width="9" style="20"/>
    <col min="11276" max="11276" width="13.125" style="20" bestFit="1" customWidth="1"/>
    <col min="11277" max="11520" width="9" style="20"/>
    <col min="11521" max="11521" width="6" style="20" bestFit="1" customWidth="1"/>
    <col min="11522" max="11522" width="16.5" style="20" bestFit="1" customWidth="1"/>
    <col min="11523" max="11523" width="16" style="20" bestFit="1" customWidth="1"/>
    <col min="11524" max="11524" width="2.5" style="20" bestFit="1" customWidth="1"/>
    <col min="11525" max="11526" width="5.5" style="20" customWidth="1"/>
    <col min="11527" max="11529" width="20.125" style="20" customWidth="1"/>
    <col min="11530" max="11530" width="15.625" style="20" bestFit="1" customWidth="1"/>
    <col min="11531" max="11531" width="9" style="20"/>
    <col min="11532" max="11532" width="13.125" style="20" bestFit="1" customWidth="1"/>
    <col min="11533" max="11776" width="9" style="20"/>
    <col min="11777" max="11777" width="6" style="20" bestFit="1" customWidth="1"/>
    <col min="11778" max="11778" width="16.5" style="20" bestFit="1" customWidth="1"/>
    <col min="11779" max="11779" width="16" style="20" bestFit="1" customWidth="1"/>
    <col min="11780" max="11780" width="2.5" style="20" bestFit="1" customWidth="1"/>
    <col min="11781" max="11782" width="5.5" style="20" customWidth="1"/>
    <col min="11783" max="11785" width="20.125" style="20" customWidth="1"/>
    <col min="11786" max="11786" width="15.625" style="20" bestFit="1" customWidth="1"/>
    <col min="11787" max="11787" width="9" style="20"/>
    <col min="11788" max="11788" width="13.125" style="20" bestFit="1" customWidth="1"/>
    <col min="11789" max="12032" width="9" style="20"/>
    <col min="12033" max="12033" width="6" style="20" bestFit="1" customWidth="1"/>
    <col min="12034" max="12034" width="16.5" style="20" bestFit="1" customWidth="1"/>
    <col min="12035" max="12035" width="16" style="20" bestFit="1" customWidth="1"/>
    <col min="12036" max="12036" width="2.5" style="20" bestFit="1" customWidth="1"/>
    <col min="12037" max="12038" width="5.5" style="20" customWidth="1"/>
    <col min="12039" max="12041" width="20.125" style="20" customWidth="1"/>
    <col min="12042" max="12042" width="15.625" style="20" bestFit="1" customWidth="1"/>
    <col min="12043" max="12043" width="9" style="20"/>
    <col min="12044" max="12044" width="13.125" style="20" bestFit="1" customWidth="1"/>
    <col min="12045" max="12288" width="9" style="20"/>
    <col min="12289" max="12289" width="6" style="20" bestFit="1" customWidth="1"/>
    <col min="12290" max="12290" width="16.5" style="20" bestFit="1" customWidth="1"/>
    <col min="12291" max="12291" width="16" style="20" bestFit="1" customWidth="1"/>
    <col min="12292" max="12292" width="2.5" style="20" bestFit="1" customWidth="1"/>
    <col min="12293" max="12294" width="5.5" style="20" customWidth="1"/>
    <col min="12295" max="12297" width="20.125" style="20" customWidth="1"/>
    <col min="12298" max="12298" width="15.625" style="20" bestFit="1" customWidth="1"/>
    <col min="12299" max="12299" width="9" style="20"/>
    <col min="12300" max="12300" width="13.125" style="20" bestFit="1" customWidth="1"/>
    <col min="12301" max="12544" width="9" style="20"/>
    <col min="12545" max="12545" width="6" style="20" bestFit="1" customWidth="1"/>
    <col min="12546" max="12546" width="16.5" style="20" bestFit="1" customWidth="1"/>
    <col min="12547" max="12547" width="16" style="20" bestFit="1" customWidth="1"/>
    <col min="12548" max="12548" width="2.5" style="20" bestFit="1" customWidth="1"/>
    <col min="12549" max="12550" width="5.5" style="20" customWidth="1"/>
    <col min="12551" max="12553" width="20.125" style="20" customWidth="1"/>
    <col min="12554" max="12554" width="15.625" style="20" bestFit="1" customWidth="1"/>
    <col min="12555" max="12555" width="9" style="20"/>
    <col min="12556" max="12556" width="13.125" style="20" bestFit="1" customWidth="1"/>
    <col min="12557" max="12800" width="9" style="20"/>
    <col min="12801" max="12801" width="6" style="20" bestFit="1" customWidth="1"/>
    <col min="12802" max="12802" width="16.5" style="20" bestFit="1" customWidth="1"/>
    <col min="12803" max="12803" width="16" style="20" bestFit="1" customWidth="1"/>
    <col min="12804" max="12804" width="2.5" style="20" bestFit="1" customWidth="1"/>
    <col min="12805" max="12806" width="5.5" style="20" customWidth="1"/>
    <col min="12807" max="12809" width="20.125" style="20" customWidth="1"/>
    <col min="12810" max="12810" width="15.625" style="20" bestFit="1" customWidth="1"/>
    <col min="12811" max="12811" width="9" style="20"/>
    <col min="12812" max="12812" width="13.125" style="20" bestFit="1" customWidth="1"/>
    <col min="12813" max="13056" width="9" style="20"/>
    <col min="13057" max="13057" width="6" style="20" bestFit="1" customWidth="1"/>
    <col min="13058" max="13058" width="16.5" style="20" bestFit="1" customWidth="1"/>
    <col min="13059" max="13059" width="16" style="20" bestFit="1" customWidth="1"/>
    <col min="13060" max="13060" width="2.5" style="20" bestFit="1" customWidth="1"/>
    <col min="13061" max="13062" width="5.5" style="20" customWidth="1"/>
    <col min="13063" max="13065" width="20.125" style="20" customWidth="1"/>
    <col min="13066" max="13066" width="15.625" style="20" bestFit="1" customWidth="1"/>
    <col min="13067" max="13067" width="9" style="20"/>
    <col min="13068" max="13068" width="13.125" style="20" bestFit="1" customWidth="1"/>
    <col min="13069" max="13312" width="9" style="20"/>
    <col min="13313" max="13313" width="6" style="20" bestFit="1" customWidth="1"/>
    <col min="13314" max="13314" width="16.5" style="20" bestFit="1" customWidth="1"/>
    <col min="13315" max="13315" width="16" style="20" bestFit="1" customWidth="1"/>
    <col min="13316" max="13316" width="2.5" style="20" bestFit="1" customWidth="1"/>
    <col min="13317" max="13318" width="5.5" style="20" customWidth="1"/>
    <col min="13319" max="13321" width="20.125" style="20" customWidth="1"/>
    <col min="13322" max="13322" width="15.625" style="20" bestFit="1" customWidth="1"/>
    <col min="13323" max="13323" width="9" style="20"/>
    <col min="13324" max="13324" width="13.125" style="20" bestFit="1" customWidth="1"/>
    <col min="13325" max="13568" width="9" style="20"/>
    <col min="13569" max="13569" width="6" style="20" bestFit="1" customWidth="1"/>
    <col min="13570" max="13570" width="16.5" style="20" bestFit="1" customWidth="1"/>
    <col min="13571" max="13571" width="16" style="20" bestFit="1" customWidth="1"/>
    <col min="13572" max="13572" width="2.5" style="20" bestFit="1" customWidth="1"/>
    <col min="13573" max="13574" width="5.5" style="20" customWidth="1"/>
    <col min="13575" max="13577" width="20.125" style="20" customWidth="1"/>
    <col min="13578" max="13578" width="15.625" style="20" bestFit="1" customWidth="1"/>
    <col min="13579" max="13579" width="9" style="20"/>
    <col min="13580" max="13580" width="13.125" style="20" bestFit="1" customWidth="1"/>
    <col min="13581" max="13824" width="9" style="20"/>
    <col min="13825" max="13825" width="6" style="20" bestFit="1" customWidth="1"/>
    <col min="13826" max="13826" width="16.5" style="20" bestFit="1" customWidth="1"/>
    <col min="13827" max="13827" width="16" style="20" bestFit="1" customWidth="1"/>
    <col min="13828" max="13828" width="2.5" style="20" bestFit="1" customWidth="1"/>
    <col min="13829" max="13830" width="5.5" style="20" customWidth="1"/>
    <col min="13831" max="13833" width="20.125" style="20" customWidth="1"/>
    <col min="13834" max="13834" width="15.625" style="20" bestFit="1" customWidth="1"/>
    <col min="13835" max="13835" width="9" style="20"/>
    <col min="13836" max="13836" width="13.125" style="20" bestFit="1" customWidth="1"/>
    <col min="13837" max="14080" width="9" style="20"/>
    <col min="14081" max="14081" width="6" style="20" bestFit="1" customWidth="1"/>
    <col min="14082" max="14082" width="16.5" style="20" bestFit="1" customWidth="1"/>
    <col min="14083" max="14083" width="16" style="20" bestFit="1" customWidth="1"/>
    <col min="14084" max="14084" width="2.5" style="20" bestFit="1" customWidth="1"/>
    <col min="14085" max="14086" width="5.5" style="20" customWidth="1"/>
    <col min="14087" max="14089" width="20.125" style="20" customWidth="1"/>
    <col min="14090" max="14090" width="15.625" style="20" bestFit="1" customWidth="1"/>
    <col min="14091" max="14091" width="9" style="20"/>
    <col min="14092" max="14092" width="13.125" style="20" bestFit="1" customWidth="1"/>
    <col min="14093" max="14336" width="9" style="20"/>
    <col min="14337" max="14337" width="6" style="20" bestFit="1" customWidth="1"/>
    <col min="14338" max="14338" width="16.5" style="20" bestFit="1" customWidth="1"/>
    <col min="14339" max="14339" width="16" style="20" bestFit="1" customWidth="1"/>
    <col min="14340" max="14340" width="2.5" style="20" bestFit="1" customWidth="1"/>
    <col min="14341" max="14342" width="5.5" style="20" customWidth="1"/>
    <col min="14343" max="14345" width="20.125" style="20" customWidth="1"/>
    <col min="14346" max="14346" width="15.625" style="20" bestFit="1" customWidth="1"/>
    <col min="14347" max="14347" width="9" style="20"/>
    <col min="14348" max="14348" width="13.125" style="20" bestFit="1" customWidth="1"/>
    <col min="14349" max="14592" width="9" style="20"/>
    <col min="14593" max="14593" width="6" style="20" bestFit="1" customWidth="1"/>
    <col min="14594" max="14594" width="16.5" style="20" bestFit="1" customWidth="1"/>
    <col min="14595" max="14595" width="16" style="20" bestFit="1" customWidth="1"/>
    <col min="14596" max="14596" width="2.5" style="20" bestFit="1" customWidth="1"/>
    <col min="14597" max="14598" width="5.5" style="20" customWidth="1"/>
    <col min="14599" max="14601" width="20.125" style="20" customWidth="1"/>
    <col min="14602" max="14602" width="15.625" style="20" bestFit="1" customWidth="1"/>
    <col min="14603" max="14603" width="9" style="20"/>
    <col min="14604" max="14604" width="13.125" style="20" bestFit="1" customWidth="1"/>
    <col min="14605" max="14848" width="9" style="20"/>
    <col min="14849" max="14849" width="6" style="20" bestFit="1" customWidth="1"/>
    <col min="14850" max="14850" width="16.5" style="20" bestFit="1" customWidth="1"/>
    <col min="14851" max="14851" width="16" style="20" bestFit="1" customWidth="1"/>
    <col min="14852" max="14852" width="2.5" style="20" bestFit="1" customWidth="1"/>
    <col min="14853" max="14854" width="5.5" style="20" customWidth="1"/>
    <col min="14855" max="14857" width="20.125" style="20" customWidth="1"/>
    <col min="14858" max="14858" width="15.625" style="20" bestFit="1" customWidth="1"/>
    <col min="14859" max="14859" width="9" style="20"/>
    <col min="14860" max="14860" width="13.125" style="20" bestFit="1" customWidth="1"/>
    <col min="14861" max="15104" width="9" style="20"/>
    <col min="15105" max="15105" width="6" style="20" bestFit="1" customWidth="1"/>
    <col min="15106" max="15106" width="16.5" style="20" bestFit="1" customWidth="1"/>
    <col min="15107" max="15107" width="16" style="20" bestFit="1" customWidth="1"/>
    <col min="15108" max="15108" width="2.5" style="20" bestFit="1" customWidth="1"/>
    <col min="15109" max="15110" width="5.5" style="20" customWidth="1"/>
    <col min="15111" max="15113" width="20.125" style="20" customWidth="1"/>
    <col min="15114" max="15114" width="15.625" style="20" bestFit="1" customWidth="1"/>
    <col min="15115" max="15115" width="9" style="20"/>
    <col min="15116" max="15116" width="13.125" style="20" bestFit="1" customWidth="1"/>
    <col min="15117" max="15360" width="9" style="20"/>
    <col min="15361" max="15361" width="6" style="20" bestFit="1" customWidth="1"/>
    <col min="15362" max="15362" width="16.5" style="20" bestFit="1" customWidth="1"/>
    <col min="15363" max="15363" width="16" style="20" bestFit="1" customWidth="1"/>
    <col min="15364" max="15364" width="2.5" style="20" bestFit="1" customWidth="1"/>
    <col min="15365" max="15366" width="5.5" style="20" customWidth="1"/>
    <col min="15367" max="15369" width="20.125" style="20" customWidth="1"/>
    <col min="15370" max="15370" width="15.625" style="20" bestFit="1" customWidth="1"/>
    <col min="15371" max="15371" width="9" style="20"/>
    <col min="15372" max="15372" width="13.125" style="20" bestFit="1" customWidth="1"/>
    <col min="15373" max="15616" width="9" style="20"/>
    <col min="15617" max="15617" width="6" style="20" bestFit="1" customWidth="1"/>
    <col min="15618" max="15618" width="16.5" style="20" bestFit="1" customWidth="1"/>
    <col min="15619" max="15619" width="16" style="20" bestFit="1" customWidth="1"/>
    <col min="15620" max="15620" width="2.5" style="20" bestFit="1" customWidth="1"/>
    <col min="15621" max="15622" width="5.5" style="20" customWidth="1"/>
    <col min="15623" max="15625" width="20.125" style="20" customWidth="1"/>
    <col min="15626" max="15626" width="15.625" style="20" bestFit="1" customWidth="1"/>
    <col min="15627" max="15627" width="9" style="20"/>
    <col min="15628" max="15628" width="13.125" style="20" bestFit="1" customWidth="1"/>
    <col min="15629" max="15872" width="9" style="20"/>
    <col min="15873" max="15873" width="6" style="20" bestFit="1" customWidth="1"/>
    <col min="15874" max="15874" width="16.5" style="20" bestFit="1" customWidth="1"/>
    <col min="15875" max="15875" width="16" style="20" bestFit="1" customWidth="1"/>
    <col min="15876" max="15876" width="2.5" style="20" bestFit="1" customWidth="1"/>
    <col min="15877" max="15878" width="5.5" style="20" customWidth="1"/>
    <col min="15879" max="15881" width="20.125" style="20" customWidth="1"/>
    <col min="15882" max="15882" width="15.625" style="20" bestFit="1" customWidth="1"/>
    <col min="15883" max="15883" width="9" style="20"/>
    <col min="15884" max="15884" width="13.125" style="20" bestFit="1" customWidth="1"/>
    <col min="15885" max="16128" width="9" style="20"/>
    <col min="16129" max="16129" width="6" style="20" bestFit="1" customWidth="1"/>
    <col min="16130" max="16130" width="16.5" style="20" bestFit="1" customWidth="1"/>
    <col min="16131" max="16131" width="16" style="20" bestFit="1" customWidth="1"/>
    <col min="16132" max="16132" width="2.5" style="20" bestFit="1" customWidth="1"/>
    <col min="16133" max="16134" width="5.5" style="20" customWidth="1"/>
    <col min="16135" max="16137" width="20.125" style="20" customWidth="1"/>
    <col min="16138" max="16138" width="15.625" style="20" bestFit="1" customWidth="1"/>
    <col min="16139" max="16139" width="9" style="20"/>
    <col min="16140" max="16140" width="13.125" style="20" bestFit="1" customWidth="1"/>
    <col min="16141" max="16384" width="9" style="20"/>
  </cols>
  <sheetData>
    <row r="1" spans="1:10" ht="36" thickBot="1">
      <c r="A1" s="140"/>
      <c r="B1" s="147"/>
      <c r="C1" s="148" t="s">
        <v>1477</v>
      </c>
      <c r="D1" s="149"/>
      <c r="E1" s="149"/>
      <c r="F1" s="149"/>
      <c r="G1" s="149"/>
      <c r="H1" s="149"/>
      <c r="I1" s="150"/>
      <c r="J1" s="19"/>
    </row>
    <row r="2" spans="1:10" ht="36" thickTop="1">
      <c r="A2" s="140"/>
      <c r="B2" s="140"/>
      <c r="C2" s="151"/>
      <c r="D2" s="151"/>
      <c r="E2" s="21"/>
      <c r="F2" s="21"/>
      <c r="G2" s="21"/>
      <c r="H2" s="21"/>
      <c r="I2" s="22"/>
      <c r="J2" s="19"/>
    </row>
    <row r="3" spans="1:10">
      <c r="A3" s="140"/>
      <c r="B3" s="140"/>
      <c r="C3" s="152"/>
      <c r="D3" s="152"/>
      <c r="E3" s="23"/>
      <c r="F3" s="23"/>
      <c r="G3" s="23"/>
      <c r="H3" s="23"/>
      <c r="I3" s="23"/>
      <c r="J3" s="19"/>
    </row>
    <row r="4" spans="1:10" ht="12" customHeight="1">
      <c r="A4" s="140"/>
      <c r="B4" s="140"/>
      <c r="C4" s="24" t="s">
        <v>1478</v>
      </c>
      <c r="D4" s="25" t="s">
        <v>1479</v>
      </c>
      <c r="E4" s="26" t="str">
        <f>원가!E3</f>
        <v>[ 전곡 선사박물관 고고학체험실 ]</v>
      </c>
      <c r="F4" s="26"/>
      <c r="G4" s="26"/>
      <c r="H4" s="26"/>
      <c r="I4" s="27"/>
      <c r="J4" s="19"/>
    </row>
    <row r="5" spans="1:10" ht="12" customHeight="1">
      <c r="A5" s="140"/>
      <c r="B5" s="140"/>
      <c r="C5" s="146"/>
      <c r="D5" s="146"/>
      <c r="E5" s="28"/>
      <c r="F5" s="28"/>
      <c r="G5" s="28"/>
      <c r="H5" s="28"/>
      <c r="I5" s="28"/>
      <c r="J5" s="19"/>
    </row>
    <row r="6" spans="1:10" ht="18.75" customHeight="1">
      <c r="A6" s="140"/>
      <c r="B6" s="140"/>
      <c r="C6" s="24" t="s">
        <v>1480</v>
      </c>
      <c r="D6" s="25" t="s">
        <v>1479</v>
      </c>
      <c r="E6" s="26" t="str">
        <f>"일금"&amp;NUMBERSTRING(I23,1)&amp;"원정"</f>
        <v>일금영원정</v>
      </c>
      <c r="F6" s="26"/>
      <c r="G6" s="26"/>
      <c r="H6" s="26"/>
      <c r="I6" s="29">
        <f>I23</f>
        <v>0</v>
      </c>
      <c r="J6" s="19"/>
    </row>
    <row r="7" spans="1:10" ht="12" customHeight="1">
      <c r="A7" s="140"/>
      <c r="B7" s="140"/>
      <c r="C7" s="145"/>
      <c r="D7" s="145"/>
      <c r="E7" s="28"/>
      <c r="F7" s="28"/>
      <c r="G7" s="28"/>
      <c r="H7" s="28"/>
      <c r="I7" s="30"/>
      <c r="J7" s="19"/>
    </row>
    <row r="8" spans="1:10" ht="21" customHeight="1">
      <c r="A8" s="140"/>
      <c r="B8" s="140"/>
      <c r="C8" s="31" t="s">
        <v>1481</v>
      </c>
      <c r="D8" s="32" t="s">
        <v>1479</v>
      </c>
      <c r="E8" s="33" t="str">
        <f>"일금"&amp;NUMBERSTRING(G23,1)&amp;"원정"</f>
        <v>일금영원정</v>
      </c>
      <c r="F8" s="33"/>
      <c r="G8" s="33"/>
      <c r="H8" s="33"/>
      <c r="I8" s="34">
        <f>G23</f>
        <v>0</v>
      </c>
      <c r="J8" s="19"/>
    </row>
    <row r="9" spans="1:10" ht="12" customHeight="1">
      <c r="A9" s="140"/>
      <c r="B9" s="140"/>
      <c r="C9" s="145"/>
      <c r="D9" s="145"/>
      <c r="E9" s="28"/>
      <c r="F9" s="28"/>
      <c r="G9" s="28"/>
      <c r="H9" s="28"/>
      <c r="I9" s="30"/>
      <c r="J9" s="19"/>
    </row>
    <row r="10" spans="1:10" ht="12" customHeight="1">
      <c r="A10" s="35"/>
      <c r="B10" s="35"/>
      <c r="C10" s="36"/>
      <c r="D10" s="37"/>
      <c r="E10" s="38"/>
      <c r="F10" s="38"/>
      <c r="G10" s="38"/>
      <c r="H10" s="38"/>
      <c r="I10" s="39"/>
      <c r="J10" s="19"/>
    </row>
    <row r="11" spans="1:10" ht="18" customHeight="1">
      <c r="A11" s="35"/>
      <c r="B11" s="35"/>
      <c r="C11" s="40" t="s">
        <v>1482</v>
      </c>
      <c r="D11" s="25" t="s">
        <v>1479</v>
      </c>
      <c r="E11" s="26" t="str">
        <f>"일금"&amp;NUMBERSTRING(H23,1)&amp;"원정"</f>
        <v>일금영원정</v>
      </c>
      <c r="F11" s="26"/>
      <c r="G11" s="26"/>
      <c r="H11" s="26"/>
      <c r="I11" s="41">
        <f>H23</f>
        <v>0</v>
      </c>
      <c r="J11" s="19"/>
    </row>
    <row r="12" spans="1:10" ht="12" customHeight="1">
      <c r="A12" s="140"/>
      <c r="B12" s="140"/>
      <c r="C12" s="146"/>
      <c r="D12" s="146"/>
      <c r="E12" s="28"/>
      <c r="F12" s="28"/>
      <c r="G12" s="28"/>
      <c r="H12" s="28"/>
      <c r="I12" s="28"/>
      <c r="J12" s="19"/>
    </row>
    <row r="13" spans="1:10" ht="12" customHeight="1">
      <c r="A13" s="140"/>
      <c r="B13" s="140"/>
      <c r="C13" s="36" t="s">
        <v>1483</v>
      </c>
      <c r="D13" s="37" t="s">
        <v>1483</v>
      </c>
      <c r="E13" s="42" t="s">
        <v>1483</v>
      </c>
      <c r="F13" s="43"/>
      <c r="G13" s="43"/>
      <c r="H13" s="43"/>
      <c r="I13" s="43"/>
      <c r="J13" s="44"/>
    </row>
    <row r="14" spans="1:10" ht="18.75">
      <c r="A14" s="140"/>
      <c r="B14" s="140"/>
      <c r="C14" s="141"/>
      <c r="D14" s="141"/>
      <c r="E14" s="45"/>
      <c r="F14" s="44"/>
      <c r="G14" s="44"/>
      <c r="H14" s="44"/>
      <c r="I14" s="44"/>
      <c r="J14" s="44"/>
    </row>
    <row r="15" spans="1:10" ht="14.25" thickBot="1">
      <c r="A15" s="140"/>
      <c r="B15" s="140"/>
      <c r="C15" s="142"/>
      <c r="D15" s="142"/>
      <c r="E15" s="23"/>
      <c r="F15" s="23"/>
      <c r="G15" s="23"/>
      <c r="H15" s="23"/>
      <c r="I15" s="23"/>
      <c r="J15" s="23"/>
    </row>
    <row r="16" spans="1:10" ht="13.5" customHeight="1">
      <c r="A16" s="143" t="s">
        <v>1484</v>
      </c>
      <c r="B16" s="134"/>
      <c r="C16" s="134" t="s">
        <v>1485</v>
      </c>
      <c r="D16" s="134"/>
      <c r="E16" s="134" t="s">
        <v>5</v>
      </c>
      <c r="F16" s="134" t="s">
        <v>4</v>
      </c>
      <c r="G16" s="134" t="s">
        <v>1486</v>
      </c>
      <c r="H16" s="136" t="s">
        <v>1487</v>
      </c>
      <c r="I16" s="134" t="s">
        <v>1488</v>
      </c>
      <c r="J16" s="138" t="s">
        <v>1422</v>
      </c>
    </row>
    <row r="17" spans="1:13" ht="14.25" customHeight="1" thickBot="1">
      <c r="A17" s="144"/>
      <c r="B17" s="135"/>
      <c r="C17" s="135"/>
      <c r="D17" s="135"/>
      <c r="E17" s="135"/>
      <c r="F17" s="135"/>
      <c r="G17" s="135"/>
      <c r="H17" s="137"/>
      <c r="I17" s="135"/>
      <c r="J17" s="139"/>
    </row>
    <row r="18" spans="1:13" ht="18" customHeight="1" thickTop="1" thickBot="1">
      <c r="A18" s="46" t="s">
        <v>1489</v>
      </c>
      <c r="B18" s="47" t="s">
        <v>1490</v>
      </c>
      <c r="C18" s="126"/>
      <c r="D18" s="127"/>
      <c r="E18" s="48">
        <v>1</v>
      </c>
      <c r="F18" s="48" t="s">
        <v>179</v>
      </c>
      <c r="G18" s="49">
        <f>원가!H34</f>
        <v>0</v>
      </c>
      <c r="H18" s="49">
        <f>원가!H36</f>
        <v>0</v>
      </c>
      <c r="I18" s="50">
        <f>G18+H18</f>
        <v>0</v>
      </c>
      <c r="J18" s="51"/>
    </row>
    <row r="19" spans="1:13" ht="18" customHeight="1" thickTop="1" thickBot="1">
      <c r="A19" s="52" t="s">
        <v>1491</v>
      </c>
      <c r="B19" s="53" t="s">
        <v>1492</v>
      </c>
      <c r="C19" s="128"/>
      <c r="D19" s="129"/>
      <c r="E19" s="48">
        <v>1</v>
      </c>
      <c r="F19" s="48" t="s">
        <v>1493</v>
      </c>
      <c r="G19" s="49">
        <v>0</v>
      </c>
      <c r="H19" s="49"/>
      <c r="I19" s="50">
        <f t="shared" ref="I19:I21" si="0">G19+H19</f>
        <v>0</v>
      </c>
      <c r="J19" s="54"/>
    </row>
    <row r="20" spans="1:13" ht="18" customHeight="1" thickTop="1" thickBot="1">
      <c r="A20" s="46" t="s">
        <v>1483</v>
      </c>
      <c r="B20" s="53" t="s">
        <v>1483</v>
      </c>
      <c r="C20" s="128"/>
      <c r="D20" s="129"/>
      <c r="E20" s="48" t="s">
        <v>1483</v>
      </c>
      <c r="F20" s="48" t="s">
        <v>1483</v>
      </c>
      <c r="G20" s="49">
        <v>0</v>
      </c>
      <c r="H20" s="49"/>
      <c r="I20" s="50">
        <f t="shared" si="0"/>
        <v>0</v>
      </c>
      <c r="J20" s="54"/>
    </row>
    <row r="21" spans="1:13" ht="18" customHeight="1" thickTop="1">
      <c r="A21" s="46" t="s">
        <v>1483</v>
      </c>
      <c r="B21" s="53" t="s">
        <v>1494</v>
      </c>
      <c r="C21" s="128"/>
      <c r="D21" s="129"/>
      <c r="E21" s="48" t="s">
        <v>1483</v>
      </c>
      <c r="F21" s="48" t="s">
        <v>1494</v>
      </c>
      <c r="G21" s="49">
        <v>0</v>
      </c>
      <c r="H21" s="49"/>
      <c r="I21" s="50">
        <f t="shared" si="0"/>
        <v>0</v>
      </c>
      <c r="J21" s="55"/>
    </row>
    <row r="22" spans="1:13" ht="18" customHeight="1">
      <c r="A22" s="56" t="s">
        <v>1494</v>
      </c>
      <c r="B22" s="53" t="s">
        <v>1494</v>
      </c>
      <c r="C22" s="128"/>
      <c r="D22" s="129"/>
      <c r="E22" s="48" t="s">
        <v>1494</v>
      </c>
      <c r="F22" s="48" t="s">
        <v>1494</v>
      </c>
      <c r="G22" s="49">
        <v>0</v>
      </c>
      <c r="H22" s="49"/>
      <c r="I22" s="50">
        <f>G22+H22</f>
        <v>0</v>
      </c>
      <c r="J22" s="55"/>
    </row>
    <row r="23" spans="1:13" ht="18" customHeight="1" thickBot="1">
      <c r="A23" s="130" t="s">
        <v>1495</v>
      </c>
      <c r="B23" s="131"/>
      <c r="C23" s="132"/>
      <c r="D23" s="133"/>
      <c r="E23" s="57"/>
      <c r="F23" s="57"/>
      <c r="G23" s="58">
        <f>SUM(G18:G22)</f>
        <v>0</v>
      </c>
      <c r="H23" s="58">
        <f>SUM(H18:H22)</f>
        <v>0</v>
      </c>
      <c r="I23" s="59">
        <f>SUM(G23:H23)</f>
        <v>0</v>
      </c>
      <c r="J23" s="60"/>
      <c r="L23" s="61" t="s">
        <v>1483</v>
      </c>
      <c r="M23" s="20" t="s">
        <v>1494</v>
      </c>
    </row>
    <row r="24" spans="1:13">
      <c r="A24" s="35"/>
      <c r="B24" s="62"/>
      <c r="C24" s="23"/>
      <c r="D24" s="23"/>
      <c r="E24" s="23"/>
      <c r="F24" s="23"/>
      <c r="G24" s="23"/>
      <c r="H24" s="23"/>
      <c r="I24" s="23"/>
      <c r="J24" s="23"/>
      <c r="L24" s="61"/>
    </row>
    <row r="25" spans="1:13">
      <c r="A25" s="35"/>
      <c r="B25" s="62"/>
      <c r="C25" s="23"/>
      <c r="D25" s="23"/>
      <c r="E25" s="23"/>
      <c r="F25" s="23"/>
      <c r="G25" s="23"/>
      <c r="H25" s="23"/>
      <c r="I25" s="63"/>
      <c r="J25" s="23"/>
    </row>
    <row r="26" spans="1:13">
      <c r="A26" s="35"/>
      <c r="B26" s="62"/>
      <c r="C26" s="23"/>
      <c r="D26" s="23"/>
      <c r="E26" s="23"/>
      <c r="F26" s="23"/>
      <c r="G26" s="23"/>
      <c r="H26" s="23"/>
      <c r="I26" s="63" t="s">
        <v>1494</v>
      </c>
      <c r="J26" s="23" t="s">
        <v>1494</v>
      </c>
      <c r="K26" s="64" t="s">
        <v>1494</v>
      </c>
      <c r="L26" s="65" t="s">
        <v>1494</v>
      </c>
    </row>
    <row r="27" spans="1:13">
      <c r="A27" s="35"/>
      <c r="B27" s="62"/>
      <c r="C27" s="23"/>
      <c r="D27" s="23"/>
      <c r="E27" s="23"/>
      <c r="F27" s="23"/>
      <c r="G27" s="66"/>
      <c r="H27" s="66"/>
      <c r="I27" s="23"/>
      <c r="J27" s="23"/>
    </row>
    <row r="28" spans="1:13">
      <c r="A28" s="35"/>
      <c r="B28" s="62"/>
      <c r="C28" s="23"/>
      <c r="D28" s="23"/>
      <c r="E28" s="23"/>
      <c r="F28" s="23"/>
      <c r="G28" s="23"/>
      <c r="H28" s="23"/>
      <c r="I28" s="23"/>
      <c r="J28" s="23"/>
    </row>
    <row r="29" spans="1:13">
      <c r="A29" s="35"/>
      <c r="B29" s="62"/>
      <c r="C29" s="23"/>
      <c r="D29" s="23"/>
      <c r="E29" s="23"/>
      <c r="F29" s="23"/>
      <c r="G29" s="19"/>
      <c r="H29" s="19"/>
      <c r="I29" s="23"/>
      <c r="J29" s="23"/>
    </row>
  </sheetData>
  <mergeCells count="37">
    <mergeCell ref="A1:B1"/>
    <mergeCell ref="C1:I1"/>
    <mergeCell ref="A2:B2"/>
    <mergeCell ref="C2:D2"/>
    <mergeCell ref="A3:B3"/>
    <mergeCell ref="C3:D3"/>
    <mergeCell ref="A13:B13"/>
    <mergeCell ref="A4:B4"/>
    <mergeCell ref="A5:B5"/>
    <mergeCell ref="C5:D5"/>
    <mergeCell ref="A6:B6"/>
    <mergeCell ref="A7:B7"/>
    <mergeCell ref="C7:D7"/>
    <mergeCell ref="A8:B8"/>
    <mergeCell ref="A9:B9"/>
    <mergeCell ref="C9:D9"/>
    <mergeCell ref="A12:B12"/>
    <mergeCell ref="C12:D12"/>
    <mergeCell ref="H16:H17"/>
    <mergeCell ref="I16:I17"/>
    <mergeCell ref="J16:J17"/>
    <mergeCell ref="A14:B14"/>
    <mergeCell ref="C14:D14"/>
    <mergeCell ref="A15:B15"/>
    <mergeCell ref="C15:D15"/>
    <mergeCell ref="A16:B17"/>
    <mergeCell ref="C16:D17"/>
    <mergeCell ref="A23:B23"/>
    <mergeCell ref="C23:D23"/>
    <mergeCell ref="E16:E17"/>
    <mergeCell ref="F16:F17"/>
    <mergeCell ref="G16:G17"/>
    <mergeCell ref="C18:D18"/>
    <mergeCell ref="C19:D19"/>
    <mergeCell ref="C20:D20"/>
    <mergeCell ref="C21:D21"/>
    <mergeCell ref="C22:D22"/>
  </mergeCells>
  <phoneticPr fontId="1" type="noConversion"/>
  <pageMargins left="1.17" right="0.16" top="1.43" bottom="0.59055118110236227" header="0.51181102362204722" footer="0.51181102362204722"/>
  <pageSetup paperSize="9" scale="91" orientation="landscape" horizontalDpi="4294967293" verticalDpi="4294967293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AC39"/>
  <sheetViews>
    <sheetView view="pageBreakPreview" zoomScaleNormal="100" zoomScaleSheetLayoutView="100" workbookViewId="0">
      <selection activeCell="H29" sqref="H29"/>
    </sheetView>
  </sheetViews>
  <sheetFormatPr defaultRowHeight="13.5"/>
  <cols>
    <col min="1" max="1" width="1.625" style="67" customWidth="1"/>
    <col min="2" max="2" width="14.375" style="67" customWidth="1"/>
    <col min="3" max="3" width="20.5" style="67" customWidth="1"/>
    <col min="4" max="4" width="3.75" style="67" customWidth="1"/>
    <col min="5" max="6" width="7.625" style="67" customWidth="1"/>
    <col min="7" max="7" width="26.125" style="67" customWidth="1"/>
    <col min="8" max="8" width="24.5" style="67" customWidth="1"/>
    <col min="9" max="9" width="16.875" style="67" customWidth="1"/>
    <col min="10" max="10" width="41.875" style="67" customWidth="1"/>
    <col min="11" max="11" width="22.125" style="67" hidden="1" customWidth="1"/>
    <col min="12" max="12" width="16.5" style="67" bestFit="1" customWidth="1"/>
    <col min="13" max="13" width="1" style="67" customWidth="1"/>
    <col min="14" max="14" width="4.5" style="67" customWidth="1"/>
    <col min="15" max="15" width="9.875" style="67" customWidth="1"/>
    <col min="16" max="16" width="18.5" style="67" customWidth="1"/>
    <col min="17" max="18" width="5.375" style="67" customWidth="1"/>
    <col min="19" max="19" width="8.125" style="67" customWidth="1"/>
    <col min="20" max="20" width="4.25" style="67" customWidth="1"/>
    <col min="21" max="21" width="2" style="67" customWidth="1"/>
    <col min="22" max="22" width="20.25" style="67" customWidth="1"/>
    <col min="23" max="23" width="9.875" style="67" customWidth="1"/>
    <col min="24" max="24" width="7.625" style="67" customWidth="1"/>
    <col min="25" max="25" width="4.25" style="67" customWidth="1"/>
    <col min="26" max="26" width="9.875" style="67" customWidth="1"/>
    <col min="27" max="27" width="4.25" style="67" customWidth="1"/>
    <col min="28" max="28" width="8" style="67" customWidth="1"/>
    <col min="29" max="29" width="13.25" style="67" customWidth="1"/>
    <col min="30" max="256" width="9" style="67"/>
    <col min="257" max="257" width="1.625" style="67" customWidth="1"/>
    <col min="258" max="258" width="14.375" style="67" customWidth="1"/>
    <col min="259" max="259" width="20.5" style="67" customWidth="1"/>
    <col min="260" max="260" width="3.75" style="67" customWidth="1"/>
    <col min="261" max="262" width="7.625" style="67" customWidth="1"/>
    <col min="263" max="263" width="26.125" style="67" customWidth="1"/>
    <col min="264" max="264" width="24.5" style="67" customWidth="1"/>
    <col min="265" max="265" width="16.875" style="67" customWidth="1"/>
    <col min="266" max="266" width="41.875" style="67" customWidth="1"/>
    <col min="267" max="267" width="0" style="67" hidden="1" customWidth="1"/>
    <col min="268" max="268" width="16.5" style="67" bestFit="1" customWidth="1"/>
    <col min="269" max="269" width="1" style="67" customWidth="1"/>
    <col min="270" max="270" width="4.5" style="67" customWidth="1"/>
    <col min="271" max="271" width="9.875" style="67" customWidth="1"/>
    <col min="272" max="272" width="11" style="67" customWidth="1"/>
    <col min="273" max="274" width="5.375" style="67" customWidth="1"/>
    <col min="275" max="275" width="8.125" style="67" customWidth="1"/>
    <col min="276" max="276" width="4.25" style="67" customWidth="1"/>
    <col min="277" max="277" width="2" style="67" customWidth="1"/>
    <col min="278" max="278" width="20.25" style="67" customWidth="1"/>
    <col min="279" max="279" width="9.875" style="67" customWidth="1"/>
    <col min="280" max="280" width="7.625" style="67" customWidth="1"/>
    <col min="281" max="281" width="4.25" style="67" customWidth="1"/>
    <col min="282" max="282" width="9.875" style="67" customWidth="1"/>
    <col min="283" max="283" width="4.25" style="67" customWidth="1"/>
    <col min="284" max="284" width="8" style="67" customWidth="1"/>
    <col min="285" max="285" width="13.25" style="67" customWidth="1"/>
    <col min="286" max="512" width="9" style="67"/>
    <col min="513" max="513" width="1.625" style="67" customWidth="1"/>
    <col min="514" max="514" width="14.375" style="67" customWidth="1"/>
    <col min="515" max="515" width="20.5" style="67" customWidth="1"/>
    <col min="516" max="516" width="3.75" style="67" customWidth="1"/>
    <col min="517" max="518" width="7.625" style="67" customWidth="1"/>
    <col min="519" max="519" width="26.125" style="67" customWidth="1"/>
    <col min="520" max="520" width="24.5" style="67" customWidth="1"/>
    <col min="521" max="521" width="16.875" style="67" customWidth="1"/>
    <col min="522" max="522" width="41.875" style="67" customWidth="1"/>
    <col min="523" max="523" width="0" style="67" hidden="1" customWidth="1"/>
    <col min="524" max="524" width="16.5" style="67" bestFit="1" customWidth="1"/>
    <col min="525" max="525" width="1" style="67" customWidth="1"/>
    <col min="526" max="526" width="4.5" style="67" customWidth="1"/>
    <col min="527" max="527" width="9.875" style="67" customWidth="1"/>
    <col min="528" max="528" width="11" style="67" customWidth="1"/>
    <col min="529" max="530" width="5.375" style="67" customWidth="1"/>
    <col min="531" max="531" width="8.125" style="67" customWidth="1"/>
    <col min="532" max="532" width="4.25" style="67" customWidth="1"/>
    <col min="533" max="533" width="2" style="67" customWidth="1"/>
    <col min="534" max="534" width="20.25" style="67" customWidth="1"/>
    <col min="535" max="535" width="9.875" style="67" customWidth="1"/>
    <col min="536" max="536" width="7.625" style="67" customWidth="1"/>
    <col min="537" max="537" width="4.25" style="67" customWidth="1"/>
    <col min="538" max="538" width="9.875" style="67" customWidth="1"/>
    <col min="539" max="539" width="4.25" style="67" customWidth="1"/>
    <col min="540" max="540" width="8" style="67" customWidth="1"/>
    <col min="541" max="541" width="13.25" style="67" customWidth="1"/>
    <col min="542" max="768" width="9" style="67"/>
    <col min="769" max="769" width="1.625" style="67" customWidth="1"/>
    <col min="770" max="770" width="14.375" style="67" customWidth="1"/>
    <col min="771" max="771" width="20.5" style="67" customWidth="1"/>
    <col min="772" max="772" width="3.75" style="67" customWidth="1"/>
    <col min="773" max="774" width="7.625" style="67" customWidth="1"/>
    <col min="775" max="775" width="26.125" style="67" customWidth="1"/>
    <col min="776" max="776" width="24.5" style="67" customWidth="1"/>
    <col min="777" max="777" width="16.875" style="67" customWidth="1"/>
    <col min="778" max="778" width="41.875" style="67" customWidth="1"/>
    <col min="779" max="779" width="0" style="67" hidden="1" customWidth="1"/>
    <col min="780" max="780" width="16.5" style="67" bestFit="1" customWidth="1"/>
    <col min="781" max="781" width="1" style="67" customWidth="1"/>
    <col min="782" max="782" width="4.5" style="67" customWidth="1"/>
    <col min="783" max="783" width="9.875" style="67" customWidth="1"/>
    <col min="784" max="784" width="11" style="67" customWidth="1"/>
    <col min="785" max="786" width="5.375" style="67" customWidth="1"/>
    <col min="787" max="787" width="8.125" style="67" customWidth="1"/>
    <col min="788" max="788" width="4.25" style="67" customWidth="1"/>
    <col min="789" max="789" width="2" style="67" customWidth="1"/>
    <col min="790" max="790" width="20.25" style="67" customWidth="1"/>
    <col min="791" max="791" width="9.875" style="67" customWidth="1"/>
    <col min="792" max="792" width="7.625" style="67" customWidth="1"/>
    <col min="793" max="793" width="4.25" style="67" customWidth="1"/>
    <col min="794" max="794" width="9.875" style="67" customWidth="1"/>
    <col min="795" max="795" width="4.25" style="67" customWidth="1"/>
    <col min="796" max="796" width="8" style="67" customWidth="1"/>
    <col min="797" max="797" width="13.25" style="67" customWidth="1"/>
    <col min="798" max="1024" width="9" style="67"/>
    <col min="1025" max="1025" width="1.625" style="67" customWidth="1"/>
    <col min="1026" max="1026" width="14.375" style="67" customWidth="1"/>
    <col min="1027" max="1027" width="20.5" style="67" customWidth="1"/>
    <col min="1028" max="1028" width="3.75" style="67" customWidth="1"/>
    <col min="1029" max="1030" width="7.625" style="67" customWidth="1"/>
    <col min="1031" max="1031" width="26.125" style="67" customWidth="1"/>
    <col min="1032" max="1032" width="24.5" style="67" customWidth="1"/>
    <col min="1033" max="1033" width="16.875" style="67" customWidth="1"/>
    <col min="1034" max="1034" width="41.875" style="67" customWidth="1"/>
    <col min="1035" max="1035" width="0" style="67" hidden="1" customWidth="1"/>
    <col min="1036" max="1036" width="16.5" style="67" bestFit="1" customWidth="1"/>
    <col min="1037" max="1037" width="1" style="67" customWidth="1"/>
    <col min="1038" max="1038" width="4.5" style="67" customWidth="1"/>
    <col min="1039" max="1039" width="9.875" style="67" customWidth="1"/>
    <col min="1040" max="1040" width="11" style="67" customWidth="1"/>
    <col min="1041" max="1042" width="5.375" style="67" customWidth="1"/>
    <col min="1043" max="1043" width="8.125" style="67" customWidth="1"/>
    <col min="1044" max="1044" width="4.25" style="67" customWidth="1"/>
    <col min="1045" max="1045" width="2" style="67" customWidth="1"/>
    <col min="1046" max="1046" width="20.25" style="67" customWidth="1"/>
    <col min="1047" max="1047" width="9.875" style="67" customWidth="1"/>
    <col min="1048" max="1048" width="7.625" style="67" customWidth="1"/>
    <col min="1049" max="1049" width="4.25" style="67" customWidth="1"/>
    <col min="1050" max="1050" width="9.875" style="67" customWidth="1"/>
    <col min="1051" max="1051" width="4.25" style="67" customWidth="1"/>
    <col min="1052" max="1052" width="8" style="67" customWidth="1"/>
    <col min="1053" max="1053" width="13.25" style="67" customWidth="1"/>
    <col min="1054" max="1280" width="9" style="67"/>
    <col min="1281" max="1281" width="1.625" style="67" customWidth="1"/>
    <col min="1282" max="1282" width="14.375" style="67" customWidth="1"/>
    <col min="1283" max="1283" width="20.5" style="67" customWidth="1"/>
    <col min="1284" max="1284" width="3.75" style="67" customWidth="1"/>
    <col min="1285" max="1286" width="7.625" style="67" customWidth="1"/>
    <col min="1287" max="1287" width="26.125" style="67" customWidth="1"/>
    <col min="1288" max="1288" width="24.5" style="67" customWidth="1"/>
    <col min="1289" max="1289" width="16.875" style="67" customWidth="1"/>
    <col min="1290" max="1290" width="41.875" style="67" customWidth="1"/>
    <col min="1291" max="1291" width="0" style="67" hidden="1" customWidth="1"/>
    <col min="1292" max="1292" width="16.5" style="67" bestFit="1" customWidth="1"/>
    <col min="1293" max="1293" width="1" style="67" customWidth="1"/>
    <col min="1294" max="1294" width="4.5" style="67" customWidth="1"/>
    <col min="1295" max="1295" width="9.875" style="67" customWidth="1"/>
    <col min="1296" max="1296" width="11" style="67" customWidth="1"/>
    <col min="1297" max="1298" width="5.375" style="67" customWidth="1"/>
    <col min="1299" max="1299" width="8.125" style="67" customWidth="1"/>
    <col min="1300" max="1300" width="4.25" style="67" customWidth="1"/>
    <col min="1301" max="1301" width="2" style="67" customWidth="1"/>
    <col min="1302" max="1302" width="20.25" style="67" customWidth="1"/>
    <col min="1303" max="1303" width="9.875" style="67" customWidth="1"/>
    <col min="1304" max="1304" width="7.625" style="67" customWidth="1"/>
    <col min="1305" max="1305" width="4.25" style="67" customWidth="1"/>
    <col min="1306" max="1306" width="9.875" style="67" customWidth="1"/>
    <col min="1307" max="1307" width="4.25" style="67" customWidth="1"/>
    <col min="1308" max="1308" width="8" style="67" customWidth="1"/>
    <col min="1309" max="1309" width="13.25" style="67" customWidth="1"/>
    <col min="1310" max="1536" width="9" style="67"/>
    <col min="1537" max="1537" width="1.625" style="67" customWidth="1"/>
    <col min="1538" max="1538" width="14.375" style="67" customWidth="1"/>
    <col min="1539" max="1539" width="20.5" style="67" customWidth="1"/>
    <col min="1540" max="1540" width="3.75" style="67" customWidth="1"/>
    <col min="1541" max="1542" width="7.625" style="67" customWidth="1"/>
    <col min="1543" max="1543" width="26.125" style="67" customWidth="1"/>
    <col min="1544" max="1544" width="24.5" style="67" customWidth="1"/>
    <col min="1545" max="1545" width="16.875" style="67" customWidth="1"/>
    <col min="1546" max="1546" width="41.875" style="67" customWidth="1"/>
    <col min="1547" max="1547" width="0" style="67" hidden="1" customWidth="1"/>
    <col min="1548" max="1548" width="16.5" style="67" bestFit="1" customWidth="1"/>
    <col min="1549" max="1549" width="1" style="67" customWidth="1"/>
    <col min="1550" max="1550" width="4.5" style="67" customWidth="1"/>
    <col min="1551" max="1551" width="9.875" style="67" customWidth="1"/>
    <col min="1552" max="1552" width="11" style="67" customWidth="1"/>
    <col min="1553" max="1554" width="5.375" style="67" customWidth="1"/>
    <col min="1555" max="1555" width="8.125" style="67" customWidth="1"/>
    <col min="1556" max="1556" width="4.25" style="67" customWidth="1"/>
    <col min="1557" max="1557" width="2" style="67" customWidth="1"/>
    <col min="1558" max="1558" width="20.25" style="67" customWidth="1"/>
    <col min="1559" max="1559" width="9.875" style="67" customWidth="1"/>
    <col min="1560" max="1560" width="7.625" style="67" customWidth="1"/>
    <col min="1561" max="1561" width="4.25" style="67" customWidth="1"/>
    <col min="1562" max="1562" width="9.875" style="67" customWidth="1"/>
    <col min="1563" max="1563" width="4.25" style="67" customWidth="1"/>
    <col min="1564" max="1564" width="8" style="67" customWidth="1"/>
    <col min="1565" max="1565" width="13.25" style="67" customWidth="1"/>
    <col min="1566" max="1792" width="9" style="67"/>
    <col min="1793" max="1793" width="1.625" style="67" customWidth="1"/>
    <col min="1794" max="1794" width="14.375" style="67" customWidth="1"/>
    <col min="1795" max="1795" width="20.5" style="67" customWidth="1"/>
    <col min="1796" max="1796" width="3.75" style="67" customWidth="1"/>
    <col min="1797" max="1798" width="7.625" style="67" customWidth="1"/>
    <col min="1799" max="1799" width="26.125" style="67" customWidth="1"/>
    <col min="1800" max="1800" width="24.5" style="67" customWidth="1"/>
    <col min="1801" max="1801" width="16.875" style="67" customWidth="1"/>
    <col min="1802" max="1802" width="41.875" style="67" customWidth="1"/>
    <col min="1803" max="1803" width="0" style="67" hidden="1" customWidth="1"/>
    <col min="1804" max="1804" width="16.5" style="67" bestFit="1" customWidth="1"/>
    <col min="1805" max="1805" width="1" style="67" customWidth="1"/>
    <col min="1806" max="1806" width="4.5" style="67" customWidth="1"/>
    <col min="1807" max="1807" width="9.875" style="67" customWidth="1"/>
    <col min="1808" max="1808" width="11" style="67" customWidth="1"/>
    <col min="1809" max="1810" width="5.375" style="67" customWidth="1"/>
    <col min="1811" max="1811" width="8.125" style="67" customWidth="1"/>
    <col min="1812" max="1812" width="4.25" style="67" customWidth="1"/>
    <col min="1813" max="1813" width="2" style="67" customWidth="1"/>
    <col min="1814" max="1814" width="20.25" style="67" customWidth="1"/>
    <col min="1815" max="1815" width="9.875" style="67" customWidth="1"/>
    <col min="1816" max="1816" width="7.625" style="67" customWidth="1"/>
    <col min="1817" max="1817" width="4.25" style="67" customWidth="1"/>
    <col min="1818" max="1818" width="9.875" style="67" customWidth="1"/>
    <col min="1819" max="1819" width="4.25" style="67" customWidth="1"/>
    <col min="1820" max="1820" width="8" style="67" customWidth="1"/>
    <col min="1821" max="1821" width="13.25" style="67" customWidth="1"/>
    <col min="1822" max="2048" width="9" style="67"/>
    <col min="2049" max="2049" width="1.625" style="67" customWidth="1"/>
    <col min="2050" max="2050" width="14.375" style="67" customWidth="1"/>
    <col min="2051" max="2051" width="20.5" style="67" customWidth="1"/>
    <col min="2052" max="2052" width="3.75" style="67" customWidth="1"/>
    <col min="2053" max="2054" width="7.625" style="67" customWidth="1"/>
    <col min="2055" max="2055" width="26.125" style="67" customWidth="1"/>
    <col min="2056" max="2056" width="24.5" style="67" customWidth="1"/>
    <col min="2057" max="2057" width="16.875" style="67" customWidth="1"/>
    <col min="2058" max="2058" width="41.875" style="67" customWidth="1"/>
    <col min="2059" max="2059" width="0" style="67" hidden="1" customWidth="1"/>
    <col min="2060" max="2060" width="16.5" style="67" bestFit="1" customWidth="1"/>
    <col min="2061" max="2061" width="1" style="67" customWidth="1"/>
    <col min="2062" max="2062" width="4.5" style="67" customWidth="1"/>
    <col min="2063" max="2063" width="9.875" style="67" customWidth="1"/>
    <col min="2064" max="2064" width="11" style="67" customWidth="1"/>
    <col min="2065" max="2066" width="5.375" style="67" customWidth="1"/>
    <col min="2067" max="2067" width="8.125" style="67" customWidth="1"/>
    <col min="2068" max="2068" width="4.25" style="67" customWidth="1"/>
    <col min="2069" max="2069" width="2" style="67" customWidth="1"/>
    <col min="2070" max="2070" width="20.25" style="67" customWidth="1"/>
    <col min="2071" max="2071" width="9.875" style="67" customWidth="1"/>
    <col min="2072" max="2072" width="7.625" style="67" customWidth="1"/>
    <col min="2073" max="2073" width="4.25" style="67" customWidth="1"/>
    <col min="2074" max="2074" width="9.875" style="67" customWidth="1"/>
    <col min="2075" max="2075" width="4.25" style="67" customWidth="1"/>
    <col min="2076" max="2076" width="8" style="67" customWidth="1"/>
    <col min="2077" max="2077" width="13.25" style="67" customWidth="1"/>
    <col min="2078" max="2304" width="9" style="67"/>
    <col min="2305" max="2305" width="1.625" style="67" customWidth="1"/>
    <col min="2306" max="2306" width="14.375" style="67" customWidth="1"/>
    <col min="2307" max="2307" width="20.5" style="67" customWidth="1"/>
    <col min="2308" max="2308" width="3.75" style="67" customWidth="1"/>
    <col min="2309" max="2310" width="7.625" style="67" customWidth="1"/>
    <col min="2311" max="2311" width="26.125" style="67" customWidth="1"/>
    <col min="2312" max="2312" width="24.5" style="67" customWidth="1"/>
    <col min="2313" max="2313" width="16.875" style="67" customWidth="1"/>
    <col min="2314" max="2314" width="41.875" style="67" customWidth="1"/>
    <col min="2315" max="2315" width="0" style="67" hidden="1" customWidth="1"/>
    <col min="2316" max="2316" width="16.5" style="67" bestFit="1" customWidth="1"/>
    <col min="2317" max="2317" width="1" style="67" customWidth="1"/>
    <col min="2318" max="2318" width="4.5" style="67" customWidth="1"/>
    <col min="2319" max="2319" width="9.875" style="67" customWidth="1"/>
    <col min="2320" max="2320" width="11" style="67" customWidth="1"/>
    <col min="2321" max="2322" width="5.375" style="67" customWidth="1"/>
    <col min="2323" max="2323" width="8.125" style="67" customWidth="1"/>
    <col min="2324" max="2324" width="4.25" style="67" customWidth="1"/>
    <col min="2325" max="2325" width="2" style="67" customWidth="1"/>
    <col min="2326" max="2326" width="20.25" style="67" customWidth="1"/>
    <col min="2327" max="2327" width="9.875" style="67" customWidth="1"/>
    <col min="2328" max="2328" width="7.625" style="67" customWidth="1"/>
    <col min="2329" max="2329" width="4.25" style="67" customWidth="1"/>
    <col min="2330" max="2330" width="9.875" style="67" customWidth="1"/>
    <col min="2331" max="2331" width="4.25" style="67" customWidth="1"/>
    <col min="2332" max="2332" width="8" style="67" customWidth="1"/>
    <col min="2333" max="2333" width="13.25" style="67" customWidth="1"/>
    <col min="2334" max="2560" width="9" style="67"/>
    <col min="2561" max="2561" width="1.625" style="67" customWidth="1"/>
    <col min="2562" max="2562" width="14.375" style="67" customWidth="1"/>
    <col min="2563" max="2563" width="20.5" style="67" customWidth="1"/>
    <col min="2564" max="2564" width="3.75" style="67" customWidth="1"/>
    <col min="2565" max="2566" width="7.625" style="67" customWidth="1"/>
    <col min="2567" max="2567" width="26.125" style="67" customWidth="1"/>
    <col min="2568" max="2568" width="24.5" style="67" customWidth="1"/>
    <col min="2569" max="2569" width="16.875" style="67" customWidth="1"/>
    <col min="2570" max="2570" width="41.875" style="67" customWidth="1"/>
    <col min="2571" max="2571" width="0" style="67" hidden="1" customWidth="1"/>
    <col min="2572" max="2572" width="16.5" style="67" bestFit="1" customWidth="1"/>
    <col min="2573" max="2573" width="1" style="67" customWidth="1"/>
    <col min="2574" max="2574" width="4.5" style="67" customWidth="1"/>
    <col min="2575" max="2575" width="9.875" style="67" customWidth="1"/>
    <col min="2576" max="2576" width="11" style="67" customWidth="1"/>
    <col min="2577" max="2578" width="5.375" style="67" customWidth="1"/>
    <col min="2579" max="2579" width="8.125" style="67" customWidth="1"/>
    <col min="2580" max="2580" width="4.25" style="67" customWidth="1"/>
    <col min="2581" max="2581" width="2" style="67" customWidth="1"/>
    <col min="2582" max="2582" width="20.25" style="67" customWidth="1"/>
    <col min="2583" max="2583" width="9.875" style="67" customWidth="1"/>
    <col min="2584" max="2584" width="7.625" style="67" customWidth="1"/>
    <col min="2585" max="2585" width="4.25" style="67" customWidth="1"/>
    <col min="2586" max="2586" width="9.875" style="67" customWidth="1"/>
    <col min="2587" max="2587" width="4.25" style="67" customWidth="1"/>
    <col min="2588" max="2588" width="8" style="67" customWidth="1"/>
    <col min="2589" max="2589" width="13.25" style="67" customWidth="1"/>
    <col min="2590" max="2816" width="9" style="67"/>
    <col min="2817" max="2817" width="1.625" style="67" customWidth="1"/>
    <col min="2818" max="2818" width="14.375" style="67" customWidth="1"/>
    <col min="2819" max="2819" width="20.5" style="67" customWidth="1"/>
    <col min="2820" max="2820" width="3.75" style="67" customWidth="1"/>
    <col min="2821" max="2822" width="7.625" style="67" customWidth="1"/>
    <col min="2823" max="2823" width="26.125" style="67" customWidth="1"/>
    <col min="2824" max="2824" width="24.5" style="67" customWidth="1"/>
    <col min="2825" max="2825" width="16.875" style="67" customWidth="1"/>
    <col min="2826" max="2826" width="41.875" style="67" customWidth="1"/>
    <col min="2827" max="2827" width="0" style="67" hidden="1" customWidth="1"/>
    <col min="2828" max="2828" width="16.5" style="67" bestFit="1" customWidth="1"/>
    <col min="2829" max="2829" width="1" style="67" customWidth="1"/>
    <col min="2830" max="2830" width="4.5" style="67" customWidth="1"/>
    <col min="2831" max="2831" width="9.875" style="67" customWidth="1"/>
    <col min="2832" max="2832" width="11" style="67" customWidth="1"/>
    <col min="2833" max="2834" width="5.375" style="67" customWidth="1"/>
    <col min="2835" max="2835" width="8.125" style="67" customWidth="1"/>
    <col min="2836" max="2836" width="4.25" style="67" customWidth="1"/>
    <col min="2837" max="2837" width="2" style="67" customWidth="1"/>
    <col min="2838" max="2838" width="20.25" style="67" customWidth="1"/>
    <col min="2839" max="2839" width="9.875" style="67" customWidth="1"/>
    <col min="2840" max="2840" width="7.625" style="67" customWidth="1"/>
    <col min="2841" max="2841" width="4.25" style="67" customWidth="1"/>
    <col min="2842" max="2842" width="9.875" style="67" customWidth="1"/>
    <col min="2843" max="2843" width="4.25" style="67" customWidth="1"/>
    <col min="2844" max="2844" width="8" style="67" customWidth="1"/>
    <col min="2845" max="2845" width="13.25" style="67" customWidth="1"/>
    <col min="2846" max="3072" width="9" style="67"/>
    <col min="3073" max="3073" width="1.625" style="67" customWidth="1"/>
    <col min="3074" max="3074" width="14.375" style="67" customWidth="1"/>
    <col min="3075" max="3075" width="20.5" style="67" customWidth="1"/>
    <col min="3076" max="3076" width="3.75" style="67" customWidth="1"/>
    <col min="3077" max="3078" width="7.625" style="67" customWidth="1"/>
    <col min="3079" max="3079" width="26.125" style="67" customWidth="1"/>
    <col min="3080" max="3080" width="24.5" style="67" customWidth="1"/>
    <col min="3081" max="3081" width="16.875" style="67" customWidth="1"/>
    <col min="3082" max="3082" width="41.875" style="67" customWidth="1"/>
    <col min="3083" max="3083" width="0" style="67" hidden="1" customWidth="1"/>
    <col min="3084" max="3084" width="16.5" style="67" bestFit="1" customWidth="1"/>
    <col min="3085" max="3085" width="1" style="67" customWidth="1"/>
    <col min="3086" max="3086" width="4.5" style="67" customWidth="1"/>
    <col min="3087" max="3087" width="9.875" style="67" customWidth="1"/>
    <col min="3088" max="3088" width="11" style="67" customWidth="1"/>
    <col min="3089" max="3090" width="5.375" style="67" customWidth="1"/>
    <col min="3091" max="3091" width="8.125" style="67" customWidth="1"/>
    <col min="3092" max="3092" width="4.25" style="67" customWidth="1"/>
    <col min="3093" max="3093" width="2" style="67" customWidth="1"/>
    <col min="3094" max="3094" width="20.25" style="67" customWidth="1"/>
    <col min="3095" max="3095" width="9.875" style="67" customWidth="1"/>
    <col min="3096" max="3096" width="7.625" style="67" customWidth="1"/>
    <col min="3097" max="3097" width="4.25" style="67" customWidth="1"/>
    <col min="3098" max="3098" width="9.875" style="67" customWidth="1"/>
    <col min="3099" max="3099" width="4.25" style="67" customWidth="1"/>
    <col min="3100" max="3100" width="8" style="67" customWidth="1"/>
    <col min="3101" max="3101" width="13.25" style="67" customWidth="1"/>
    <col min="3102" max="3328" width="9" style="67"/>
    <col min="3329" max="3329" width="1.625" style="67" customWidth="1"/>
    <col min="3330" max="3330" width="14.375" style="67" customWidth="1"/>
    <col min="3331" max="3331" width="20.5" style="67" customWidth="1"/>
    <col min="3332" max="3332" width="3.75" style="67" customWidth="1"/>
    <col min="3333" max="3334" width="7.625" style="67" customWidth="1"/>
    <col min="3335" max="3335" width="26.125" style="67" customWidth="1"/>
    <col min="3336" max="3336" width="24.5" style="67" customWidth="1"/>
    <col min="3337" max="3337" width="16.875" style="67" customWidth="1"/>
    <col min="3338" max="3338" width="41.875" style="67" customWidth="1"/>
    <col min="3339" max="3339" width="0" style="67" hidden="1" customWidth="1"/>
    <col min="3340" max="3340" width="16.5" style="67" bestFit="1" customWidth="1"/>
    <col min="3341" max="3341" width="1" style="67" customWidth="1"/>
    <col min="3342" max="3342" width="4.5" style="67" customWidth="1"/>
    <col min="3343" max="3343" width="9.875" style="67" customWidth="1"/>
    <col min="3344" max="3344" width="11" style="67" customWidth="1"/>
    <col min="3345" max="3346" width="5.375" style="67" customWidth="1"/>
    <col min="3347" max="3347" width="8.125" style="67" customWidth="1"/>
    <col min="3348" max="3348" width="4.25" style="67" customWidth="1"/>
    <col min="3349" max="3349" width="2" style="67" customWidth="1"/>
    <col min="3350" max="3350" width="20.25" style="67" customWidth="1"/>
    <col min="3351" max="3351" width="9.875" style="67" customWidth="1"/>
    <col min="3352" max="3352" width="7.625" style="67" customWidth="1"/>
    <col min="3353" max="3353" width="4.25" style="67" customWidth="1"/>
    <col min="3354" max="3354" width="9.875" style="67" customWidth="1"/>
    <col min="3355" max="3355" width="4.25" style="67" customWidth="1"/>
    <col min="3356" max="3356" width="8" style="67" customWidth="1"/>
    <col min="3357" max="3357" width="13.25" style="67" customWidth="1"/>
    <col min="3358" max="3584" width="9" style="67"/>
    <col min="3585" max="3585" width="1.625" style="67" customWidth="1"/>
    <col min="3586" max="3586" width="14.375" style="67" customWidth="1"/>
    <col min="3587" max="3587" width="20.5" style="67" customWidth="1"/>
    <col min="3588" max="3588" width="3.75" style="67" customWidth="1"/>
    <col min="3589" max="3590" width="7.625" style="67" customWidth="1"/>
    <col min="3591" max="3591" width="26.125" style="67" customWidth="1"/>
    <col min="3592" max="3592" width="24.5" style="67" customWidth="1"/>
    <col min="3593" max="3593" width="16.875" style="67" customWidth="1"/>
    <col min="3594" max="3594" width="41.875" style="67" customWidth="1"/>
    <col min="3595" max="3595" width="0" style="67" hidden="1" customWidth="1"/>
    <col min="3596" max="3596" width="16.5" style="67" bestFit="1" customWidth="1"/>
    <col min="3597" max="3597" width="1" style="67" customWidth="1"/>
    <col min="3598" max="3598" width="4.5" style="67" customWidth="1"/>
    <col min="3599" max="3599" width="9.875" style="67" customWidth="1"/>
    <col min="3600" max="3600" width="11" style="67" customWidth="1"/>
    <col min="3601" max="3602" width="5.375" style="67" customWidth="1"/>
    <col min="3603" max="3603" width="8.125" style="67" customWidth="1"/>
    <col min="3604" max="3604" width="4.25" style="67" customWidth="1"/>
    <col min="3605" max="3605" width="2" style="67" customWidth="1"/>
    <col min="3606" max="3606" width="20.25" style="67" customWidth="1"/>
    <col min="3607" max="3607" width="9.875" style="67" customWidth="1"/>
    <col min="3608" max="3608" width="7.625" style="67" customWidth="1"/>
    <col min="3609" max="3609" width="4.25" style="67" customWidth="1"/>
    <col min="3610" max="3610" width="9.875" style="67" customWidth="1"/>
    <col min="3611" max="3611" width="4.25" style="67" customWidth="1"/>
    <col min="3612" max="3612" width="8" style="67" customWidth="1"/>
    <col min="3613" max="3613" width="13.25" style="67" customWidth="1"/>
    <col min="3614" max="3840" width="9" style="67"/>
    <col min="3841" max="3841" width="1.625" style="67" customWidth="1"/>
    <col min="3842" max="3842" width="14.375" style="67" customWidth="1"/>
    <col min="3843" max="3843" width="20.5" style="67" customWidth="1"/>
    <col min="3844" max="3844" width="3.75" style="67" customWidth="1"/>
    <col min="3845" max="3846" width="7.625" style="67" customWidth="1"/>
    <col min="3847" max="3847" width="26.125" style="67" customWidth="1"/>
    <col min="3848" max="3848" width="24.5" style="67" customWidth="1"/>
    <col min="3849" max="3849" width="16.875" style="67" customWidth="1"/>
    <col min="3850" max="3850" width="41.875" style="67" customWidth="1"/>
    <col min="3851" max="3851" width="0" style="67" hidden="1" customWidth="1"/>
    <col min="3852" max="3852" width="16.5" style="67" bestFit="1" customWidth="1"/>
    <col min="3853" max="3853" width="1" style="67" customWidth="1"/>
    <col min="3854" max="3854" width="4.5" style="67" customWidth="1"/>
    <col min="3855" max="3855" width="9.875" style="67" customWidth="1"/>
    <col min="3856" max="3856" width="11" style="67" customWidth="1"/>
    <col min="3857" max="3858" width="5.375" style="67" customWidth="1"/>
    <col min="3859" max="3859" width="8.125" style="67" customWidth="1"/>
    <col min="3860" max="3860" width="4.25" style="67" customWidth="1"/>
    <col min="3861" max="3861" width="2" style="67" customWidth="1"/>
    <col min="3862" max="3862" width="20.25" style="67" customWidth="1"/>
    <col min="3863" max="3863" width="9.875" style="67" customWidth="1"/>
    <col min="3864" max="3864" width="7.625" style="67" customWidth="1"/>
    <col min="3865" max="3865" width="4.25" style="67" customWidth="1"/>
    <col min="3866" max="3866" width="9.875" style="67" customWidth="1"/>
    <col min="3867" max="3867" width="4.25" style="67" customWidth="1"/>
    <col min="3868" max="3868" width="8" style="67" customWidth="1"/>
    <col min="3869" max="3869" width="13.25" style="67" customWidth="1"/>
    <col min="3870" max="4096" width="9" style="67"/>
    <col min="4097" max="4097" width="1.625" style="67" customWidth="1"/>
    <col min="4098" max="4098" width="14.375" style="67" customWidth="1"/>
    <col min="4099" max="4099" width="20.5" style="67" customWidth="1"/>
    <col min="4100" max="4100" width="3.75" style="67" customWidth="1"/>
    <col min="4101" max="4102" width="7.625" style="67" customWidth="1"/>
    <col min="4103" max="4103" width="26.125" style="67" customWidth="1"/>
    <col min="4104" max="4104" width="24.5" style="67" customWidth="1"/>
    <col min="4105" max="4105" width="16.875" style="67" customWidth="1"/>
    <col min="4106" max="4106" width="41.875" style="67" customWidth="1"/>
    <col min="4107" max="4107" width="0" style="67" hidden="1" customWidth="1"/>
    <col min="4108" max="4108" width="16.5" style="67" bestFit="1" customWidth="1"/>
    <col min="4109" max="4109" width="1" style="67" customWidth="1"/>
    <col min="4110" max="4110" width="4.5" style="67" customWidth="1"/>
    <col min="4111" max="4111" width="9.875" style="67" customWidth="1"/>
    <col min="4112" max="4112" width="11" style="67" customWidth="1"/>
    <col min="4113" max="4114" width="5.375" style="67" customWidth="1"/>
    <col min="4115" max="4115" width="8.125" style="67" customWidth="1"/>
    <col min="4116" max="4116" width="4.25" style="67" customWidth="1"/>
    <col min="4117" max="4117" width="2" style="67" customWidth="1"/>
    <col min="4118" max="4118" width="20.25" style="67" customWidth="1"/>
    <col min="4119" max="4119" width="9.875" style="67" customWidth="1"/>
    <col min="4120" max="4120" width="7.625" style="67" customWidth="1"/>
    <col min="4121" max="4121" width="4.25" style="67" customWidth="1"/>
    <col min="4122" max="4122" width="9.875" style="67" customWidth="1"/>
    <col min="4123" max="4123" width="4.25" style="67" customWidth="1"/>
    <col min="4124" max="4124" width="8" style="67" customWidth="1"/>
    <col min="4125" max="4125" width="13.25" style="67" customWidth="1"/>
    <col min="4126" max="4352" width="9" style="67"/>
    <col min="4353" max="4353" width="1.625" style="67" customWidth="1"/>
    <col min="4354" max="4354" width="14.375" style="67" customWidth="1"/>
    <col min="4355" max="4355" width="20.5" style="67" customWidth="1"/>
    <col min="4356" max="4356" width="3.75" style="67" customWidth="1"/>
    <col min="4357" max="4358" width="7.625" style="67" customWidth="1"/>
    <col min="4359" max="4359" width="26.125" style="67" customWidth="1"/>
    <col min="4360" max="4360" width="24.5" style="67" customWidth="1"/>
    <col min="4361" max="4361" width="16.875" style="67" customWidth="1"/>
    <col min="4362" max="4362" width="41.875" style="67" customWidth="1"/>
    <col min="4363" max="4363" width="0" style="67" hidden="1" customWidth="1"/>
    <col min="4364" max="4364" width="16.5" style="67" bestFit="1" customWidth="1"/>
    <col min="4365" max="4365" width="1" style="67" customWidth="1"/>
    <col min="4366" max="4366" width="4.5" style="67" customWidth="1"/>
    <col min="4367" max="4367" width="9.875" style="67" customWidth="1"/>
    <col min="4368" max="4368" width="11" style="67" customWidth="1"/>
    <col min="4369" max="4370" width="5.375" style="67" customWidth="1"/>
    <col min="4371" max="4371" width="8.125" style="67" customWidth="1"/>
    <col min="4372" max="4372" width="4.25" style="67" customWidth="1"/>
    <col min="4373" max="4373" width="2" style="67" customWidth="1"/>
    <col min="4374" max="4374" width="20.25" style="67" customWidth="1"/>
    <col min="4375" max="4375" width="9.875" style="67" customWidth="1"/>
    <col min="4376" max="4376" width="7.625" style="67" customWidth="1"/>
    <col min="4377" max="4377" width="4.25" style="67" customWidth="1"/>
    <col min="4378" max="4378" width="9.875" style="67" customWidth="1"/>
    <col min="4379" max="4379" width="4.25" style="67" customWidth="1"/>
    <col min="4380" max="4380" width="8" style="67" customWidth="1"/>
    <col min="4381" max="4381" width="13.25" style="67" customWidth="1"/>
    <col min="4382" max="4608" width="9" style="67"/>
    <col min="4609" max="4609" width="1.625" style="67" customWidth="1"/>
    <col min="4610" max="4610" width="14.375" style="67" customWidth="1"/>
    <col min="4611" max="4611" width="20.5" style="67" customWidth="1"/>
    <col min="4612" max="4612" width="3.75" style="67" customWidth="1"/>
    <col min="4613" max="4614" width="7.625" style="67" customWidth="1"/>
    <col min="4615" max="4615" width="26.125" style="67" customWidth="1"/>
    <col min="4616" max="4616" width="24.5" style="67" customWidth="1"/>
    <col min="4617" max="4617" width="16.875" style="67" customWidth="1"/>
    <col min="4618" max="4618" width="41.875" style="67" customWidth="1"/>
    <col min="4619" max="4619" width="0" style="67" hidden="1" customWidth="1"/>
    <col min="4620" max="4620" width="16.5" style="67" bestFit="1" customWidth="1"/>
    <col min="4621" max="4621" width="1" style="67" customWidth="1"/>
    <col min="4622" max="4622" width="4.5" style="67" customWidth="1"/>
    <col min="4623" max="4623" width="9.875" style="67" customWidth="1"/>
    <col min="4624" max="4624" width="11" style="67" customWidth="1"/>
    <col min="4625" max="4626" width="5.375" style="67" customWidth="1"/>
    <col min="4627" max="4627" width="8.125" style="67" customWidth="1"/>
    <col min="4628" max="4628" width="4.25" style="67" customWidth="1"/>
    <col min="4629" max="4629" width="2" style="67" customWidth="1"/>
    <col min="4630" max="4630" width="20.25" style="67" customWidth="1"/>
    <col min="4631" max="4631" width="9.875" style="67" customWidth="1"/>
    <col min="4632" max="4632" width="7.625" style="67" customWidth="1"/>
    <col min="4633" max="4633" width="4.25" style="67" customWidth="1"/>
    <col min="4634" max="4634" width="9.875" style="67" customWidth="1"/>
    <col min="4635" max="4635" width="4.25" style="67" customWidth="1"/>
    <col min="4636" max="4636" width="8" style="67" customWidth="1"/>
    <col min="4637" max="4637" width="13.25" style="67" customWidth="1"/>
    <col min="4638" max="4864" width="9" style="67"/>
    <col min="4865" max="4865" width="1.625" style="67" customWidth="1"/>
    <col min="4866" max="4866" width="14.375" style="67" customWidth="1"/>
    <col min="4867" max="4867" width="20.5" style="67" customWidth="1"/>
    <col min="4868" max="4868" width="3.75" style="67" customWidth="1"/>
    <col min="4869" max="4870" width="7.625" style="67" customWidth="1"/>
    <col min="4871" max="4871" width="26.125" style="67" customWidth="1"/>
    <col min="4872" max="4872" width="24.5" style="67" customWidth="1"/>
    <col min="4873" max="4873" width="16.875" style="67" customWidth="1"/>
    <col min="4874" max="4874" width="41.875" style="67" customWidth="1"/>
    <col min="4875" max="4875" width="0" style="67" hidden="1" customWidth="1"/>
    <col min="4876" max="4876" width="16.5" style="67" bestFit="1" customWidth="1"/>
    <col min="4877" max="4877" width="1" style="67" customWidth="1"/>
    <col min="4878" max="4878" width="4.5" style="67" customWidth="1"/>
    <col min="4879" max="4879" width="9.875" style="67" customWidth="1"/>
    <col min="4880" max="4880" width="11" style="67" customWidth="1"/>
    <col min="4881" max="4882" width="5.375" style="67" customWidth="1"/>
    <col min="4883" max="4883" width="8.125" style="67" customWidth="1"/>
    <col min="4884" max="4884" width="4.25" style="67" customWidth="1"/>
    <col min="4885" max="4885" width="2" style="67" customWidth="1"/>
    <col min="4886" max="4886" width="20.25" style="67" customWidth="1"/>
    <col min="4887" max="4887" width="9.875" style="67" customWidth="1"/>
    <col min="4888" max="4888" width="7.625" style="67" customWidth="1"/>
    <col min="4889" max="4889" width="4.25" style="67" customWidth="1"/>
    <col min="4890" max="4890" width="9.875" style="67" customWidth="1"/>
    <col min="4891" max="4891" width="4.25" style="67" customWidth="1"/>
    <col min="4892" max="4892" width="8" style="67" customWidth="1"/>
    <col min="4893" max="4893" width="13.25" style="67" customWidth="1"/>
    <col min="4894" max="5120" width="9" style="67"/>
    <col min="5121" max="5121" width="1.625" style="67" customWidth="1"/>
    <col min="5122" max="5122" width="14.375" style="67" customWidth="1"/>
    <col min="5123" max="5123" width="20.5" style="67" customWidth="1"/>
    <col min="5124" max="5124" width="3.75" style="67" customWidth="1"/>
    <col min="5125" max="5126" width="7.625" style="67" customWidth="1"/>
    <col min="5127" max="5127" width="26.125" style="67" customWidth="1"/>
    <col min="5128" max="5128" width="24.5" style="67" customWidth="1"/>
    <col min="5129" max="5129" width="16.875" style="67" customWidth="1"/>
    <col min="5130" max="5130" width="41.875" style="67" customWidth="1"/>
    <col min="5131" max="5131" width="0" style="67" hidden="1" customWidth="1"/>
    <col min="5132" max="5132" width="16.5" style="67" bestFit="1" customWidth="1"/>
    <col min="5133" max="5133" width="1" style="67" customWidth="1"/>
    <col min="5134" max="5134" width="4.5" style="67" customWidth="1"/>
    <col min="5135" max="5135" width="9.875" style="67" customWidth="1"/>
    <col min="5136" max="5136" width="11" style="67" customWidth="1"/>
    <col min="5137" max="5138" width="5.375" style="67" customWidth="1"/>
    <col min="5139" max="5139" width="8.125" style="67" customWidth="1"/>
    <col min="5140" max="5140" width="4.25" style="67" customWidth="1"/>
    <col min="5141" max="5141" width="2" style="67" customWidth="1"/>
    <col min="5142" max="5142" width="20.25" style="67" customWidth="1"/>
    <col min="5143" max="5143" width="9.875" style="67" customWidth="1"/>
    <col min="5144" max="5144" width="7.625" style="67" customWidth="1"/>
    <col min="5145" max="5145" width="4.25" style="67" customWidth="1"/>
    <col min="5146" max="5146" width="9.875" style="67" customWidth="1"/>
    <col min="5147" max="5147" width="4.25" style="67" customWidth="1"/>
    <col min="5148" max="5148" width="8" style="67" customWidth="1"/>
    <col min="5149" max="5149" width="13.25" style="67" customWidth="1"/>
    <col min="5150" max="5376" width="9" style="67"/>
    <col min="5377" max="5377" width="1.625" style="67" customWidth="1"/>
    <col min="5378" max="5378" width="14.375" style="67" customWidth="1"/>
    <col min="5379" max="5379" width="20.5" style="67" customWidth="1"/>
    <col min="5380" max="5380" width="3.75" style="67" customWidth="1"/>
    <col min="5381" max="5382" width="7.625" style="67" customWidth="1"/>
    <col min="5383" max="5383" width="26.125" style="67" customWidth="1"/>
    <col min="5384" max="5384" width="24.5" style="67" customWidth="1"/>
    <col min="5385" max="5385" width="16.875" style="67" customWidth="1"/>
    <col min="5386" max="5386" width="41.875" style="67" customWidth="1"/>
    <col min="5387" max="5387" width="0" style="67" hidden="1" customWidth="1"/>
    <col min="5388" max="5388" width="16.5" style="67" bestFit="1" customWidth="1"/>
    <col min="5389" max="5389" width="1" style="67" customWidth="1"/>
    <col min="5390" max="5390" width="4.5" style="67" customWidth="1"/>
    <col min="5391" max="5391" width="9.875" style="67" customWidth="1"/>
    <col min="5392" max="5392" width="11" style="67" customWidth="1"/>
    <col min="5393" max="5394" width="5.375" style="67" customWidth="1"/>
    <col min="5395" max="5395" width="8.125" style="67" customWidth="1"/>
    <col min="5396" max="5396" width="4.25" style="67" customWidth="1"/>
    <col min="5397" max="5397" width="2" style="67" customWidth="1"/>
    <col min="5398" max="5398" width="20.25" style="67" customWidth="1"/>
    <col min="5399" max="5399" width="9.875" style="67" customWidth="1"/>
    <col min="5400" max="5400" width="7.625" style="67" customWidth="1"/>
    <col min="5401" max="5401" width="4.25" style="67" customWidth="1"/>
    <col min="5402" max="5402" width="9.875" style="67" customWidth="1"/>
    <col min="5403" max="5403" width="4.25" style="67" customWidth="1"/>
    <col min="5404" max="5404" width="8" style="67" customWidth="1"/>
    <col min="5405" max="5405" width="13.25" style="67" customWidth="1"/>
    <col min="5406" max="5632" width="9" style="67"/>
    <col min="5633" max="5633" width="1.625" style="67" customWidth="1"/>
    <col min="5634" max="5634" width="14.375" style="67" customWidth="1"/>
    <col min="5635" max="5635" width="20.5" style="67" customWidth="1"/>
    <col min="5636" max="5636" width="3.75" style="67" customWidth="1"/>
    <col min="5637" max="5638" width="7.625" style="67" customWidth="1"/>
    <col min="5639" max="5639" width="26.125" style="67" customWidth="1"/>
    <col min="5640" max="5640" width="24.5" style="67" customWidth="1"/>
    <col min="5641" max="5641" width="16.875" style="67" customWidth="1"/>
    <col min="5642" max="5642" width="41.875" style="67" customWidth="1"/>
    <col min="5643" max="5643" width="0" style="67" hidden="1" customWidth="1"/>
    <col min="5644" max="5644" width="16.5" style="67" bestFit="1" customWidth="1"/>
    <col min="5645" max="5645" width="1" style="67" customWidth="1"/>
    <col min="5646" max="5646" width="4.5" style="67" customWidth="1"/>
    <col min="5647" max="5647" width="9.875" style="67" customWidth="1"/>
    <col min="5648" max="5648" width="11" style="67" customWidth="1"/>
    <col min="5649" max="5650" width="5.375" style="67" customWidth="1"/>
    <col min="5651" max="5651" width="8.125" style="67" customWidth="1"/>
    <col min="5652" max="5652" width="4.25" style="67" customWidth="1"/>
    <col min="5653" max="5653" width="2" style="67" customWidth="1"/>
    <col min="5654" max="5654" width="20.25" style="67" customWidth="1"/>
    <col min="5655" max="5655" width="9.875" style="67" customWidth="1"/>
    <col min="5656" max="5656" width="7.625" style="67" customWidth="1"/>
    <col min="5657" max="5657" width="4.25" style="67" customWidth="1"/>
    <col min="5658" max="5658" width="9.875" style="67" customWidth="1"/>
    <col min="5659" max="5659" width="4.25" style="67" customWidth="1"/>
    <col min="5660" max="5660" width="8" style="67" customWidth="1"/>
    <col min="5661" max="5661" width="13.25" style="67" customWidth="1"/>
    <col min="5662" max="5888" width="9" style="67"/>
    <col min="5889" max="5889" width="1.625" style="67" customWidth="1"/>
    <col min="5890" max="5890" width="14.375" style="67" customWidth="1"/>
    <col min="5891" max="5891" width="20.5" style="67" customWidth="1"/>
    <col min="5892" max="5892" width="3.75" style="67" customWidth="1"/>
    <col min="5893" max="5894" width="7.625" style="67" customWidth="1"/>
    <col min="5895" max="5895" width="26.125" style="67" customWidth="1"/>
    <col min="5896" max="5896" width="24.5" style="67" customWidth="1"/>
    <col min="5897" max="5897" width="16.875" style="67" customWidth="1"/>
    <col min="5898" max="5898" width="41.875" style="67" customWidth="1"/>
    <col min="5899" max="5899" width="0" style="67" hidden="1" customWidth="1"/>
    <col min="5900" max="5900" width="16.5" style="67" bestFit="1" customWidth="1"/>
    <col min="5901" max="5901" width="1" style="67" customWidth="1"/>
    <col min="5902" max="5902" width="4.5" style="67" customWidth="1"/>
    <col min="5903" max="5903" width="9.875" style="67" customWidth="1"/>
    <col min="5904" max="5904" width="11" style="67" customWidth="1"/>
    <col min="5905" max="5906" width="5.375" style="67" customWidth="1"/>
    <col min="5907" max="5907" width="8.125" style="67" customWidth="1"/>
    <col min="5908" max="5908" width="4.25" style="67" customWidth="1"/>
    <col min="5909" max="5909" width="2" style="67" customWidth="1"/>
    <col min="5910" max="5910" width="20.25" style="67" customWidth="1"/>
    <col min="5911" max="5911" width="9.875" style="67" customWidth="1"/>
    <col min="5912" max="5912" width="7.625" style="67" customWidth="1"/>
    <col min="5913" max="5913" width="4.25" style="67" customWidth="1"/>
    <col min="5914" max="5914" width="9.875" style="67" customWidth="1"/>
    <col min="5915" max="5915" width="4.25" style="67" customWidth="1"/>
    <col min="5916" max="5916" width="8" style="67" customWidth="1"/>
    <col min="5917" max="5917" width="13.25" style="67" customWidth="1"/>
    <col min="5918" max="6144" width="9" style="67"/>
    <col min="6145" max="6145" width="1.625" style="67" customWidth="1"/>
    <col min="6146" max="6146" width="14.375" style="67" customWidth="1"/>
    <col min="6147" max="6147" width="20.5" style="67" customWidth="1"/>
    <col min="6148" max="6148" width="3.75" style="67" customWidth="1"/>
    <col min="6149" max="6150" width="7.625" style="67" customWidth="1"/>
    <col min="6151" max="6151" width="26.125" style="67" customWidth="1"/>
    <col min="6152" max="6152" width="24.5" style="67" customWidth="1"/>
    <col min="6153" max="6153" width="16.875" style="67" customWidth="1"/>
    <col min="6154" max="6154" width="41.875" style="67" customWidth="1"/>
    <col min="6155" max="6155" width="0" style="67" hidden="1" customWidth="1"/>
    <col min="6156" max="6156" width="16.5" style="67" bestFit="1" customWidth="1"/>
    <col min="6157" max="6157" width="1" style="67" customWidth="1"/>
    <col min="6158" max="6158" width="4.5" style="67" customWidth="1"/>
    <col min="6159" max="6159" width="9.875" style="67" customWidth="1"/>
    <col min="6160" max="6160" width="11" style="67" customWidth="1"/>
    <col min="6161" max="6162" width="5.375" style="67" customWidth="1"/>
    <col min="6163" max="6163" width="8.125" style="67" customWidth="1"/>
    <col min="6164" max="6164" width="4.25" style="67" customWidth="1"/>
    <col min="6165" max="6165" width="2" style="67" customWidth="1"/>
    <col min="6166" max="6166" width="20.25" style="67" customWidth="1"/>
    <col min="6167" max="6167" width="9.875" style="67" customWidth="1"/>
    <col min="6168" max="6168" width="7.625" style="67" customWidth="1"/>
    <col min="6169" max="6169" width="4.25" style="67" customWidth="1"/>
    <col min="6170" max="6170" width="9.875" style="67" customWidth="1"/>
    <col min="6171" max="6171" width="4.25" style="67" customWidth="1"/>
    <col min="6172" max="6172" width="8" style="67" customWidth="1"/>
    <col min="6173" max="6173" width="13.25" style="67" customWidth="1"/>
    <col min="6174" max="6400" width="9" style="67"/>
    <col min="6401" max="6401" width="1.625" style="67" customWidth="1"/>
    <col min="6402" max="6402" width="14.375" style="67" customWidth="1"/>
    <col min="6403" max="6403" width="20.5" style="67" customWidth="1"/>
    <col min="6404" max="6404" width="3.75" style="67" customWidth="1"/>
    <col min="6405" max="6406" width="7.625" style="67" customWidth="1"/>
    <col min="6407" max="6407" width="26.125" style="67" customWidth="1"/>
    <col min="6408" max="6408" width="24.5" style="67" customWidth="1"/>
    <col min="6409" max="6409" width="16.875" style="67" customWidth="1"/>
    <col min="6410" max="6410" width="41.875" style="67" customWidth="1"/>
    <col min="6411" max="6411" width="0" style="67" hidden="1" customWidth="1"/>
    <col min="6412" max="6412" width="16.5" style="67" bestFit="1" customWidth="1"/>
    <col min="6413" max="6413" width="1" style="67" customWidth="1"/>
    <col min="6414" max="6414" width="4.5" style="67" customWidth="1"/>
    <col min="6415" max="6415" width="9.875" style="67" customWidth="1"/>
    <col min="6416" max="6416" width="11" style="67" customWidth="1"/>
    <col min="6417" max="6418" width="5.375" style="67" customWidth="1"/>
    <col min="6419" max="6419" width="8.125" style="67" customWidth="1"/>
    <col min="6420" max="6420" width="4.25" style="67" customWidth="1"/>
    <col min="6421" max="6421" width="2" style="67" customWidth="1"/>
    <col min="6422" max="6422" width="20.25" style="67" customWidth="1"/>
    <col min="6423" max="6423" width="9.875" style="67" customWidth="1"/>
    <col min="6424" max="6424" width="7.625" style="67" customWidth="1"/>
    <col min="6425" max="6425" width="4.25" style="67" customWidth="1"/>
    <col min="6426" max="6426" width="9.875" style="67" customWidth="1"/>
    <col min="6427" max="6427" width="4.25" style="67" customWidth="1"/>
    <col min="6428" max="6428" width="8" style="67" customWidth="1"/>
    <col min="6429" max="6429" width="13.25" style="67" customWidth="1"/>
    <col min="6430" max="6656" width="9" style="67"/>
    <col min="6657" max="6657" width="1.625" style="67" customWidth="1"/>
    <col min="6658" max="6658" width="14.375" style="67" customWidth="1"/>
    <col min="6659" max="6659" width="20.5" style="67" customWidth="1"/>
    <col min="6660" max="6660" width="3.75" style="67" customWidth="1"/>
    <col min="6661" max="6662" width="7.625" style="67" customWidth="1"/>
    <col min="6663" max="6663" width="26.125" style="67" customWidth="1"/>
    <col min="6664" max="6664" width="24.5" style="67" customWidth="1"/>
    <col min="6665" max="6665" width="16.875" style="67" customWidth="1"/>
    <col min="6666" max="6666" width="41.875" style="67" customWidth="1"/>
    <col min="6667" max="6667" width="0" style="67" hidden="1" customWidth="1"/>
    <col min="6668" max="6668" width="16.5" style="67" bestFit="1" customWidth="1"/>
    <col min="6669" max="6669" width="1" style="67" customWidth="1"/>
    <col min="6670" max="6670" width="4.5" style="67" customWidth="1"/>
    <col min="6671" max="6671" width="9.875" style="67" customWidth="1"/>
    <col min="6672" max="6672" width="11" style="67" customWidth="1"/>
    <col min="6673" max="6674" width="5.375" style="67" customWidth="1"/>
    <col min="6675" max="6675" width="8.125" style="67" customWidth="1"/>
    <col min="6676" max="6676" width="4.25" style="67" customWidth="1"/>
    <col min="6677" max="6677" width="2" style="67" customWidth="1"/>
    <col min="6678" max="6678" width="20.25" style="67" customWidth="1"/>
    <col min="6679" max="6679" width="9.875" style="67" customWidth="1"/>
    <col min="6680" max="6680" width="7.625" style="67" customWidth="1"/>
    <col min="6681" max="6681" width="4.25" style="67" customWidth="1"/>
    <col min="6682" max="6682" width="9.875" style="67" customWidth="1"/>
    <col min="6683" max="6683" width="4.25" style="67" customWidth="1"/>
    <col min="6684" max="6684" width="8" style="67" customWidth="1"/>
    <col min="6685" max="6685" width="13.25" style="67" customWidth="1"/>
    <col min="6686" max="6912" width="9" style="67"/>
    <col min="6913" max="6913" width="1.625" style="67" customWidth="1"/>
    <col min="6914" max="6914" width="14.375" style="67" customWidth="1"/>
    <col min="6915" max="6915" width="20.5" style="67" customWidth="1"/>
    <col min="6916" max="6916" width="3.75" style="67" customWidth="1"/>
    <col min="6917" max="6918" width="7.625" style="67" customWidth="1"/>
    <col min="6919" max="6919" width="26.125" style="67" customWidth="1"/>
    <col min="6920" max="6920" width="24.5" style="67" customWidth="1"/>
    <col min="6921" max="6921" width="16.875" style="67" customWidth="1"/>
    <col min="6922" max="6922" width="41.875" style="67" customWidth="1"/>
    <col min="6923" max="6923" width="0" style="67" hidden="1" customWidth="1"/>
    <col min="6924" max="6924" width="16.5" style="67" bestFit="1" customWidth="1"/>
    <col min="6925" max="6925" width="1" style="67" customWidth="1"/>
    <col min="6926" max="6926" width="4.5" style="67" customWidth="1"/>
    <col min="6927" max="6927" width="9.875" style="67" customWidth="1"/>
    <col min="6928" max="6928" width="11" style="67" customWidth="1"/>
    <col min="6929" max="6930" width="5.375" style="67" customWidth="1"/>
    <col min="6931" max="6931" width="8.125" style="67" customWidth="1"/>
    <col min="6932" max="6932" width="4.25" style="67" customWidth="1"/>
    <col min="6933" max="6933" width="2" style="67" customWidth="1"/>
    <col min="6934" max="6934" width="20.25" style="67" customWidth="1"/>
    <col min="6935" max="6935" width="9.875" style="67" customWidth="1"/>
    <col min="6936" max="6936" width="7.625" style="67" customWidth="1"/>
    <col min="6937" max="6937" width="4.25" style="67" customWidth="1"/>
    <col min="6938" max="6938" width="9.875" style="67" customWidth="1"/>
    <col min="6939" max="6939" width="4.25" style="67" customWidth="1"/>
    <col min="6940" max="6940" width="8" style="67" customWidth="1"/>
    <col min="6941" max="6941" width="13.25" style="67" customWidth="1"/>
    <col min="6942" max="7168" width="9" style="67"/>
    <col min="7169" max="7169" width="1.625" style="67" customWidth="1"/>
    <col min="7170" max="7170" width="14.375" style="67" customWidth="1"/>
    <col min="7171" max="7171" width="20.5" style="67" customWidth="1"/>
    <col min="7172" max="7172" width="3.75" style="67" customWidth="1"/>
    <col min="7173" max="7174" width="7.625" style="67" customWidth="1"/>
    <col min="7175" max="7175" width="26.125" style="67" customWidth="1"/>
    <col min="7176" max="7176" width="24.5" style="67" customWidth="1"/>
    <col min="7177" max="7177" width="16.875" style="67" customWidth="1"/>
    <col min="7178" max="7178" width="41.875" style="67" customWidth="1"/>
    <col min="7179" max="7179" width="0" style="67" hidden="1" customWidth="1"/>
    <col min="7180" max="7180" width="16.5" style="67" bestFit="1" customWidth="1"/>
    <col min="7181" max="7181" width="1" style="67" customWidth="1"/>
    <col min="7182" max="7182" width="4.5" style="67" customWidth="1"/>
    <col min="7183" max="7183" width="9.875" style="67" customWidth="1"/>
    <col min="7184" max="7184" width="11" style="67" customWidth="1"/>
    <col min="7185" max="7186" width="5.375" style="67" customWidth="1"/>
    <col min="7187" max="7187" width="8.125" style="67" customWidth="1"/>
    <col min="7188" max="7188" width="4.25" style="67" customWidth="1"/>
    <col min="7189" max="7189" width="2" style="67" customWidth="1"/>
    <col min="7190" max="7190" width="20.25" style="67" customWidth="1"/>
    <col min="7191" max="7191" width="9.875" style="67" customWidth="1"/>
    <col min="7192" max="7192" width="7.625" style="67" customWidth="1"/>
    <col min="7193" max="7193" width="4.25" style="67" customWidth="1"/>
    <col min="7194" max="7194" width="9.875" style="67" customWidth="1"/>
    <col min="7195" max="7195" width="4.25" style="67" customWidth="1"/>
    <col min="7196" max="7196" width="8" style="67" customWidth="1"/>
    <col min="7197" max="7197" width="13.25" style="67" customWidth="1"/>
    <col min="7198" max="7424" width="9" style="67"/>
    <col min="7425" max="7425" width="1.625" style="67" customWidth="1"/>
    <col min="7426" max="7426" width="14.375" style="67" customWidth="1"/>
    <col min="7427" max="7427" width="20.5" style="67" customWidth="1"/>
    <col min="7428" max="7428" width="3.75" style="67" customWidth="1"/>
    <col min="7429" max="7430" width="7.625" style="67" customWidth="1"/>
    <col min="7431" max="7431" width="26.125" style="67" customWidth="1"/>
    <col min="7432" max="7432" width="24.5" style="67" customWidth="1"/>
    <col min="7433" max="7433" width="16.875" style="67" customWidth="1"/>
    <col min="7434" max="7434" width="41.875" style="67" customWidth="1"/>
    <col min="7435" max="7435" width="0" style="67" hidden="1" customWidth="1"/>
    <col min="7436" max="7436" width="16.5" style="67" bestFit="1" customWidth="1"/>
    <col min="7437" max="7437" width="1" style="67" customWidth="1"/>
    <col min="7438" max="7438" width="4.5" style="67" customWidth="1"/>
    <col min="7439" max="7439" width="9.875" style="67" customWidth="1"/>
    <col min="7440" max="7440" width="11" style="67" customWidth="1"/>
    <col min="7441" max="7442" width="5.375" style="67" customWidth="1"/>
    <col min="7443" max="7443" width="8.125" style="67" customWidth="1"/>
    <col min="7444" max="7444" width="4.25" style="67" customWidth="1"/>
    <col min="7445" max="7445" width="2" style="67" customWidth="1"/>
    <col min="7446" max="7446" width="20.25" style="67" customWidth="1"/>
    <col min="7447" max="7447" width="9.875" style="67" customWidth="1"/>
    <col min="7448" max="7448" width="7.625" style="67" customWidth="1"/>
    <col min="7449" max="7449" width="4.25" style="67" customWidth="1"/>
    <col min="7450" max="7450" width="9.875" style="67" customWidth="1"/>
    <col min="7451" max="7451" width="4.25" style="67" customWidth="1"/>
    <col min="7452" max="7452" width="8" style="67" customWidth="1"/>
    <col min="7453" max="7453" width="13.25" style="67" customWidth="1"/>
    <col min="7454" max="7680" width="9" style="67"/>
    <col min="7681" max="7681" width="1.625" style="67" customWidth="1"/>
    <col min="7682" max="7682" width="14.375" style="67" customWidth="1"/>
    <col min="7683" max="7683" width="20.5" style="67" customWidth="1"/>
    <col min="7684" max="7684" width="3.75" style="67" customWidth="1"/>
    <col min="7685" max="7686" width="7.625" style="67" customWidth="1"/>
    <col min="7687" max="7687" width="26.125" style="67" customWidth="1"/>
    <col min="7688" max="7688" width="24.5" style="67" customWidth="1"/>
    <col min="7689" max="7689" width="16.875" style="67" customWidth="1"/>
    <col min="7690" max="7690" width="41.875" style="67" customWidth="1"/>
    <col min="7691" max="7691" width="0" style="67" hidden="1" customWidth="1"/>
    <col min="7692" max="7692" width="16.5" style="67" bestFit="1" customWidth="1"/>
    <col min="7693" max="7693" width="1" style="67" customWidth="1"/>
    <col min="7694" max="7694" width="4.5" style="67" customWidth="1"/>
    <col min="7695" max="7695" width="9.875" style="67" customWidth="1"/>
    <col min="7696" max="7696" width="11" style="67" customWidth="1"/>
    <col min="7697" max="7698" width="5.375" style="67" customWidth="1"/>
    <col min="7699" max="7699" width="8.125" style="67" customWidth="1"/>
    <col min="7700" max="7700" width="4.25" style="67" customWidth="1"/>
    <col min="7701" max="7701" width="2" style="67" customWidth="1"/>
    <col min="7702" max="7702" width="20.25" style="67" customWidth="1"/>
    <col min="7703" max="7703" width="9.875" style="67" customWidth="1"/>
    <col min="7704" max="7704" width="7.625" style="67" customWidth="1"/>
    <col min="7705" max="7705" width="4.25" style="67" customWidth="1"/>
    <col min="7706" max="7706" width="9.875" style="67" customWidth="1"/>
    <col min="7707" max="7707" width="4.25" style="67" customWidth="1"/>
    <col min="7708" max="7708" width="8" style="67" customWidth="1"/>
    <col min="7709" max="7709" width="13.25" style="67" customWidth="1"/>
    <col min="7710" max="7936" width="9" style="67"/>
    <col min="7937" max="7937" width="1.625" style="67" customWidth="1"/>
    <col min="7938" max="7938" width="14.375" style="67" customWidth="1"/>
    <col min="7939" max="7939" width="20.5" style="67" customWidth="1"/>
    <col min="7940" max="7940" width="3.75" style="67" customWidth="1"/>
    <col min="7941" max="7942" width="7.625" style="67" customWidth="1"/>
    <col min="7943" max="7943" width="26.125" style="67" customWidth="1"/>
    <col min="7944" max="7944" width="24.5" style="67" customWidth="1"/>
    <col min="7945" max="7945" width="16.875" style="67" customWidth="1"/>
    <col min="7946" max="7946" width="41.875" style="67" customWidth="1"/>
    <col min="7947" max="7947" width="0" style="67" hidden="1" customWidth="1"/>
    <col min="7948" max="7948" width="16.5" style="67" bestFit="1" customWidth="1"/>
    <col min="7949" max="7949" width="1" style="67" customWidth="1"/>
    <col min="7950" max="7950" width="4.5" style="67" customWidth="1"/>
    <col min="7951" max="7951" width="9.875" style="67" customWidth="1"/>
    <col min="7952" max="7952" width="11" style="67" customWidth="1"/>
    <col min="7953" max="7954" width="5.375" style="67" customWidth="1"/>
    <col min="7955" max="7955" width="8.125" style="67" customWidth="1"/>
    <col min="7956" max="7956" width="4.25" style="67" customWidth="1"/>
    <col min="7957" max="7957" width="2" style="67" customWidth="1"/>
    <col min="7958" max="7958" width="20.25" style="67" customWidth="1"/>
    <col min="7959" max="7959" width="9.875" style="67" customWidth="1"/>
    <col min="7960" max="7960" width="7.625" style="67" customWidth="1"/>
    <col min="7961" max="7961" width="4.25" style="67" customWidth="1"/>
    <col min="7962" max="7962" width="9.875" style="67" customWidth="1"/>
    <col min="7963" max="7963" width="4.25" style="67" customWidth="1"/>
    <col min="7964" max="7964" width="8" style="67" customWidth="1"/>
    <col min="7965" max="7965" width="13.25" style="67" customWidth="1"/>
    <col min="7966" max="8192" width="9" style="67"/>
    <col min="8193" max="8193" width="1.625" style="67" customWidth="1"/>
    <col min="8194" max="8194" width="14.375" style="67" customWidth="1"/>
    <col min="8195" max="8195" width="20.5" style="67" customWidth="1"/>
    <col min="8196" max="8196" width="3.75" style="67" customWidth="1"/>
    <col min="8197" max="8198" width="7.625" style="67" customWidth="1"/>
    <col min="8199" max="8199" width="26.125" style="67" customWidth="1"/>
    <col min="8200" max="8200" width="24.5" style="67" customWidth="1"/>
    <col min="8201" max="8201" width="16.875" style="67" customWidth="1"/>
    <col min="8202" max="8202" width="41.875" style="67" customWidth="1"/>
    <col min="8203" max="8203" width="0" style="67" hidden="1" customWidth="1"/>
    <col min="8204" max="8204" width="16.5" style="67" bestFit="1" customWidth="1"/>
    <col min="8205" max="8205" width="1" style="67" customWidth="1"/>
    <col min="8206" max="8206" width="4.5" style="67" customWidth="1"/>
    <col min="8207" max="8207" width="9.875" style="67" customWidth="1"/>
    <col min="8208" max="8208" width="11" style="67" customWidth="1"/>
    <col min="8209" max="8210" width="5.375" style="67" customWidth="1"/>
    <col min="8211" max="8211" width="8.125" style="67" customWidth="1"/>
    <col min="8212" max="8212" width="4.25" style="67" customWidth="1"/>
    <col min="8213" max="8213" width="2" style="67" customWidth="1"/>
    <col min="8214" max="8214" width="20.25" style="67" customWidth="1"/>
    <col min="8215" max="8215" width="9.875" style="67" customWidth="1"/>
    <col min="8216" max="8216" width="7.625" style="67" customWidth="1"/>
    <col min="8217" max="8217" width="4.25" style="67" customWidth="1"/>
    <col min="8218" max="8218" width="9.875" style="67" customWidth="1"/>
    <col min="8219" max="8219" width="4.25" style="67" customWidth="1"/>
    <col min="8220" max="8220" width="8" style="67" customWidth="1"/>
    <col min="8221" max="8221" width="13.25" style="67" customWidth="1"/>
    <col min="8222" max="8448" width="9" style="67"/>
    <col min="8449" max="8449" width="1.625" style="67" customWidth="1"/>
    <col min="8450" max="8450" width="14.375" style="67" customWidth="1"/>
    <col min="8451" max="8451" width="20.5" style="67" customWidth="1"/>
    <col min="8452" max="8452" width="3.75" style="67" customWidth="1"/>
    <col min="8453" max="8454" width="7.625" style="67" customWidth="1"/>
    <col min="8455" max="8455" width="26.125" style="67" customWidth="1"/>
    <col min="8456" max="8456" width="24.5" style="67" customWidth="1"/>
    <col min="8457" max="8457" width="16.875" style="67" customWidth="1"/>
    <col min="8458" max="8458" width="41.875" style="67" customWidth="1"/>
    <col min="8459" max="8459" width="0" style="67" hidden="1" customWidth="1"/>
    <col min="8460" max="8460" width="16.5" style="67" bestFit="1" customWidth="1"/>
    <col min="8461" max="8461" width="1" style="67" customWidth="1"/>
    <col min="8462" max="8462" width="4.5" style="67" customWidth="1"/>
    <col min="8463" max="8463" width="9.875" style="67" customWidth="1"/>
    <col min="8464" max="8464" width="11" style="67" customWidth="1"/>
    <col min="8465" max="8466" width="5.375" style="67" customWidth="1"/>
    <col min="8467" max="8467" width="8.125" style="67" customWidth="1"/>
    <col min="8468" max="8468" width="4.25" style="67" customWidth="1"/>
    <col min="8469" max="8469" width="2" style="67" customWidth="1"/>
    <col min="8470" max="8470" width="20.25" style="67" customWidth="1"/>
    <col min="8471" max="8471" width="9.875" style="67" customWidth="1"/>
    <col min="8472" max="8472" width="7.625" style="67" customWidth="1"/>
    <col min="8473" max="8473" width="4.25" style="67" customWidth="1"/>
    <col min="8474" max="8474" width="9.875" style="67" customWidth="1"/>
    <col min="8475" max="8475" width="4.25" style="67" customWidth="1"/>
    <col min="8476" max="8476" width="8" style="67" customWidth="1"/>
    <col min="8477" max="8477" width="13.25" style="67" customWidth="1"/>
    <col min="8478" max="8704" width="9" style="67"/>
    <col min="8705" max="8705" width="1.625" style="67" customWidth="1"/>
    <col min="8706" max="8706" width="14.375" style="67" customWidth="1"/>
    <col min="8707" max="8707" width="20.5" style="67" customWidth="1"/>
    <col min="8708" max="8708" width="3.75" style="67" customWidth="1"/>
    <col min="8709" max="8710" width="7.625" style="67" customWidth="1"/>
    <col min="8711" max="8711" width="26.125" style="67" customWidth="1"/>
    <col min="8712" max="8712" width="24.5" style="67" customWidth="1"/>
    <col min="8713" max="8713" width="16.875" style="67" customWidth="1"/>
    <col min="8714" max="8714" width="41.875" style="67" customWidth="1"/>
    <col min="8715" max="8715" width="0" style="67" hidden="1" customWidth="1"/>
    <col min="8716" max="8716" width="16.5" style="67" bestFit="1" customWidth="1"/>
    <col min="8717" max="8717" width="1" style="67" customWidth="1"/>
    <col min="8718" max="8718" width="4.5" style="67" customWidth="1"/>
    <col min="8719" max="8719" width="9.875" style="67" customWidth="1"/>
    <col min="8720" max="8720" width="11" style="67" customWidth="1"/>
    <col min="8721" max="8722" width="5.375" style="67" customWidth="1"/>
    <col min="8723" max="8723" width="8.125" style="67" customWidth="1"/>
    <col min="8724" max="8724" width="4.25" style="67" customWidth="1"/>
    <col min="8725" max="8725" width="2" style="67" customWidth="1"/>
    <col min="8726" max="8726" width="20.25" style="67" customWidth="1"/>
    <col min="8727" max="8727" width="9.875" style="67" customWidth="1"/>
    <col min="8728" max="8728" width="7.625" style="67" customWidth="1"/>
    <col min="8729" max="8729" width="4.25" style="67" customWidth="1"/>
    <col min="8730" max="8730" width="9.875" style="67" customWidth="1"/>
    <col min="8731" max="8731" width="4.25" style="67" customWidth="1"/>
    <col min="8732" max="8732" width="8" style="67" customWidth="1"/>
    <col min="8733" max="8733" width="13.25" style="67" customWidth="1"/>
    <col min="8734" max="8960" width="9" style="67"/>
    <col min="8961" max="8961" width="1.625" style="67" customWidth="1"/>
    <col min="8962" max="8962" width="14.375" style="67" customWidth="1"/>
    <col min="8963" max="8963" width="20.5" style="67" customWidth="1"/>
    <col min="8964" max="8964" width="3.75" style="67" customWidth="1"/>
    <col min="8965" max="8966" width="7.625" style="67" customWidth="1"/>
    <col min="8967" max="8967" width="26.125" style="67" customWidth="1"/>
    <col min="8968" max="8968" width="24.5" style="67" customWidth="1"/>
    <col min="8969" max="8969" width="16.875" style="67" customWidth="1"/>
    <col min="8970" max="8970" width="41.875" style="67" customWidth="1"/>
    <col min="8971" max="8971" width="0" style="67" hidden="1" customWidth="1"/>
    <col min="8972" max="8972" width="16.5" style="67" bestFit="1" customWidth="1"/>
    <col min="8973" max="8973" width="1" style="67" customWidth="1"/>
    <col min="8974" max="8974" width="4.5" style="67" customWidth="1"/>
    <col min="8975" max="8975" width="9.875" style="67" customWidth="1"/>
    <col min="8976" max="8976" width="11" style="67" customWidth="1"/>
    <col min="8977" max="8978" width="5.375" style="67" customWidth="1"/>
    <col min="8979" max="8979" width="8.125" style="67" customWidth="1"/>
    <col min="8980" max="8980" width="4.25" style="67" customWidth="1"/>
    <col min="8981" max="8981" width="2" style="67" customWidth="1"/>
    <col min="8982" max="8982" width="20.25" style="67" customWidth="1"/>
    <col min="8983" max="8983" width="9.875" style="67" customWidth="1"/>
    <col min="8984" max="8984" width="7.625" style="67" customWidth="1"/>
    <col min="8985" max="8985" width="4.25" style="67" customWidth="1"/>
    <col min="8986" max="8986" width="9.875" style="67" customWidth="1"/>
    <col min="8987" max="8987" width="4.25" style="67" customWidth="1"/>
    <col min="8988" max="8988" width="8" style="67" customWidth="1"/>
    <col min="8989" max="8989" width="13.25" style="67" customWidth="1"/>
    <col min="8990" max="9216" width="9" style="67"/>
    <col min="9217" max="9217" width="1.625" style="67" customWidth="1"/>
    <col min="9218" max="9218" width="14.375" style="67" customWidth="1"/>
    <col min="9219" max="9219" width="20.5" style="67" customWidth="1"/>
    <col min="9220" max="9220" width="3.75" style="67" customWidth="1"/>
    <col min="9221" max="9222" width="7.625" style="67" customWidth="1"/>
    <col min="9223" max="9223" width="26.125" style="67" customWidth="1"/>
    <col min="9224" max="9224" width="24.5" style="67" customWidth="1"/>
    <col min="9225" max="9225" width="16.875" style="67" customWidth="1"/>
    <col min="9226" max="9226" width="41.875" style="67" customWidth="1"/>
    <col min="9227" max="9227" width="0" style="67" hidden="1" customWidth="1"/>
    <col min="9228" max="9228" width="16.5" style="67" bestFit="1" customWidth="1"/>
    <col min="9229" max="9229" width="1" style="67" customWidth="1"/>
    <col min="9230" max="9230" width="4.5" style="67" customWidth="1"/>
    <col min="9231" max="9231" width="9.875" style="67" customWidth="1"/>
    <col min="9232" max="9232" width="11" style="67" customWidth="1"/>
    <col min="9233" max="9234" width="5.375" style="67" customWidth="1"/>
    <col min="9235" max="9235" width="8.125" style="67" customWidth="1"/>
    <col min="9236" max="9236" width="4.25" style="67" customWidth="1"/>
    <col min="9237" max="9237" width="2" style="67" customWidth="1"/>
    <col min="9238" max="9238" width="20.25" style="67" customWidth="1"/>
    <col min="9239" max="9239" width="9.875" style="67" customWidth="1"/>
    <col min="9240" max="9240" width="7.625" style="67" customWidth="1"/>
    <col min="9241" max="9241" width="4.25" style="67" customWidth="1"/>
    <col min="9242" max="9242" width="9.875" style="67" customWidth="1"/>
    <col min="9243" max="9243" width="4.25" style="67" customWidth="1"/>
    <col min="9244" max="9244" width="8" style="67" customWidth="1"/>
    <col min="9245" max="9245" width="13.25" style="67" customWidth="1"/>
    <col min="9246" max="9472" width="9" style="67"/>
    <col min="9473" max="9473" width="1.625" style="67" customWidth="1"/>
    <col min="9474" max="9474" width="14.375" style="67" customWidth="1"/>
    <col min="9475" max="9475" width="20.5" style="67" customWidth="1"/>
    <col min="9476" max="9476" width="3.75" style="67" customWidth="1"/>
    <col min="9477" max="9478" width="7.625" style="67" customWidth="1"/>
    <col min="9479" max="9479" width="26.125" style="67" customWidth="1"/>
    <col min="9480" max="9480" width="24.5" style="67" customWidth="1"/>
    <col min="9481" max="9481" width="16.875" style="67" customWidth="1"/>
    <col min="9482" max="9482" width="41.875" style="67" customWidth="1"/>
    <col min="9483" max="9483" width="0" style="67" hidden="1" customWidth="1"/>
    <col min="9484" max="9484" width="16.5" style="67" bestFit="1" customWidth="1"/>
    <col min="9485" max="9485" width="1" style="67" customWidth="1"/>
    <col min="9486" max="9486" width="4.5" style="67" customWidth="1"/>
    <col min="9487" max="9487" width="9.875" style="67" customWidth="1"/>
    <col min="9488" max="9488" width="11" style="67" customWidth="1"/>
    <col min="9489" max="9490" width="5.375" style="67" customWidth="1"/>
    <col min="9491" max="9491" width="8.125" style="67" customWidth="1"/>
    <col min="9492" max="9492" width="4.25" style="67" customWidth="1"/>
    <col min="9493" max="9493" width="2" style="67" customWidth="1"/>
    <col min="9494" max="9494" width="20.25" style="67" customWidth="1"/>
    <col min="9495" max="9495" width="9.875" style="67" customWidth="1"/>
    <col min="9496" max="9496" width="7.625" style="67" customWidth="1"/>
    <col min="9497" max="9497" width="4.25" style="67" customWidth="1"/>
    <col min="9498" max="9498" width="9.875" style="67" customWidth="1"/>
    <col min="9499" max="9499" width="4.25" style="67" customWidth="1"/>
    <col min="9500" max="9500" width="8" style="67" customWidth="1"/>
    <col min="9501" max="9501" width="13.25" style="67" customWidth="1"/>
    <col min="9502" max="9728" width="9" style="67"/>
    <col min="9729" max="9729" width="1.625" style="67" customWidth="1"/>
    <col min="9730" max="9730" width="14.375" style="67" customWidth="1"/>
    <col min="9731" max="9731" width="20.5" style="67" customWidth="1"/>
    <col min="9732" max="9732" width="3.75" style="67" customWidth="1"/>
    <col min="9733" max="9734" width="7.625" style="67" customWidth="1"/>
    <col min="9735" max="9735" width="26.125" style="67" customWidth="1"/>
    <col min="9736" max="9736" width="24.5" style="67" customWidth="1"/>
    <col min="9737" max="9737" width="16.875" style="67" customWidth="1"/>
    <col min="9738" max="9738" width="41.875" style="67" customWidth="1"/>
    <col min="9739" max="9739" width="0" style="67" hidden="1" customWidth="1"/>
    <col min="9740" max="9740" width="16.5" style="67" bestFit="1" customWidth="1"/>
    <col min="9741" max="9741" width="1" style="67" customWidth="1"/>
    <col min="9742" max="9742" width="4.5" style="67" customWidth="1"/>
    <col min="9743" max="9743" width="9.875" style="67" customWidth="1"/>
    <col min="9744" max="9744" width="11" style="67" customWidth="1"/>
    <col min="9745" max="9746" width="5.375" style="67" customWidth="1"/>
    <col min="9747" max="9747" width="8.125" style="67" customWidth="1"/>
    <col min="9748" max="9748" width="4.25" style="67" customWidth="1"/>
    <col min="9749" max="9749" width="2" style="67" customWidth="1"/>
    <col min="9750" max="9750" width="20.25" style="67" customWidth="1"/>
    <col min="9751" max="9751" width="9.875" style="67" customWidth="1"/>
    <col min="9752" max="9752" width="7.625" style="67" customWidth="1"/>
    <col min="9753" max="9753" width="4.25" style="67" customWidth="1"/>
    <col min="9754" max="9754" width="9.875" style="67" customWidth="1"/>
    <col min="9755" max="9755" width="4.25" style="67" customWidth="1"/>
    <col min="9756" max="9756" width="8" style="67" customWidth="1"/>
    <col min="9757" max="9757" width="13.25" style="67" customWidth="1"/>
    <col min="9758" max="9984" width="9" style="67"/>
    <col min="9985" max="9985" width="1.625" style="67" customWidth="1"/>
    <col min="9986" max="9986" width="14.375" style="67" customWidth="1"/>
    <col min="9987" max="9987" width="20.5" style="67" customWidth="1"/>
    <col min="9988" max="9988" width="3.75" style="67" customWidth="1"/>
    <col min="9989" max="9990" width="7.625" style="67" customWidth="1"/>
    <col min="9991" max="9991" width="26.125" style="67" customWidth="1"/>
    <col min="9992" max="9992" width="24.5" style="67" customWidth="1"/>
    <col min="9993" max="9993" width="16.875" style="67" customWidth="1"/>
    <col min="9994" max="9994" width="41.875" style="67" customWidth="1"/>
    <col min="9995" max="9995" width="0" style="67" hidden="1" customWidth="1"/>
    <col min="9996" max="9996" width="16.5" style="67" bestFit="1" customWidth="1"/>
    <col min="9997" max="9997" width="1" style="67" customWidth="1"/>
    <col min="9998" max="9998" width="4.5" style="67" customWidth="1"/>
    <col min="9999" max="9999" width="9.875" style="67" customWidth="1"/>
    <col min="10000" max="10000" width="11" style="67" customWidth="1"/>
    <col min="10001" max="10002" width="5.375" style="67" customWidth="1"/>
    <col min="10003" max="10003" width="8.125" style="67" customWidth="1"/>
    <col min="10004" max="10004" width="4.25" style="67" customWidth="1"/>
    <col min="10005" max="10005" width="2" style="67" customWidth="1"/>
    <col min="10006" max="10006" width="20.25" style="67" customWidth="1"/>
    <col min="10007" max="10007" width="9.875" style="67" customWidth="1"/>
    <col min="10008" max="10008" width="7.625" style="67" customWidth="1"/>
    <col min="10009" max="10009" width="4.25" style="67" customWidth="1"/>
    <col min="10010" max="10010" width="9.875" style="67" customWidth="1"/>
    <col min="10011" max="10011" width="4.25" style="67" customWidth="1"/>
    <col min="10012" max="10012" width="8" style="67" customWidth="1"/>
    <col min="10013" max="10013" width="13.25" style="67" customWidth="1"/>
    <col min="10014" max="10240" width="9" style="67"/>
    <col min="10241" max="10241" width="1.625" style="67" customWidth="1"/>
    <col min="10242" max="10242" width="14.375" style="67" customWidth="1"/>
    <col min="10243" max="10243" width="20.5" style="67" customWidth="1"/>
    <col min="10244" max="10244" width="3.75" style="67" customWidth="1"/>
    <col min="10245" max="10246" width="7.625" style="67" customWidth="1"/>
    <col min="10247" max="10247" width="26.125" style="67" customWidth="1"/>
    <col min="10248" max="10248" width="24.5" style="67" customWidth="1"/>
    <col min="10249" max="10249" width="16.875" style="67" customWidth="1"/>
    <col min="10250" max="10250" width="41.875" style="67" customWidth="1"/>
    <col min="10251" max="10251" width="0" style="67" hidden="1" customWidth="1"/>
    <col min="10252" max="10252" width="16.5" style="67" bestFit="1" customWidth="1"/>
    <col min="10253" max="10253" width="1" style="67" customWidth="1"/>
    <col min="10254" max="10254" width="4.5" style="67" customWidth="1"/>
    <col min="10255" max="10255" width="9.875" style="67" customWidth="1"/>
    <col min="10256" max="10256" width="11" style="67" customWidth="1"/>
    <col min="10257" max="10258" width="5.375" style="67" customWidth="1"/>
    <col min="10259" max="10259" width="8.125" style="67" customWidth="1"/>
    <col min="10260" max="10260" width="4.25" style="67" customWidth="1"/>
    <col min="10261" max="10261" width="2" style="67" customWidth="1"/>
    <col min="10262" max="10262" width="20.25" style="67" customWidth="1"/>
    <col min="10263" max="10263" width="9.875" style="67" customWidth="1"/>
    <col min="10264" max="10264" width="7.625" style="67" customWidth="1"/>
    <col min="10265" max="10265" width="4.25" style="67" customWidth="1"/>
    <col min="10266" max="10266" width="9.875" style="67" customWidth="1"/>
    <col min="10267" max="10267" width="4.25" style="67" customWidth="1"/>
    <col min="10268" max="10268" width="8" style="67" customWidth="1"/>
    <col min="10269" max="10269" width="13.25" style="67" customWidth="1"/>
    <col min="10270" max="10496" width="9" style="67"/>
    <col min="10497" max="10497" width="1.625" style="67" customWidth="1"/>
    <col min="10498" max="10498" width="14.375" style="67" customWidth="1"/>
    <col min="10499" max="10499" width="20.5" style="67" customWidth="1"/>
    <col min="10500" max="10500" width="3.75" style="67" customWidth="1"/>
    <col min="10501" max="10502" width="7.625" style="67" customWidth="1"/>
    <col min="10503" max="10503" width="26.125" style="67" customWidth="1"/>
    <col min="10504" max="10504" width="24.5" style="67" customWidth="1"/>
    <col min="10505" max="10505" width="16.875" style="67" customWidth="1"/>
    <col min="10506" max="10506" width="41.875" style="67" customWidth="1"/>
    <col min="10507" max="10507" width="0" style="67" hidden="1" customWidth="1"/>
    <col min="10508" max="10508" width="16.5" style="67" bestFit="1" customWidth="1"/>
    <col min="10509" max="10509" width="1" style="67" customWidth="1"/>
    <col min="10510" max="10510" width="4.5" style="67" customWidth="1"/>
    <col min="10511" max="10511" width="9.875" style="67" customWidth="1"/>
    <col min="10512" max="10512" width="11" style="67" customWidth="1"/>
    <col min="10513" max="10514" width="5.375" style="67" customWidth="1"/>
    <col min="10515" max="10515" width="8.125" style="67" customWidth="1"/>
    <col min="10516" max="10516" width="4.25" style="67" customWidth="1"/>
    <col min="10517" max="10517" width="2" style="67" customWidth="1"/>
    <col min="10518" max="10518" width="20.25" style="67" customWidth="1"/>
    <col min="10519" max="10519" width="9.875" style="67" customWidth="1"/>
    <col min="10520" max="10520" width="7.625" style="67" customWidth="1"/>
    <col min="10521" max="10521" width="4.25" style="67" customWidth="1"/>
    <col min="10522" max="10522" width="9.875" style="67" customWidth="1"/>
    <col min="10523" max="10523" width="4.25" style="67" customWidth="1"/>
    <col min="10524" max="10524" width="8" style="67" customWidth="1"/>
    <col min="10525" max="10525" width="13.25" style="67" customWidth="1"/>
    <col min="10526" max="10752" width="9" style="67"/>
    <col min="10753" max="10753" width="1.625" style="67" customWidth="1"/>
    <col min="10754" max="10754" width="14.375" style="67" customWidth="1"/>
    <col min="10755" max="10755" width="20.5" style="67" customWidth="1"/>
    <col min="10756" max="10756" width="3.75" style="67" customWidth="1"/>
    <col min="10757" max="10758" width="7.625" style="67" customWidth="1"/>
    <col min="10759" max="10759" width="26.125" style="67" customWidth="1"/>
    <col min="10760" max="10760" width="24.5" style="67" customWidth="1"/>
    <col min="10761" max="10761" width="16.875" style="67" customWidth="1"/>
    <col min="10762" max="10762" width="41.875" style="67" customWidth="1"/>
    <col min="10763" max="10763" width="0" style="67" hidden="1" customWidth="1"/>
    <col min="10764" max="10764" width="16.5" style="67" bestFit="1" customWidth="1"/>
    <col min="10765" max="10765" width="1" style="67" customWidth="1"/>
    <col min="10766" max="10766" width="4.5" style="67" customWidth="1"/>
    <col min="10767" max="10767" width="9.875" style="67" customWidth="1"/>
    <col min="10768" max="10768" width="11" style="67" customWidth="1"/>
    <col min="10769" max="10770" width="5.375" style="67" customWidth="1"/>
    <col min="10771" max="10771" width="8.125" style="67" customWidth="1"/>
    <col min="10772" max="10772" width="4.25" style="67" customWidth="1"/>
    <col min="10773" max="10773" width="2" style="67" customWidth="1"/>
    <col min="10774" max="10774" width="20.25" style="67" customWidth="1"/>
    <col min="10775" max="10775" width="9.875" style="67" customWidth="1"/>
    <col min="10776" max="10776" width="7.625" style="67" customWidth="1"/>
    <col min="10777" max="10777" width="4.25" style="67" customWidth="1"/>
    <col min="10778" max="10778" width="9.875" style="67" customWidth="1"/>
    <col min="10779" max="10779" width="4.25" style="67" customWidth="1"/>
    <col min="10780" max="10780" width="8" style="67" customWidth="1"/>
    <col min="10781" max="10781" width="13.25" style="67" customWidth="1"/>
    <col min="10782" max="11008" width="9" style="67"/>
    <col min="11009" max="11009" width="1.625" style="67" customWidth="1"/>
    <col min="11010" max="11010" width="14.375" style="67" customWidth="1"/>
    <col min="11011" max="11011" width="20.5" style="67" customWidth="1"/>
    <col min="11012" max="11012" width="3.75" style="67" customWidth="1"/>
    <col min="11013" max="11014" width="7.625" style="67" customWidth="1"/>
    <col min="11015" max="11015" width="26.125" style="67" customWidth="1"/>
    <col min="11016" max="11016" width="24.5" style="67" customWidth="1"/>
    <col min="11017" max="11017" width="16.875" style="67" customWidth="1"/>
    <col min="11018" max="11018" width="41.875" style="67" customWidth="1"/>
    <col min="11019" max="11019" width="0" style="67" hidden="1" customWidth="1"/>
    <col min="11020" max="11020" width="16.5" style="67" bestFit="1" customWidth="1"/>
    <col min="11021" max="11021" width="1" style="67" customWidth="1"/>
    <col min="11022" max="11022" width="4.5" style="67" customWidth="1"/>
    <col min="11023" max="11023" width="9.875" style="67" customWidth="1"/>
    <col min="11024" max="11024" width="11" style="67" customWidth="1"/>
    <col min="11025" max="11026" width="5.375" style="67" customWidth="1"/>
    <col min="11027" max="11027" width="8.125" style="67" customWidth="1"/>
    <col min="11028" max="11028" width="4.25" style="67" customWidth="1"/>
    <col min="11029" max="11029" width="2" style="67" customWidth="1"/>
    <col min="11030" max="11030" width="20.25" style="67" customWidth="1"/>
    <col min="11031" max="11031" width="9.875" style="67" customWidth="1"/>
    <col min="11032" max="11032" width="7.625" style="67" customWidth="1"/>
    <col min="11033" max="11033" width="4.25" style="67" customWidth="1"/>
    <col min="11034" max="11034" width="9.875" style="67" customWidth="1"/>
    <col min="11035" max="11035" width="4.25" style="67" customWidth="1"/>
    <col min="11036" max="11036" width="8" style="67" customWidth="1"/>
    <col min="11037" max="11037" width="13.25" style="67" customWidth="1"/>
    <col min="11038" max="11264" width="9" style="67"/>
    <col min="11265" max="11265" width="1.625" style="67" customWidth="1"/>
    <col min="11266" max="11266" width="14.375" style="67" customWidth="1"/>
    <col min="11267" max="11267" width="20.5" style="67" customWidth="1"/>
    <col min="11268" max="11268" width="3.75" style="67" customWidth="1"/>
    <col min="11269" max="11270" width="7.625" style="67" customWidth="1"/>
    <col min="11271" max="11271" width="26.125" style="67" customWidth="1"/>
    <col min="11272" max="11272" width="24.5" style="67" customWidth="1"/>
    <col min="11273" max="11273" width="16.875" style="67" customWidth="1"/>
    <col min="11274" max="11274" width="41.875" style="67" customWidth="1"/>
    <col min="11275" max="11275" width="0" style="67" hidden="1" customWidth="1"/>
    <col min="11276" max="11276" width="16.5" style="67" bestFit="1" customWidth="1"/>
    <col min="11277" max="11277" width="1" style="67" customWidth="1"/>
    <col min="11278" max="11278" width="4.5" style="67" customWidth="1"/>
    <col min="11279" max="11279" width="9.875" style="67" customWidth="1"/>
    <col min="11280" max="11280" width="11" style="67" customWidth="1"/>
    <col min="11281" max="11282" width="5.375" style="67" customWidth="1"/>
    <col min="11283" max="11283" width="8.125" style="67" customWidth="1"/>
    <col min="11284" max="11284" width="4.25" style="67" customWidth="1"/>
    <col min="11285" max="11285" width="2" style="67" customWidth="1"/>
    <col min="11286" max="11286" width="20.25" style="67" customWidth="1"/>
    <col min="11287" max="11287" width="9.875" style="67" customWidth="1"/>
    <col min="11288" max="11288" width="7.625" style="67" customWidth="1"/>
    <col min="11289" max="11289" width="4.25" style="67" customWidth="1"/>
    <col min="11290" max="11290" width="9.875" style="67" customWidth="1"/>
    <col min="11291" max="11291" width="4.25" style="67" customWidth="1"/>
    <col min="11292" max="11292" width="8" style="67" customWidth="1"/>
    <col min="11293" max="11293" width="13.25" style="67" customWidth="1"/>
    <col min="11294" max="11520" width="9" style="67"/>
    <col min="11521" max="11521" width="1.625" style="67" customWidth="1"/>
    <col min="11522" max="11522" width="14.375" style="67" customWidth="1"/>
    <col min="11523" max="11523" width="20.5" style="67" customWidth="1"/>
    <col min="11524" max="11524" width="3.75" style="67" customWidth="1"/>
    <col min="11525" max="11526" width="7.625" style="67" customWidth="1"/>
    <col min="11527" max="11527" width="26.125" style="67" customWidth="1"/>
    <col min="11528" max="11528" width="24.5" style="67" customWidth="1"/>
    <col min="11529" max="11529" width="16.875" style="67" customWidth="1"/>
    <col min="11530" max="11530" width="41.875" style="67" customWidth="1"/>
    <col min="11531" max="11531" width="0" style="67" hidden="1" customWidth="1"/>
    <col min="11532" max="11532" width="16.5" style="67" bestFit="1" customWidth="1"/>
    <col min="11533" max="11533" width="1" style="67" customWidth="1"/>
    <col min="11534" max="11534" width="4.5" style="67" customWidth="1"/>
    <col min="11535" max="11535" width="9.875" style="67" customWidth="1"/>
    <col min="11536" max="11536" width="11" style="67" customWidth="1"/>
    <col min="11537" max="11538" width="5.375" style="67" customWidth="1"/>
    <col min="11539" max="11539" width="8.125" style="67" customWidth="1"/>
    <col min="11540" max="11540" width="4.25" style="67" customWidth="1"/>
    <col min="11541" max="11541" width="2" style="67" customWidth="1"/>
    <col min="11542" max="11542" width="20.25" style="67" customWidth="1"/>
    <col min="11543" max="11543" width="9.875" style="67" customWidth="1"/>
    <col min="11544" max="11544" width="7.625" style="67" customWidth="1"/>
    <col min="11545" max="11545" width="4.25" style="67" customWidth="1"/>
    <col min="11546" max="11546" width="9.875" style="67" customWidth="1"/>
    <col min="11547" max="11547" width="4.25" style="67" customWidth="1"/>
    <col min="11548" max="11548" width="8" style="67" customWidth="1"/>
    <col min="11549" max="11549" width="13.25" style="67" customWidth="1"/>
    <col min="11550" max="11776" width="9" style="67"/>
    <col min="11777" max="11777" width="1.625" style="67" customWidth="1"/>
    <col min="11778" max="11778" width="14.375" style="67" customWidth="1"/>
    <col min="11779" max="11779" width="20.5" style="67" customWidth="1"/>
    <col min="11780" max="11780" width="3.75" style="67" customWidth="1"/>
    <col min="11781" max="11782" width="7.625" style="67" customWidth="1"/>
    <col min="11783" max="11783" width="26.125" style="67" customWidth="1"/>
    <col min="11784" max="11784" width="24.5" style="67" customWidth="1"/>
    <col min="11785" max="11785" width="16.875" style="67" customWidth="1"/>
    <col min="11786" max="11786" width="41.875" style="67" customWidth="1"/>
    <col min="11787" max="11787" width="0" style="67" hidden="1" customWidth="1"/>
    <col min="11788" max="11788" width="16.5" style="67" bestFit="1" customWidth="1"/>
    <col min="11789" max="11789" width="1" style="67" customWidth="1"/>
    <col min="11790" max="11790" width="4.5" style="67" customWidth="1"/>
    <col min="11791" max="11791" width="9.875" style="67" customWidth="1"/>
    <col min="11792" max="11792" width="11" style="67" customWidth="1"/>
    <col min="11793" max="11794" width="5.375" style="67" customWidth="1"/>
    <col min="11795" max="11795" width="8.125" style="67" customWidth="1"/>
    <col min="11796" max="11796" width="4.25" style="67" customWidth="1"/>
    <col min="11797" max="11797" width="2" style="67" customWidth="1"/>
    <col min="11798" max="11798" width="20.25" style="67" customWidth="1"/>
    <col min="11799" max="11799" width="9.875" style="67" customWidth="1"/>
    <col min="11800" max="11800" width="7.625" style="67" customWidth="1"/>
    <col min="11801" max="11801" width="4.25" style="67" customWidth="1"/>
    <col min="11802" max="11802" width="9.875" style="67" customWidth="1"/>
    <col min="11803" max="11803" width="4.25" style="67" customWidth="1"/>
    <col min="11804" max="11804" width="8" style="67" customWidth="1"/>
    <col min="11805" max="11805" width="13.25" style="67" customWidth="1"/>
    <col min="11806" max="12032" width="9" style="67"/>
    <col min="12033" max="12033" width="1.625" style="67" customWidth="1"/>
    <col min="12034" max="12034" width="14.375" style="67" customWidth="1"/>
    <col min="12035" max="12035" width="20.5" style="67" customWidth="1"/>
    <col min="12036" max="12036" width="3.75" style="67" customWidth="1"/>
    <col min="12037" max="12038" width="7.625" style="67" customWidth="1"/>
    <col min="12039" max="12039" width="26.125" style="67" customWidth="1"/>
    <col min="12040" max="12040" width="24.5" style="67" customWidth="1"/>
    <col min="12041" max="12041" width="16.875" style="67" customWidth="1"/>
    <col min="12042" max="12042" width="41.875" style="67" customWidth="1"/>
    <col min="12043" max="12043" width="0" style="67" hidden="1" customWidth="1"/>
    <col min="12044" max="12044" width="16.5" style="67" bestFit="1" customWidth="1"/>
    <col min="12045" max="12045" width="1" style="67" customWidth="1"/>
    <col min="12046" max="12046" width="4.5" style="67" customWidth="1"/>
    <col min="12047" max="12047" width="9.875" style="67" customWidth="1"/>
    <col min="12048" max="12048" width="11" style="67" customWidth="1"/>
    <col min="12049" max="12050" width="5.375" style="67" customWidth="1"/>
    <col min="12051" max="12051" width="8.125" style="67" customWidth="1"/>
    <col min="12052" max="12052" width="4.25" style="67" customWidth="1"/>
    <col min="12053" max="12053" width="2" style="67" customWidth="1"/>
    <col min="12054" max="12054" width="20.25" style="67" customWidth="1"/>
    <col min="12055" max="12055" width="9.875" style="67" customWidth="1"/>
    <col min="12056" max="12056" width="7.625" style="67" customWidth="1"/>
    <col min="12057" max="12057" width="4.25" style="67" customWidth="1"/>
    <col min="12058" max="12058" width="9.875" style="67" customWidth="1"/>
    <col min="12059" max="12059" width="4.25" style="67" customWidth="1"/>
    <col min="12060" max="12060" width="8" style="67" customWidth="1"/>
    <col min="12061" max="12061" width="13.25" style="67" customWidth="1"/>
    <col min="12062" max="12288" width="9" style="67"/>
    <col min="12289" max="12289" width="1.625" style="67" customWidth="1"/>
    <col min="12290" max="12290" width="14.375" style="67" customWidth="1"/>
    <col min="12291" max="12291" width="20.5" style="67" customWidth="1"/>
    <col min="12292" max="12292" width="3.75" style="67" customWidth="1"/>
    <col min="12293" max="12294" width="7.625" style="67" customWidth="1"/>
    <col min="12295" max="12295" width="26.125" style="67" customWidth="1"/>
    <col min="12296" max="12296" width="24.5" style="67" customWidth="1"/>
    <col min="12297" max="12297" width="16.875" style="67" customWidth="1"/>
    <col min="12298" max="12298" width="41.875" style="67" customWidth="1"/>
    <col min="12299" max="12299" width="0" style="67" hidden="1" customWidth="1"/>
    <col min="12300" max="12300" width="16.5" style="67" bestFit="1" customWidth="1"/>
    <col min="12301" max="12301" width="1" style="67" customWidth="1"/>
    <col min="12302" max="12302" width="4.5" style="67" customWidth="1"/>
    <col min="12303" max="12303" width="9.875" style="67" customWidth="1"/>
    <col min="12304" max="12304" width="11" style="67" customWidth="1"/>
    <col min="12305" max="12306" width="5.375" style="67" customWidth="1"/>
    <col min="12307" max="12307" width="8.125" style="67" customWidth="1"/>
    <col min="12308" max="12308" width="4.25" style="67" customWidth="1"/>
    <col min="12309" max="12309" width="2" style="67" customWidth="1"/>
    <col min="12310" max="12310" width="20.25" style="67" customWidth="1"/>
    <col min="12311" max="12311" width="9.875" style="67" customWidth="1"/>
    <col min="12312" max="12312" width="7.625" style="67" customWidth="1"/>
    <col min="12313" max="12313" width="4.25" style="67" customWidth="1"/>
    <col min="12314" max="12314" width="9.875" style="67" customWidth="1"/>
    <col min="12315" max="12315" width="4.25" style="67" customWidth="1"/>
    <col min="12316" max="12316" width="8" style="67" customWidth="1"/>
    <col min="12317" max="12317" width="13.25" style="67" customWidth="1"/>
    <col min="12318" max="12544" width="9" style="67"/>
    <col min="12545" max="12545" width="1.625" style="67" customWidth="1"/>
    <col min="12546" max="12546" width="14.375" style="67" customWidth="1"/>
    <col min="12547" max="12547" width="20.5" style="67" customWidth="1"/>
    <col min="12548" max="12548" width="3.75" style="67" customWidth="1"/>
    <col min="12549" max="12550" width="7.625" style="67" customWidth="1"/>
    <col min="12551" max="12551" width="26.125" style="67" customWidth="1"/>
    <col min="12552" max="12552" width="24.5" style="67" customWidth="1"/>
    <col min="12553" max="12553" width="16.875" style="67" customWidth="1"/>
    <col min="12554" max="12554" width="41.875" style="67" customWidth="1"/>
    <col min="12555" max="12555" width="0" style="67" hidden="1" customWidth="1"/>
    <col min="12556" max="12556" width="16.5" style="67" bestFit="1" customWidth="1"/>
    <col min="12557" max="12557" width="1" style="67" customWidth="1"/>
    <col min="12558" max="12558" width="4.5" style="67" customWidth="1"/>
    <col min="12559" max="12559" width="9.875" style="67" customWidth="1"/>
    <col min="12560" max="12560" width="11" style="67" customWidth="1"/>
    <col min="12561" max="12562" width="5.375" style="67" customWidth="1"/>
    <col min="12563" max="12563" width="8.125" style="67" customWidth="1"/>
    <col min="12564" max="12564" width="4.25" style="67" customWidth="1"/>
    <col min="12565" max="12565" width="2" style="67" customWidth="1"/>
    <col min="12566" max="12566" width="20.25" style="67" customWidth="1"/>
    <col min="12567" max="12567" width="9.875" style="67" customWidth="1"/>
    <col min="12568" max="12568" width="7.625" style="67" customWidth="1"/>
    <col min="12569" max="12569" width="4.25" style="67" customWidth="1"/>
    <col min="12570" max="12570" width="9.875" style="67" customWidth="1"/>
    <col min="12571" max="12571" width="4.25" style="67" customWidth="1"/>
    <col min="12572" max="12572" width="8" style="67" customWidth="1"/>
    <col min="12573" max="12573" width="13.25" style="67" customWidth="1"/>
    <col min="12574" max="12800" width="9" style="67"/>
    <col min="12801" max="12801" width="1.625" style="67" customWidth="1"/>
    <col min="12802" max="12802" width="14.375" style="67" customWidth="1"/>
    <col min="12803" max="12803" width="20.5" style="67" customWidth="1"/>
    <col min="12804" max="12804" width="3.75" style="67" customWidth="1"/>
    <col min="12805" max="12806" width="7.625" style="67" customWidth="1"/>
    <col min="12807" max="12807" width="26.125" style="67" customWidth="1"/>
    <col min="12808" max="12808" width="24.5" style="67" customWidth="1"/>
    <col min="12809" max="12809" width="16.875" style="67" customWidth="1"/>
    <col min="12810" max="12810" width="41.875" style="67" customWidth="1"/>
    <col min="12811" max="12811" width="0" style="67" hidden="1" customWidth="1"/>
    <col min="12812" max="12812" width="16.5" style="67" bestFit="1" customWidth="1"/>
    <col min="12813" max="12813" width="1" style="67" customWidth="1"/>
    <col min="12814" max="12814" width="4.5" style="67" customWidth="1"/>
    <col min="12815" max="12815" width="9.875" style="67" customWidth="1"/>
    <col min="12816" max="12816" width="11" style="67" customWidth="1"/>
    <col min="12817" max="12818" width="5.375" style="67" customWidth="1"/>
    <col min="12819" max="12819" width="8.125" style="67" customWidth="1"/>
    <col min="12820" max="12820" width="4.25" style="67" customWidth="1"/>
    <col min="12821" max="12821" width="2" style="67" customWidth="1"/>
    <col min="12822" max="12822" width="20.25" style="67" customWidth="1"/>
    <col min="12823" max="12823" width="9.875" style="67" customWidth="1"/>
    <col min="12824" max="12824" width="7.625" style="67" customWidth="1"/>
    <col min="12825" max="12825" width="4.25" style="67" customWidth="1"/>
    <col min="12826" max="12826" width="9.875" style="67" customWidth="1"/>
    <col min="12827" max="12827" width="4.25" style="67" customWidth="1"/>
    <col min="12828" max="12828" width="8" style="67" customWidth="1"/>
    <col min="12829" max="12829" width="13.25" style="67" customWidth="1"/>
    <col min="12830" max="13056" width="9" style="67"/>
    <col min="13057" max="13057" width="1.625" style="67" customWidth="1"/>
    <col min="13058" max="13058" width="14.375" style="67" customWidth="1"/>
    <col min="13059" max="13059" width="20.5" style="67" customWidth="1"/>
    <col min="13060" max="13060" width="3.75" style="67" customWidth="1"/>
    <col min="13061" max="13062" width="7.625" style="67" customWidth="1"/>
    <col min="13063" max="13063" width="26.125" style="67" customWidth="1"/>
    <col min="13064" max="13064" width="24.5" style="67" customWidth="1"/>
    <col min="13065" max="13065" width="16.875" style="67" customWidth="1"/>
    <col min="13066" max="13066" width="41.875" style="67" customWidth="1"/>
    <col min="13067" max="13067" width="0" style="67" hidden="1" customWidth="1"/>
    <col min="13068" max="13068" width="16.5" style="67" bestFit="1" customWidth="1"/>
    <col min="13069" max="13069" width="1" style="67" customWidth="1"/>
    <col min="13070" max="13070" width="4.5" style="67" customWidth="1"/>
    <col min="13071" max="13071" width="9.875" style="67" customWidth="1"/>
    <col min="13072" max="13072" width="11" style="67" customWidth="1"/>
    <col min="13073" max="13074" width="5.375" style="67" customWidth="1"/>
    <col min="13075" max="13075" width="8.125" style="67" customWidth="1"/>
    <col min="13076" max="13076" width="4.25" style="67" customWidth="1"/>
    <col min="13077" max="13077" width="2" style="67" customWidth="1"/>
    <col min="13078" max="13078" width="20.25" style="67" customWidth="1"/>
    <col min="13079" max="13079" width="9.875" style="67" customWidth="1"/>
    <col min="13080" max="13080" width="7.625" style="67" customWidth="1"/>
    <col min="13081" max="13081" width="4.25" style="67" customWidth="1"/>
    <col min="13082" max="13082" width="9.875" style="67" customWidth="1"/>
    <col min="13083" max="13083" width="4.25" style="67" customWidth="1"/>
    <col min="13084" max="13084" width="8" style="67" customWidth="1"/>
    <col min="13085" max="13085" width="13.25" style="67" customWidth="1"/>
    <col min="13086" max="13312" width="9" style="67"/>
    <col min="13313" max="13313" width="1.625" style="67" customWidth="1"/>
    <col min="13314" max="13314" width="14.375" style="67" customWidth="1"/>
    <col min="13315" max="13315" width="20.5" style="67" customWidth="1"/>
    <col min="13316" max="13316" width="3.75" style="67" customWidth="1"/>
    <col min="13317" max="13318" width="7.625" style="67" customWidth="1"/>
    <col min="13319" max="13319" width="26.125" style="67" customWidth="1"/>
    <col min="13320" max="13320" width="24.5" style="67" customWidth="1"/>
    <col min="13321" max="13321" width="16.875" style="67" customWidth="1"/>
    <col min="13322" max="13322" width="41.875" style="67" customWidth="1"/>
    <col min="13323" max="13323" width="0" style="67" hidden="1" customWidth="1"/>
    <col min="13324" max="13324" width="16.5" style="67" bestFit="1" customWidth="1"/>
    <col min="13325" max="13325" width="1" style="67" customWidth="1"/>
    <col min="13326" max="13326" width="4.5" style="67" customWidth="1"/>
    <col min="13327" max="13327" width="9.875" style="67" customWidth="1"/>
    <col min="13328" max="13328" width="11" style="67" customWidth="1"/>
    <col min="13329" max="13330" width="5.375" style="67" customWidth="1"/>
    <col min="13331" max="13331" width="8.125" style="67" customWidth="1"/>
    <col min="13332" max="13332" width="4.25" style="67" customWidth="1"/>
    <col min="13333" max="13333" width="2" style="67" customWidth="1"/>
    <col min="13334" max="13334" width="20.25" style="67" customWidth="1"/>
    <col min="13335" max="13335" width="9.875" style="67" customWidth="1"/>
    <col min="13336" max="13336" width="7.625" style="67" customWidth="1"/>
    <col min="13337" max="13337" width="4.25" style="67" customWidth="1"/>
    <col min="13338" max="13338" width="9.875" style="67" customWidth="1"/>
    <col min="13339" max="13339" width="4.25" style="67" customWidth="1"/>
    <col min="13340" max="13340" width="8" style="67" customWidth="1"/>
    <col min="13341" max="13341" width="13.25" style="67" customWidth="1"/>
    <col min="13342" max="13568" width="9" style="67"/>
    <col min="13569" max="13569" width="1.625" style="67" customWidth="1"/>
    <col min="13570" max="13570" width="14.375" style="67" customWidth="1"/>
    <col min="13571" max="13571" width="20.5" style="67" customWidth="1"/>
    <col min="13572" max="13572" width="3.75" style="67" customWidth="1"/>
    <col min="13573" max="13574" width="7.625" style="67" customWidth="1"/>
    <col min="13575" max="13575" width="26.125" style="67" customWidth="1"/>
    <col min="13576" max="13576" width="24.5" style="67" customWidth="1"/>
    <col min="13577" max="13577" width="16.875" style="67" customWidth="1"/>
    <col min="13578" max="13578" width="41.875" style="67" customWidth="1"/>
    <col min="13579" max="13579" width="0" style="67" hidden="1" customWidth="1"/>
    <col min="13580" max="13580" width="16.5" style="67" bestFit="1" customWidth="1"/>
    <col min="13581" max="13581" width="1" style="67" customWidth="1"/>
    <col min="13582" max="13582" width="4.5" style="67" customWidth="1"/>
    <col min="13583" max="13583" width="9.875" style="67" customWidth="1"/>
    <col min="13584" max="13584" width="11" style="67" customWidth="1"/>
    <col min="13585" max="13586" width="5.375" style="67" customWidth="1"/>
    <col min="13587" max="13587" width="8.125" style="67" customWidth="1"/>
    <col min="13588" max="13588" width="4.25" style="67" customWidth="1"/>
    <col min="13589" max="13589" width="2" style="67" customWidth="1"/>
    <col min="13590" max="13590" width="20.25" style="67" customWidth="1"/>
    <col min="13591" max="13591" width="9.875" style="67" customWidth="1"/>
    <col min="13592" max="13592" width="7.625" style="67" customWidth="1"/>
    <col min="13593" max="13593" width="4.25" style="67" customWidth="1"/>
    <col min="13594" max="13594" width="9.875" style="67" customWidth="1"/>
    <col min="13595" max="13595" width="4.25" style="67" customWidth="1"/>
    <col min="13596" max="13596" width="8" style="67" customWidth="1"/>
    <col min="13597" max="13597" width="13.25" style="67" customWidth="1"/>
    <col min="13598" max="13824" width="9" style="67"/>
    <col min="13825" max="13825" width="1.625" style="67" customWidth="1"/>
    <col min="13826" max="13826" width="14.375" style="67" customWidth="1"/>
    <col min="13827" max="13827" width="20.5" style="67" customWidth="1"/>
    <col min="13828" max="13828" width="3.75" style="67" customWidth="1"/>
    <col min="13829" max="13830" width="7.625" style="67" customWidth="1"/>
    <col min="13831" max="13831" width="26.125" style="67" customWidth="1"/>
    <col min="13832" max="13832" width="24.5" style="67" customWidth="1"/>
    <col min="13833" max="13833" width="16.875" style="67" customWidth="1"/>
    <col min="13834" max="13834" width="41.875" style="67" customWidth="1"/>
    <col min="13835" max="13835" width="0" style="67" hidden="1" customWidth="1"/>
    <col min="13836" max="13836" width="16.5" style="67" bestFit="1" customWidth="1"/>
    <col min="13837" max="13837" width="1" style="67" customWidth="1"/>
    <col min="13838" max="13838" width="4.5" style="67" customWidth="1"/>
    <col min="13839" max="13839" width="9.875" style="67" customWidth="1"/>
    <col min="13840" max="13840" width="11" style="67" customWidth="1"/>
    <col min="13841" max="13842" width="5.375" style="67" customWidth="1"/>
    <col min="13843" max="13843" width="8.125" style="67" customWidth="1"/>
    <col min="13844" max="13844" width="4.25" style="67" customWidth="1"/>
    <col min="13845" max="13845" width="2" style="67" customWidth="1"/>
    <col min="13846" max="13846" width="20.25" style="67" customWidth="1"/>
    <col min="13847" max="13847" width="9.875" style="67" customWidth="1"/>
    <col min="13848" max="13848" width="7.625" style="67" customWidth="1"/>
    <col min="13849" max="13849" width="4.25" style="67" customWidth="1"/>
    <col min="13850" max="13850" width="9.875" style="67" customWidth="1"/>
    <col min="13851" max="13851" width="4.25" style="67" customWidth="1"/>
    <col min="13852" max="13852" width="8" style="67" customWidth="1"/>
    <col min="13853" max="13853" width="13.25" style="67" customWidth="1"/>
    <col min="13854" max="14080" width="9" style="67"/>
    <col min="14081" max="14081" width="1.625" style="67" customWidth="1"/>
    <col min="14082" max="14082" width="14.375" style="67" customWidth="1"/>
    <col min="14083" max="14083" width="20.5" style="67" customWidth="1"/>
    <col min="14084" max="14084" width="3.75" style="67" customWidth="1"/>
    <col min="14085" max="14086" width="7.625" style="67" customWidth="1"/>
    <col min="14087" max="14087" width="26.125" style="67" customWidth="1"/>
    <col min="14088" max="14088" width="24.5" style="67" customWidth="1"/>
    <col min="14089" max="14089" width="16.875" style="67" customWidth="1"/>
    <col min="14090" max="14090" width="41.875" style="67" customWidth="1"/>
    <col min="14091" max="14091" width="0" style="67" hidden="1" customWidth="1"/>
    <col min="14092" max="14092" width="16.5" style="67" bestFit="1" customWidth="1"/>
    <col min="14093" max="14093" width="1" style="67" customWidth="1"/>
    <col min="14094" max="14094" width="4.5" style="67" customWidth="1"/>
    <col min="14095" max="14095" width="9.875" style="67" customWidth="1"/>
    <col min="14096" max="14096" width="11" style="67" customWidth="1"/>
    <col min="14097" max="14098" width="5.375" style="67" customWidth="1"/>
    <col min="14099" max="14099" width="8.125" style="67" customWidth="1"/>
    <col min="14100" max="14100" width="4.25" style="67" customWidth="1"/>
    <col min="14101" max="14101" width="2" style="67" customWidth="1"/>
    <col min="14102" max="14102" width="20.25" style="67" customWidth="1"/>
    <col min="14103" max="14103" width="9.875" style="67" customWidth="1"/>
    <col min="14104" max="14104" width="7.625" style="67" customWidth="1"/>
    <col min="14105" max="14105" width="4.25" style="67" customWidth="1"/>
    <col min="14106" max="14106" width="9.875" style="67" customWidth="1"/>
    <col min="14107" max="14107" width="4.25" style="67" customWidth="1"/>
    <col min="14108" max="14108" width="8" style="67" customWidth="1"/>
    <col min="14109" max="14109" width="13.25" style="67" customWidth="1"/>
    <col min="14110" max="14336" width="9" style="67"/>
    <col min="14337" max="14337" width="1.625" style="67" customWidth="1"/>
    <col min="14338" max="14338" width="14.375" style="67" customWidth="1"/>
    <col min="14339" max="14339" width="20.5" style="67" customWidth="1"/>
    <col min="14340" max="14340" width="3.75" style="67" customWidth="1"/>
    <col min="14341" max="14342" width="7.625" style="67" customWidth="1"/>
    <col min="14343" max="14343" width="26.125" style="67" customWidth="1"/>
    <col min="14344" max="14344" width="24.5" style="67" customWidth="1"/>
    <col min="14345" max="14345" width="16.875" style="67" customWidth="1"/>
    <col min="14346" max="14346" width="41.875" style="67" customWidth="1"/>
    <col min="14347" max="14347" width="0" style="67" hidden="1" customWidth="1"/>
    <col min="14348" max="14348" width="16.5" style="67" bestFit="1" customWidth="1"/>
    <col min="14349" max="14349" width="1" style="67" customWidth="1"/>
    <col min="14350" max="14350" width="4.5" style="67" customWidth="1"/>
    <col min="14351" max="14351" width="9.875" style="67" customWidth="1"/>
    <col min="14352" max="14352" width="11" style="67" customWidth="1"/>
    <col min="14353" max="14354" width="5.375" style="67" customWidth="1"/>
    <col min="14355" max="14355" width="8.125" style="67" customWidth="1"/>
    <col min="14356" max="14356" width="4.25" style="67" customWidth="1"/>
    <col min="14357" max="14357" width="2" style="67" customWidth="1"/>
    <col min="14358" max="14358" width="20.25" style="67" customWidth="1"/>
    <col min="14359" max="14359" width="9.875" style="67" customWidth="1"/>
    <col min="14360" max="14360" width="7.625" style="67" customWidth="1"/>
    <col min="14361" max="14361" width="4.25" style="67" customWidth="1"/>
    <col min="14362" max="14362" width="9.875" style="67" customWidth="1"/>
    <col min="14363" max="14363" width="4.25" style="67" customWidth="1"/>
    <col min="14364" max="14364" width="8" style="67" customWidth="1"/>
    <col min="14365" max="14365" width="13.25" style="67" customWidth="1"/>
    <col min="14366" max="14592" width="9" style="67"/>
    <col min="14593" max="14593" width="1.625" style="67" customWidth="1"/>
    <col min="14594" max="14594" width="14.375" style="67" customWidth="1"/>
    <col min="14595" max="14595" width="20.5" style="67" customWidth="1"/>
    <col min="14596" max="14596" width="3.75" style="67" customWidth="1"/>
    <col min="14597" max="14598" width="7.625" style="67" customWidth="1"/>
    <col min="14599" max="14599" width="26.125" style="67" customWidth="1"/>
    <col min="14600" max="14600" width="24.5" style="67" customWidth="1"/>
    <col min="14601" max="14601" width="16.875" style="67" customWidth="1"/>
    <col min="14602" max="14602" width="41.875" style="67" customWidth="1"/>
    <col min="14603" max="14603" width="0" style="67" hidden="1" customWidth="1"/>
    <col min="14604" max="14604" width="16.5" style="67" bestFit="1" customWidth="1"/>
    <col min="14605" max="14605" width="1" style="67" customWidth="1"/>
    <col min="14606" max="14606" width="4.5" style="67" customWidth="1"/>
    <col min="14607" max="14607" width="9.875" style="67" customWidth="1"/>
    <col min="14608" max="14608" width="11" style="67" customWidth="1"/>
    <col min="14609" max="14610" width="5.375" style="67" customWidth="1"/>
    <col min="14611" max="14611" width="8.125" style="67" customWidth="1"/>
    <col min="14612" max="14612" width="4.25" style="67" customWidth="1"/>
    <col min="14613" max="14613" width="2" style="67" customWidth="1"/>
    <col min="14614" max="14614" width="20.25" style="67" customWidth="1"/>
    <col min="14615" max="14615" width="9.875" style="67" customWidth="1"/>
    <col min="14616" max="14616" width="7.625" style="67" customWidth="1"/>
    <col min="14617" max="14617" width="4.25" style="67" customWidth="1"/>
    <col min="14618" max="14618" width="9.875" style="67" customWidth="1"/>
    <col min="14619" max="14619" width="4.25" style="67" customWidth="1"/>
    <col min="14620" max="14620" width="8" style="67" customWidth="1"/>
    <col min="14621" max="14621" width="13.25" style="67" customWidth="1"/>
    <col min="14622" max="14848" width="9" style="67"/>
    <col min="14849" max="14849" width="1.625" style="67" customWidth="1"/>
    <col min="14850" max="14850" width="14.375" style="67" customWidth="1"/>
    <col min="14851" max="14851" width="20.5" style="67" customWidth="1"/>
    <col min="14852" max="14852" width="3.75" style="67" customWidth="1"/>
    <col min="14853" max="14854" width="7.625" style="67" customWidth="1"/>
    <col min="14855" max="14855" width="26.125" style="67" customWidth="1"/>
    <col min="14856" max="14856" width="24.5" style="67" customWidth="1"/>
    <col min="14857" max="14857" width="16.875" style="67" customWidth="1"/>
    <col min="14858" max="14858" width="41.875" style="67" customWidth="1"/>
    <col min="14859" max="14859" width="0" style="67" hidden="1" customWidth="1"/>
    <col min="14860" max="14860" width="16.5" style="67" bestFit="1" customWidth="1"/>
    <col min="14861" max="14861" width="1" style="67" customWidth="1"/>
    <col min="14862" max="14862" width="4.5" style="67" customWidth="1"/>
    <col min="14863" max="14863" width="9.875" style="67" customWidth="1"/>
    <col min="14864" max="14864" width="11" style="67" customWidth="1"/>
    <col min="14865" max="14866" width="5.375" style="67" customWidth="1"/>
    <col min="14867" max="14867" width="8.125" style="67" customWidth="1"/>
    <col min="14868" max="14868" width="4.25" style="67" customWidth="1"/>
    <col min="14869" max="14869" width="2" style="67" customWidth="1"/>
    <col min="14870" max="14870" width="20.25" style="67" customWidth="1"/>
    <col min="14871" max="14871" width="9.875" style="67" customWidth="1"/>
    <col min="14872" max="14872" width="7.625" style="67" customWidth="1"/>
    <col min="14873" max="14873" width="4.25" style="67" customWidth="1"/>
    <col min="14874" max="14874" width="9.875" style="67" customWidth="1"/>
    <col min="14875" max="14875" width="4.25" style="67" customWidth="1"/>
    <col min="14876" max="14876" width="8" style="67" customWidth="1"/>
    <col min="14877" max="14877" width="13.25" style="67" customWidth="1"/>
    <col min="14878" max="15104" width="9" style="67"/>
    <col min="15105" max="15105" width="1.625" style="67" customWidth="1"/>
    <col min="15106" max="15106" width="14.375" style="67" customWidth="1"/>
    <col min="15107" max="15107" width="20.5" style="67" customWidth="1"/>
    <col min="15108" max="15108" width="3.75" style="67" customWidth="1"/>
    <col min="15109" max="15110" width="7.625" style="67" customWidth="1"/>
    <col min="15111" max="15111" width="26.125" style="67" customWidth="1"/>
    <col min="15112" max="15112" width="24.5" style="67" customWidth="1"/>
    <col min="15113" max="15113" width="16.875" style="67" customWidth="1"/>
    <col min="15114" max="15114" width="41.875" style="67" customWidth="1"/>
    <col min="15115" max="15115" width="0" style="67" hidden="1" customWidth="1"/>
    <col min="15116" max="15116" width="16.5" style="67" bestFit="1" customWidth="1"/>
    <col min="15117" max="15117" width="1" style="67" customWidth="1"/>
    <col min="15118" max="15118" width="4.5" style="67" customWidth="1"/>
    <col min="15119" max="15119" width="9.875" style="67" customWidth="1"/>
    <col min="15120" max="15120" width="11" style="67" customWidth="1"/>
    <col min="15121" max="15122" width="5.375" style="67" customWidth="1"/>
    <col min="15123" max="15123" width="8.125" style="67" customWidth="1"/>
    <col min="15124" max="15124" width="4.25" style="67" customWidth="1"/>
    <col min="15125" max="15125" width="2" style="67" customWidth="1"/>
    <col min="15126" max="15126" width="20.25" style="67" customWidth="1"/>
    <col min="15127" max="15127" width="9.875" style="67" customWidth="1"/>
    <col min="15128" max="15128" width="7.625" style="67" customWidth="1"/>
    <col min="15129" max="15129" width="4.25" style="67" customWidth="1"/>
    <col min="15130" max="15130" width="9.875" style="67" customWidth="1"/>
    <col min="15131" max="15131" width="4.25" style="67" customWidth="1"/>
    <col min="15132" max="15132" width="8" style="67" customWidth="1"/>
    <col min="15133" max="15133" width="13.25" style="67" customWidth="1"/>
    <col min="15134" max="15360" width="9" style="67"/>
    <col min="15361" max="15361" width="1.625" style="67" customWidth="1"/>
    <col min="15362" max="15362" width="14.375" style="67" customWidth="1"/>
    <col min="15363" max="15363" width="20.5" style="67" customWidth="1"/>
    <col min="15364" max="15364" width="3.75" style="67" customWidth="1"/>
    <col min="15365" max="15366" width="7.625" style="67" customWidth="1"/>
    <col min="15367" max="15367" width="26.125" style="67" customWidth="1"/>
    <col min="15368" max="15368" width="24.5" style="67" customWidth="1"/>
    <col min="15369" max="15369" width="16.875" style="67" customWidth="1"/>
    <col min="15370" max="15370" width="41.875" style="67" customWidth="1"/>
    <col min="15371" max="15371" width="0" style="67" hidden="1" customWidth="1"/>
    <col min="15372" max="15372" width="16.5" style="67" bestFit="1" customWidth="1"/>
    <col min="15373" max="15373" width="1" style="67" customWidth="1"/>
    <col min="15374" max="15374" width="4.5" style="67" customWidth="1"/>
    <col min="15375" max="15375" width="9.875" style="67" customWidth="1"/>
    <col min="15376" max="15376" width="11" style="67" customWidth="1"/>
    <col min="15377" max="15378" width="5.375" style="67" customWidth="1"/>
    <col min="15379" max="15379" width="8.125" style="67" customWidth="1"/>
    <col min="15380" max="15380" width="4.25" style="67" customWidth="1"/>
    <col min="15381" max="15381" width="2" style="67" customWidth="1"/>
    <col min="15382" max="15382" width="20.25" style="67" customWidth="1"/>
    <col min="15383" max="15383" width="9.875" style="67" customWidth="1"/>
    <col min="15384" max="15384" width="7.625" style="67" customWidth="1"/>
    <col min="15385" max="15385" width="4.25" style="67" customWidth="1"/>
    <col min="15386" max="15386" width="9.875" style="67" customWidth="1"/>
    <col min="15387" max="15387" width="4.25" style="67" customWidth="1"/>
    <col min="15388" max="15388" width="8" style="67" customWidth="1"/>
    <col min="15389" max="15389" width="13.25" style="67" customWidth="1"/>
    <col min="15390" max="15616" width="9" style="67"/>
    <col min="15617" max="15617" width="1.625" style="67" customWidth="1"/>
    <col min="15618" max="15618" width="14.375" style="67" customWidth="1"/>
    <col min="15619" max="15619" width="20.5" style="67" customWidth="1"/>
    <col min="15620" max="15620" width="3.75" style="67" customWidth="1"/>
    <col min="15621" max="15622" width="7.625" style="67" customWidth="1"/>
    <col min="15623" max="15623" width="26.125" style="67" customWidth="1"/>
    <col min="15624" max="15624" width="24.5" style="67" customWidth="1"/>
    <col min="15625" max="15625" width="16.875" style="67" customWidth="1"/>
    <col min="15626" max="15626" width="41.875" style="67" customWidth="1"/>
    <col min="15627" max="15627" width="0" style="67" hidden="1" customWidth="1"/>
    <col min="15628" max="15628" width="16.5" style="67" bestFit="1" customWidth="1"/>
    <col min="15629" max="15629" width="1" style="67" customWidth="1"/>
    <col min="15630" max="15630" width="4.5" style="67" customWidth="1"/>
    <col min="15631" max="15631" width="9.875" style="67" customWidth="1"/>
    <col min="15632" max="15632" width="11" style="67" customWidth="1"/>
    <col min="15633" max="15634" width="5.375" style="67" customWidth="1"/>
    <col min="15635" max="15635" width="8.125" style="67" customWidth="1"/>
    <col min="15636" max="15636" width="4.25" style="67" customWidth="1"/>
    <col min="15637" max="15637" width="2" style="67" customWidth="1"/>
    <col min="15638" max="15638" width="20.25" style="67" customWidth="1"/>
    <col min="15639" max="15639" width="9.875" style="67" customWidth="1"/>
    <col min="15640" max="15640" width="7.625" style="67" customWidth="1"/>
    <col min="15641" max="15641" width="4.25" style="67" customWidth="1"/>
    <col min="15642" max="15642" width="9.875" style="67" customWidth="1"/>
    <col min="15643" max="15643" width="4.25" style="67" customWidth="1"/>
    <col min="15644" max="15644" width="8" style="67" customWidth="1"/>
    <col min="15645" max="15645" width="13.25" style="67" customWidth="1"/>
    <col min="15646" max="15872" width="9" style="67"/>
    <col min="15873" max="15873" width="1.625" style="67" customWidth="1"/>
    <col min="15874" max="15874" width="14.375" style="67" customWidth="1"/>
    <col min="15875" max="15875" width="20.5" style="67" customWidth="1"/>
    <col min="15876" max="15876" width="3.75" style="67" customWidth="1"/>
    <col min="15877" max="15878" width="7.625" style="67" customWidth="1"/>
    <col min="15879" max="15879" width="26.125" style="67" customWidth="1"/>
    <col min="15880" max="15880" width="24.5" style="67" customWidth="1"/>
    <col min="15881" max="15881" width="16.875" style="67" customWidth="1"/>
    <col min="15882" max="15882" width="41.875" style="67" customWidth="1"/>
    <col min="15883" max="15883" width="0" style="67" hidden="1" customWidth="1"/>
    <col min="15884" max="15884" width="16.5" style="67" bestFit="1" customWidth="1"/>
    <col min="15885" max="15885" width="1" style="67" customWidth="1"/>
    <col min="15886" max="15886" width="4.5" style="67" customWidth="1"/>
    <col min="15887" max="15887" width="9.875" style="67" customWidth="1"/>
    <col min="15888" max="15888" width="11" style="67" customWidth="1"/>
    <col min="15889" max="15890" width="5.375" style="67" customWidth="1"/>
    <col min="15891" max="15891" width="8.125" style="67" customWidth="1"/>
    <col min="15892" max="15892" width="4.25" style="67" customWidth="1"/>
    <col min="15893" max="15893" width="2" style="67" customWidth="1"/>
    <col min="15894" max="15894" width="20.25" style="67" customWidth="1"/>
    <col min="15895" max="15895" width="9.875" style="67" customWidth="1"/>
    <col min="15896" max="15896" width="7.625" style="67" customWidth="1"/>
    <col min="15897" max="15897" width="4.25" style="67" customWidth="1"/>
    <col min="15898" max="15898" width="9.875" style="67" customWidth="1"/>
    <col min="15899" max="15899" width="4.25" style="67" customWidth="1"/>
    <col min="15900" max="15900" width="8" style="67" customWidth="1"/>
    <col min="15901" max="15901" width="13.25" style="67" customWidth="1"/>
    <col min="15902" max="16128" width="9" style="67"/>
    <col min="16129" max="16129" width="1.625" style="67" customWidth="1"/>
    <col min="16130" max="16130" width="14.375" style="67" customWidth="1"/>
    <col min="16131" max="16131" width="20.5" style="67" customWidth="1"/>
    <col min="16132" max="16132" width="3.75" style="67" customWidth="1"/>
    <col min="16133" max="16134" width="7.625" style="67" customWidth="1"/>
    <col min="16135" max="16135" width="26.125" style="67" customWidth="1"/>
    <col min="16136" max="16136" width="24.5" style="67" customWidth="1"/>
    <col min="16137" max="16137" width="16.875" style="67" customWidth="1"/>
    <col min="16138" max="16138" width="41.875" style="67" customWidth="1"/>
    <col min="16139" max="16139" width="0" style="67" hidden="1" customWidth="1"/>
    <col min="16140" max="16140" width="16.5" style="67" bestFit="1" customWidth="1"/>
    <col min="16141" max="16141" width="1" style="67" customWidth="1"/>
    <col min="16142" max="16142" width="4.5" style="67" customWidth="1"/>
    <col min="16143" max="16143" width="9.875" style="67" customWidth="1"/>
    <col min="16144" max="16144" width="11" style="67" customWidth="1"/>
    <col min="16145" max="16146" width="5.375" style="67" customWidth="1"/>
    <col min="16147" max="16147" width="8.125" style="67" customWidth="1"/>
    <col min="16148" max="16148" width="4.25" style="67" customWidth="1"/>
    <col min="16149" max="16149" width="2" style="67" customWidth="1"/>
    <col min="16150" max="16150" width="20.25" style="67" customWidth="1"/>
    <col min="16151" max="16151" width="9.875" style="67" customWidth="1"/>
    <col min="16152" max="16152" width="7.625" style="67" customWidth="1"/>
    <col min="16153" max="16153" width="4.25" style="67" customWidth="1"/>
    <col min="16154" max="16154" width="9.875" style="67" customWidth="1"/>
    <col min="16155" max="16155" width="4.25" style="67" customWidth="1"/>
    <col min="16156" max="16156" width="8" style="67" customWidth="1"/>
    <col min="16157" max="16157" width="13.25" style="67" customWidth="1"/>
    <col min="16158" max="16384" width="9" style="67"/>
  </cols>
  <sheetData>
    <row r="1" spans="2:29" ht="20.25">
      <c r="H1" s="68" t="s">
        <v>1496</v>
      </c>
    </row>
    <row r="2" spans="2:29" ht="4.5" customHeight="1">
      <c r="H2" s="69"/>
    </row>
    <row r="3" spans="2:29" ht="15" customHeight="1">
      <c r="B3" s="153" t="s">
        <v>1497</v>
      </c>
      <c r="C3" s="153"/>
      <c r="E3" s="70" t="str">
        <f>공종별집계표!A2</f>
        <v>[ 전곡 선사박물관 고고학체험실 ]</v>
      </c>
      <c r="F3" s="71"/>
      <c r="G3" s="71"/>
      <c r="I3" s="72" t="s">
        <v>1498</v>
      </c>
    </row>
    <row r="4" spans="2:29" ht="17.100000000000001" customHeight="1">
      <c r="B4" s="154" t="s">
        <v>1499</v>
      </c>
      <c r="C4" s="154"/>
      <c r="E4" s="73" t="s">
        <v>1500</v>
      </c>
      <c r="F4" s="74"/>
      <c r="G4" s="75"/>
      <c r="H4" s="76" t="s">
        <v>1501</v>
      </c>
      <c r="I4" s="76" t="s">
        <v>1502</v>
      </c>
      <c r="J4" s="76" t="s">
        <v>1503</v>
      </c>
      <c r="L4" s="77" t="s">
        <v>1494</v>
      </c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 t="s">
        <v>1504</v>
      </c>
      <c r="AA4" s="78"/>
      <c r="AB4" s="78"/>
      <c r="AC4" s="78" t="s">
        <v>1504</v>
      </c>
    </row>
    <row r="5" spans="2:29" ht="15" customHeight="1">
      <c r="B5" s="79" t="s">
        <v>1505</v>
      </c>
      <c r="C5" s="80">
        <f>공종별집계표!F5</f>
        <v>0</v>
      </c>
      <c r="E5" s="81"/>
      <c r="F5" s="82" t="s">
        <v>1506</v>
      </c>
      <c r="G5" s="83" t="s">
        <v>1507</v>
      </c>
      <c r="H5" s="84">
        <f>C5</f>
        <v>0</v>
      </c>
      <c r="I5" s="83"/>
      <c r="J5" s="83"/>
      <c r="M5" s="78" t="s">
        <v>1504</v>
      </c>
      <c r="N5" s="78"/>
      <c r="O5" s="78" t="s">
        <v>1504</v>
      </c>
      <c r="P5" s="78" t="s">
        <v>1504</v>
      </c>
      <c r="Q5" s="78" t="s">
        <v>1504</v>
      </c>
      <c r="R5" s="78"/>
      <c r="S5" s="78" t="s">
        <v>1504</v>
      </c>
      <c r="T5" s="78"/>
      <c r="U5" s="78" t="s">
        <v>1504</v>
      </c>
      <c r="V5" s="78"/>
      <c r="W5" s="78" t="s">
        <v>1504</v>
      </c>
      <c r="X5" s="78"/>
      <c r="Y5" s="78"/>
      <c r="Z5" s="78" t="s">
        <v>1504</v>
      </c>
      <c r="AA5" s="78"/>
      <c r="AB5" s="78"/>
      <c r="AC5" s="78"/>
    </row>
    <row r="6" spans="2:29" ht="15" customHeight="1">
      <c r="B6" s="79" t="s">
        <v>1508</v>
      </c>
      <c r="C6" s="80">
        <f>공종별집계표!H5</f>
        <v>0</v>
      </c>
      <c r="E6" s="85"/>
      <c r="F6" s="85" t="s">
        <v>1509</v>
      </c>
      <c r="G6" s="83" t="s">
        <v>1510</v>
      </c>
      <c r="H6" s="84">
        <f>C8</f>
        <v>0</v>
      </c>
      <c r="I6" s="83"/>
      <c r="J6" s="83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 t="s">
        <v>1504</v>
      </c>
      <c r="AA6" s="78"/>
      <c r="AB6" s="78"/>
      <c r="AC6" s="78"/>
    </row>
    <row r="7" spans="2:29" ht="15" customHeight="1">
      <c r="B7" s="79" t="s">
        <v>1511</v>
      </c>
      <c r="C7" s="80">
        <f>공종별집계표!J5</f>
        <v>0</v>
      </c>
      <c r="E7" s="85" t="s">
        <v>1512</v>
      </c>
      <c r="F7" s="86" t="s">
        <v>1513</v>
      </c>
      <c r="G7" s="83" t="s">
        <v>1514</v>
      </c>
      <c r="H7" s="84">
        <f>+SUM(H5+H6)</f>
        <v>0</v>
      </c>
      <c r="I7" s="83"/>
      <c r="J7" s="83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ht="15" customHeight="1">
      <c r="B8" s="79" t="s">
        <v>1515</v>
      </c>
      <c r="C8" s="80">
        <f>공종별집계표!L14</f>
        <v>0</v>
      </c>
      <c r="E8" s="85"/>
      <c r="F8" s="82" t="s">
        <v>1516</v>
      </c>
      <c r="G8" s="83" t="s">
        <v>1517</v>
      </c>
      <c r="H8" s="84">
        <f>C6</f>
        <v>0</v>
      </c>
      <c r="I8" s="83"/>
      <c r="J8" s="83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ht="15" customHeight="1">
      <c r="B9" s="79" t="s">
        <v>1518</v>
      </c>
      <c r="C9" s="80">
        <v>0</v>
      </c>
      <c r="E9" s="85" t="s">
        <v>1504</v>
      </c>
      <c r="F9" s="85" t="s">
        <v>1519</v>
      </c>
      <c r="G9" s="87" t="s">
        <v>1520</v>
      </c>
      <c r="H9" s="88">
        <f>+INT(H8*I9)</f>
        <v>0</v>
      </c>
      <c r="I9" s="89">
        <f>C16</f>
        <v>7.9000000000000001E-2</v>
      </c>
      <c r="J9" s="83" t="s">
        <v>1521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ht="15" customHeight="1">
      <c r="B10" s="90" t="s">
        <v>1522</v>
      </c>
      <c r="C10" s="80">
        <v>0</v>
      </c>
      <c r="E10" s="85" t="s">
        <v>1523</v>
      </c>
      <c r="F10" s="86" t="s">
        <v>1513</v>
      </c>
      <c r="G10" s="83" t="s">
        <v>1524</v>
      </c>
      <c r="H10" s="84">
        <f>+SUM(H8:H9)</f>
        <v>0</v>
      </c>
      <c r="I10" s="83"/>
      <c r="J10" s="83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ht="15" customHeight="1">
      <c r="B11" s="90" t="s">
        <v>1525</v>
      </c>
      <c r="C11" s="80">
        <v>0</v>
      </c>
      <c r="E11" s="85"/>
      <c r="F11" s="82"/>
      <c r="G11" s="83" t="s">
        <v>1526</v>
      </c>
      <c r="H11" s="84">
        <f>C9</f>
        <v>0</v>
      </c>
      <c r="I11" s="83"/>
      <c r="J11" s="83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ht="15" customHeight="1">
      <c r="B12" s="79" t="s">
        <v>1475</v>
      </c>
      <c r="C12" s="80">
        <f>공종별집계표!L13</f>
        <v>0</v>
      </c>
      <c r="E12" s="85"/>
      <c r="F12" s="85"/>
      <c r="G12" s="91" t="s">
        <v>1527</v>
      </c>
      <c r="H12" s="92">
        <f>C7</f>
        <v>0</v>
      </c>
      <c r="I12" s="91"/>
      <c r="J12" s="93" t="s">
        <v>1504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ht="15" customHeight="1">
      <c r="B13" s="79" t="s">
        <v>289</v>
      </c>
      <c r="C13" s="94">
        <f>SUM(C5:C7)</f>
        <v>0</v>
      </c>
      <c r="E13" s="85" t="s">
        <v>1528</v>
      </c>
      <c r="F13" s="85" t="s">
        <v>1529</v>
      </c>
      <c r="G13" s="87" t="s">
        <v>1530</v>
      </c>
      <c r="H13" s="88">
        <f>+INT(H10*I13)</f>
        <v>0</v>
      </c>
      <c r="I13" s="95">
        <f>C17</f>
        <v>4.0500000000000001E-2</v>
      </c>
      <c r="J13" s="83" t="s">
        <v>1531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ht="15" customHeight="1">
      <c r="E14" s="85"/>
      <c r="F14" s="85"/>
      <c r="G14" s="87" t="s">
        <v>1532</v>
      </c>
      <c r="H14" s="88">
        <f>P14</f>
        <v>0</v>
      </c>
      <c r="I14" s="95">
        <f>C18</f>
        <v>2.93E-2</v>
      </c>
      <c r="J14" s="96" t="s">
        <v>1533</v>
      </c>
      <c r="L14" s="67" t="s">
        <v>1534</v>
      </c>
      <c r="M14" s="78"/>
      <c r="N14" s="78"/>
      <c r="O14" s="78"/>
      <c r="P14" s="97">
        <f>(H7+H8+H35/1.1)*I14</f>
        <v>0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2:29" ht="15" customHeight="1">
      <c r="B15" s="79" t="s">
        <v>1535</v>
      </c>
      <c r="C15" s="79"/>
      <c r="E15" s="85"/>
      <c r="F15" s="85"/>
      <c r="G15" s="87" t="s">
        <v>1536</v>
      </c>
      <c r="H15" s="88">
        <f>INT(H8)*I15</f>
        <v>0</v>
      </c>
      <c r="I15" s="95">
        <f>C19</f>
        <v>3.1199999999999999E-2</v>
      </c>
      <c r="J15" s="83" t="s">
        <v>1537</v>
      </c>
      <c r="L15" s="67" t="s">
        <v>1538</v>
      </c>
      <c r="M15" s="78"/>
      <c r="N15" s="78"/>
      <c r="O15" s="78"/>
      <c r="P15" s="97">
        <f>(H7+H8)*I14*1.2</f>
        <v>0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2:29" ht="15" customHeight="1">
      <c r="B16" s="79" t="s">
        <v>1539</v>
      </c>
      <c r="C16" s="98">
        <v>7.9000000000000001E-2</v>
      </c>
      <c r="E16" s="85"/>
      <c r="F16" s="85"/>
      <c r="G16" s="87" t="s">
        <v>1540</v>
      </c>
      <c r="H16" s="88">
        <f>INT(H8)*I16</f>
        <v>0</v>
      </c>
      <c r="I16" s="95">
        <f>C21</f>
        <v>4.4999999999999998E-2</v>
      </c>
      <c r="J16" s="83" t="s">
        <v>1537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2:29" ht="15" customHeight="1">
      <c r="B17" s="79" t="s">
        <v>1541</v>
      </c>
      <c r="C17" s="99">
        <v>4.0500000000000001E-2</v>
      </c>
      <c r="E17" s="85"/>
      <c r="F17" s="85"/>
      <c r="G17" s="87" t="s">
        <v>1542</v>
      </c>
      <c r="H17" s="88">
        <f>SUM(H7+H8+H12)*I17</f>
        <v>0</v>
      </c>
      <c r="I17" s="95">
        <f>C22</f>
        <v>3.0000000000000001E-3</v>
      </c>
      <c r="J17" s="83" t="s">
        <v>1543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2:29" ht="15" customHeight="1">
      <c r="B18" s="79" t="s">
        <v>1544</v>
      </c>
      <c r="C18" s="99">
        <v>2.93E-2</v>
      </c>
      <c r="E18" s="85"/>
      <c r="F18" s="85"/>
      <c r="G18" s="83" t="s">
        <v>1494</v>
      </c>
      <c r="H18" s="84"/>
      <c r="I18" s="83"/>
      <c r="J18" s="100" t="s">
        <v>1504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2:29" ht="15" customHeight="1">
      <c r="B19" s="79" t="s">
        <v>1545</v>
      </c>
      <c r="C19" s="99">
        <v>3.1199999999999999E-2</v>
      </c>
      <c r="E19" s="85" t="s">
        <v>1546</v>
      </c>
      <c r="F19" s="85"/>
      <c r="G19" s="83" t="s">
        <v>1547</v>
      </c>
      <c r="H19" s="88">
        <f>INT(H10)*I19</f>
        <v>0</v>
      </c>
      <c r="I19" s="95">
        <f>C24</f>
        <v>8.6999999999999994E-3</v>
      </c>
      <c r="J19" s="83" t="s">
        <v>1548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2:29" ht="15" customHeight="1">
      <c r="B20" s="101" t="s">
        <v>1549</v>
      </c>
      <c r="C20" s="99">
        <v>7.3800000000000004E-2</v>
      </c>
      <c r="E20" s="85"/>
      <c r="F20" s="85"/>
      <c r="G20" s="96" t="s">
        <v>1550</v>
      </c>
      <c r="H20" s="88">
        <f>INT(H15)*I20</f>
        <v>0</v>
      </c>
      <c r="I20" s="95">
        <f>C20</f>
        <v>7.3800000000000004E-2</v>
      </c>
      <c r="J20" s="96" t="s">
        <v>1551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 spans="2:29" ht="15" customHeight="1">
      <c r="B21" s="79" t="s">
        <v>1552</v>
      </c>
      <c r="C21" s="99">
        <v>4.4999999999999998E-2</v>
      </c>
      <c r="E21" s="85"/>
      <c r="F21" s="85"/>
      <c r="G21" s="83" t="s">
        <v>1553</v>
      </c>
      <c r="H21" s="88">
        <f>INT(H8)*I21</f>
        <v>0</v>
      </c>
      <c r="I21" s="95">
        <f>C25</f>
        <v>0</v>
      </c>
      <c r="J21" s="83" t="s">
        <v>1521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2:29" ht="15" customHeight="1">
      <c r="B22" s="79" t="s">
        <v>1554</v>
      </c>
      <c r="C22" s="98">
        <v>3.0000000000000001E-3</v>
      </c>
      <c r="E22" s="85" t="s">
        <v>1555</v>
      </c>
      <c r="F22" s="85" t="s">
        <v>1513</v>
      </c>
      <c r="G22" s="102" t="s">
        <v>1556</v>
      </c>
      <c r="H22" s="88">
        <f>INT(H7+H8+H12)*I22</f>
        <v>0</v>
      </c>
      <c r="I22" s="103">
        <f>C26</f>
        <v>8.0999999999999996E-4</v>
      </c>
      <c r="J22" s="83" t="s">
        <v>1543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 spans="2:29" ht="15" customHeight="1">
      <c r="B23" s="79" t="s">
        <v>1557</v>
      </c>
      <c r="C23" s="99">
        <v>4.8999999999999998E-3</v>
      </c>
      <c r="E23" s="85"/>
      <c r="F23" s="85"/>
      <c r="G23" s="102" t="s">
        <v>1558</v>
      </c>
      <c r="H23" s="88">
        <f>INT(H7+H8+H12)*I23</f>
        <v>0</v>
      </c>
      <c r="I23" s="95">
        <f>C23</f>
        <v>4.8999999999999998E-3</v>
      </c>
      <c r="J23" s="83" t="s">
        <v>1559</v>
      </c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</row>
    <row r="24" spans="2:29" ht="15" customHeight="1">
      <c r="B24" s="79" t="s">
        <v>1560</v>
      </c>
      <c r="C24" s="99">
        <v>8.6999999999999994E-3</v>
      </c>
      <c r="E24" s="85" t="s">
        <v>1504</v>
      </c>
      <c r="F24" s="85"/>
      <c r="G24" s="87" t="s">
        <v>1561</v>
      </c>
      <c r="H24" s="88">
        <f>+SUM(H7,H10)*I24</f>
        <v>0</v>
      </c>
      <c r="I24" s="95">
        <f>C27</f>
        <v>5.5E-2</v>
      </c>
      <c r="J24" s="83" t="s">
        <v>1562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2:29" ht="15" customHeight="1">
      <c r="B25" s="79" t="s">
        <v>1563</v>
      </c>
      <c r="C25" s="98">
        <v>0</v>
      </c>
      <c r="E25" s="104"/>
      <c r="F25" s="86"/>
      <c r="G25" s="83" t="s">
        <v>1564</v>
      </c>
      <c r="H25" s="84">
        <f>+SUM(H11:H24)</f>
        <v>0</v>
      </c>
      <c r="I25" s="105"/>
      <c r="J25" s="83" t="s">
        <v>1565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2:29" ht="17.100000000000001" customHeight="1">
      <c r="B26" s="79" t="s">
        <v>1566</v>
      </c>
      <c r="C26" s="106">
        <v>8.0999999999999996E-4</v>
      </c>
      <c r="E26" s="107" t="s">
        <v>1567</v>
      </c>
      <c r="F26" s="108"/>
      <c r="G26" s="109"/>
      <c r="H26" s="84">
        <f>+SUM(H7,H10,H25)</f>
        <v>0</v>
      </c>
      <c r="I26" s="105"/>
      <c r="J26" s="83" t="s">
        <v>1504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</row>
    <row r="27" spans="2:29" ht="17.100000000000001" customHeight="1">
      <c r="B27" s="79" t="s">
        <v>1568</v>
      </c>
      <c r="C27" s="99">
        <v>5.5E-2</v>
      </c>
      <c r="E27" s="110" t="s">
        <v>1569</v>
      </c>
      <c r="F27" s="111"/>
      <c r="G27" s="112"/>
      <c r="H27" s="88">
        <f>+INT(H26*I27)</f>
        <v>0</v>
      </c>
      <c r="I27" s="95">
        <f>C28</f>
        <v>0.06</v>
      </c>
      <c r="J27" s="83" t="s">
        <v>1570</v>
      </c>
      <c r="K27" s="113" t="e">
        <f>+INT(K31/10000)*10000</f>
        <v>#REF!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2:29" ht="17.100000000000001" customHeight="1">
      <c r="B28" s="79" t="s">
        <v>1571</v>
      </c>
      <c r="C28" s="98">
        <v>0.06</v>
      </c>
      <c r="E28" s="110" t="s">
        <v>1572</v>
      </c>
      <c r="F28" s="111"/>
      <c r="G28" s="112"/>
      <c r="H28" s="114">
        <f>+INT(+SUM(H10,H25,H27)*I28)</f>
        <v>0</v>
      </c>
      <c r="I28" s="95">
        <f>C29</f>
        <v>0.15</v>
      </c>
      <c r="J28" s="83" t="s">
        <v>1573</v>
      </c>
      <c r="K28" s="114" t="e">
        <f>+INT(+SUM(H10,H25,H27)*#REF!)</f>
        <v>#REF!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2:29" ht="17.100000000000001" customHeight="1">
      <c r="B29" s="79" t="s">
        <v>1574</v>
      </c>
      <c r="C29" s="98">
        <v>0.15</v>
      </c>
      <c r="E29" s="155" t="s">
        <v>1575</v>
      </c>
      <c r="F29" s="156"/>
      <c r="G29" s="157"/>
      <c r="H29" s="84">
        <f>C12</f>
        <v>0</v>
      </c>
      <c r="I29" s="105"/>
      <c r="J29" s="83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 spans="2:29" ht="17.100000000000001" customHeight="1">
      <c r="B30" s="79"/>
      <c r="C30" s="98"/>
      <c r="E30" s="155" t="s">
        <v>1483</v>
      </c>
      <c r="F30" s="156"/>
      <c r="G30" s="157"/>
      <c r="H30" s="84">
        <v>0</v>
      </c>
      <c r="I30" s="105"/>
      <c r="J30" s="83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2:29" ht="17.100000000000001" customHeight="1">
      <c r="B31" s="79" t="s">
        <v>1576</v>
      </c>
      <c r="C31" s="93">
        <v>0.1</v>
      </c>
      <c r="E31" s="107" t="s">
        <v>1577</v>
      </c>
      <c r="F31" s="108"/>
      <c r="G31" s="109"/>
      <c r="H31" s="84">
        <f>+SUM(H26:H30)</f>
        <v>0</v>
      </c>
      <c r="I31" s="105"/>
      <c r="J31" s="83" t="s">
        <v>1578</v>
      </c>
      <c r="K31" s="115" t="e">
        <f>+SUM(H26,H27,K28)</f>
        <v>#REF!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2:29" ht="17.100000000000001" customHeight="1">
      <c r="E32" s="107" t="s">
        <v>1579</v>
      </c>
      <c r="F32" s="108"/>
      <c r="G32" s="109"/>
      <c r="H32" s="84">
        <f>(+H31)*I32</f>
        <v>0</v>
      </c>
      <c r="I32" s="95">
        <f>C31</f>
        <v>0.1</v>
      </c>
      <c r="J32" s="83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2:29" ht="17.100000000000001" customHeight="1">
      <c r="B33" s="79" t="s">
        <v>1580</v>
      </c>
      <c r="C33" s="83"/>
      <c r="E33" s="107" t="s">
        <v>1504</v>
      </c>
      <c r="F33" s="108"/>
      <c r="G33" s="109"/>
      <c r="H33" s="84">
        <v>0</v>
      </c>
      <c r="I33" s="116"/>
      <c r="J33" s="83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2:29" ht="17.100000000000001" customHeight="1">
      <c r="E34" s="107" t="s">
        <v>1581</v>
      </c>
      <c r="F34" s="108"/>
      <c r="G34" s="109"/>
      <c r="H34" s="84">
        <f>SUM(H31:H33)</f>
        <v>0</v>
      </c>
      <c r="I34" s="83"/>
      <c r="J34" s="117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2:29" ht="17.100000000000001" customHeight="1">
      <c r="B35" s="118" t="s">
        <v>1582</v>
      </c>
      <c r="C35" s="119"/>
      <c r="E35" s="120" t="s">
        <v>1586</v>
      </c>
      <c r="F35" s="108"/>
      <c r="G35" s="109"/>
      <c r="H35" s="84">
        <f>C11</f>
        <v>0</v>
      </c>
      <c r="I35" s="83"/>
      <c r="J35" s="11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7.100000000000001" customHeight="1">
      <c r="B36" s="121" t="s">
        <v>1583</v>
      </c>
      <c r="C36" s="121"/>
      <c r="E36" s="122" t="s">
        <v>1587</v>
      </c>
      <c r="F36" s="108"/>
      <c r="G36" s="109"/>
      <c r="H36" s="84">
        <v>0</v>
      </c>
      <c r="I36" s="83"/>
      <c r="J36" s="83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7.100000000000001" customHeight="1">
      <c r="B37" s="121" t="s">
        <v>1584</v>
      </c>
      <c r="C37" s="121"/>
      <c r="E37" s="107" t="s">
        <v>1585</v>
      </c>
      <c r="F37" s="108"/>
      <c r="G37" s="109"/>
      <c r="H37" s="84">
        <f>SUM(H34:H36)</f>
        <v>0</v>
      </c>
      <c r="I37" s="83"/>
      <c r="J37" s="83"/>
      <c r="K37" s="115" t="e">
        <f>+K31-K27</f>
        <v>#REF!</v>
      </c>
      <c r="L37" s="123" t="s">
        <v>1494</v>
      </c>
      <c r="M37" s="124"/>
      <c r="N37" s="124" t="s">
        <v>1494</v>
      </c>
      <c r="O37" s="124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9" spans="2:29">
      <c r="H39" s="125" t="s">
        <v>1483</v>
      </c>
    </row>
  </sheetData>
  <mergeCells count="4">
    <mergeCell ref="B3:C3"/>
    <mergeCell ref="B4:C4"/>
    <mergeCell ref="E29:G29"/>
    <mergeCell ref="E30:G30"/>
  </mergeCells>
  <phoneticPr fontId="1" type="noConversion"/>
  <printOptions horizontalCentered="1"/>
  <pageMargins left="1.5748031496062993" right="0.74803149606299213" top="0.78740157480314965" bottom="0.39370078740157483" header="0.51181102362204722" footer="0.35433070866141736"/>
  <pageSetup paperSize="9" scale="87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selection activeCell="A10" sqref="A10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20" ht="30" customHeight="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20" ht="30" customHeight="1">
      <c r="A3" s="160" t="s">
        <v>2</v>
      </c>
      <c r="B3" s="160" t="s">
        <v>3</v>
      </c>
      <c r="C3" s="160" t="s">
        <v>4</v>
      </c>
      <c r="D3" s="160" t="s">
        <v>5</v>
      </c>
      <c r="E3" s="160" t="s">
        <v>6</v>
      </c>
      <c r="F3" s="160"/>
      <c r="G3" s="160" t="s">
        <v>9</v>
      </c>
      <c r="H3" s="160"/>
      <c r="I3" s="160" t="s">
        <v>10</v>
      </c>
      <c r="J3" s="160"/>
      <c r="K3" s="160" t="s">
        <v>11</v>
      </c>
      <c r="L3" s="160"/>
      <c r="M3" s="160" t="s">
        <v>12</v>
      </c>
      <c r="N3" s="162" t="s">
        <v>13</v>
      </c>
      <c r="O3" s="162" t="s">
        <v>14</v>
      </c>
      <c r="P3" s="162" t="s">
        <v>15</v>
      </c>
      <c r="Q3" s="162" t="s">
        <v>16</v>
      </c>
      <c r="R3" s="162" t="s">
        <v>17</v>
      </c>
      <c r="S3" s="162" t="s">
        <v>18</v>
      </c>
      <c r="T3" s="162" t="s">
        <v>19</v>
      </c>
    </row>
    <row r="4" spans="1:20" ht="30" customHeight="1">
      <c r="A4" s="161"/>
      <c r="B4" s="161"/>
      <c r="C4" s="161"/>
      <c r="D4" s="161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161"/>
      <c r="N4" s="162"/>
      <c r="O4" s="162"/>
      <c r="P4" s="162"/>
      <c r="Q4" s="162"/>
      <c r="R4" s="162"/>
      <c r="S4" s="162"/>
      <c r="T4" s="162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</f>
        <v>0</v>
      </c>
      <c r="F5" s="10">
        <f t="shared" ref="F5:F14" si="0">E5*D5</f>
        <v>0</v>
      </c>
      <c r="G5" s="10">
        <f>H6</f>
        <v>0</v>
      </c>
      <c r="H5" s="10">
        <f t="shared" ref="H5:H14" si="1">G5*D5</f>
        <v>0</v>
      </c>
      <c r="I5" s="10">
        <f>J6</f>
        <v>0</v>
      </c>
      <c r="J5" s="10">
        <f t="shared" ref="J5:J14" si="2">I5*D5</f>
        <v>0</v>
      </c>
      <c r="K5" s="10">
        <f t="shared" ref="K5:K14" si="3">E5+G5+I5</f>
        <v>0</v>
      </c>
      <c r="L5" s="10">
        <f t="shared" ref="L5:L14" si="4">F5+H5+J5</f>
        <v>0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F7+F8+F9+F10+F11+F12</f>
        <v>0</v>
      </c>
      <c r="F6" s="10">
        <f t="shared" si="0"/>
        <v>0</v>
      </c>
      <c r="G6" s="10">
        <f>H7+H8+H9+H10+H11+H12</f>
        <v>0</v>
      </c>
      <c r="H6" s="10">
        <f t="shared" si="1"/>
        <v>0</v>
      </c>
      <c r="I6" s="10">
        <f>J7+J8+J9+J10+J11+J12</f>
        <v>0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공종별내역서!F27</f>
        <v>0</v>
      </c>
      <c r="F7" s="10">
        <f t="shared" si="0"/>
        <v>0</v>
      </c>
      <c r="G7" s="10">
        <f>공종별내역서!H27</f>
        <v>0</v>
      </c>
      <c r="H7" s="10">
        <f t="shared" si="1"/>
        <v>0</v>
      </c>
      <c r="I7" s="10">
        <f>공종별내역서!J27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79</v>
      </c>
      <c r="B8" s="8" t="s">
        <v>52</v>
      </c>
      <c r="C8" s="8" t="s">
        <v>52</v>
      </c>
      <c r="D8" s="9">
        <v>1</v>
      </c>
      <c r="E8" s="10">
        <f>공종별내역서!F51</f>
        <v>0</v>
      </c>
      <c r="F8" s="10">
        <f t="shared" si="0"/>
        <v>0</v>
      </c>
      <c r="G8" s="10">
        <f>공종별내역서!H51</f>
        <v>0</v>
      </c>
      <c r="H8" s="10">
        <f t="shared" si="1"/>
        <v>0</v>
      </c>
      <c r="I8" s="10">
        <f>공종별내역서!J51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2" t="s">
        <v>80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8" t="s">
        <v>90</v>
      </c>
      <c r="B9" s="8" t="s">
        <v>52</v>
      </c>
      <c r="C9" s="8" t="s">
        <v>52</v>
      </c>
      <c r="D9" s="9">
        <v>1</v>
      </c>
      <c r="E9" s="10">
        <f>공종별내역서!F75</f>
        <v>0</v>
      </c>
      <c r="F9" s="10">
        <f t="shared" si="0"/>
        <v>0</v>
      </c>
      <c r="G9" s="10">
        <f>공종별내역서!H75</f>
        <v>0</v>
      </c>
      <c r="H9" s="10">
        <f t="shared" si="1"/>
        <v>0</v>
      </c>
      <c r="I9" s="10">
        <f>공종별내역서!J75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2" t="s">
        <v>91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>
      <c r="A10" s="8" t="s">
        <v>106</v>
      </c>
      <c r="B10" s="8" t="s">
        <v>52</v>
      </c>
      <c r="C10" s="8" t="s">
        <v>52</v>
      </c>
      <c r="D10" s="9">
        <v>1</v>
      </c>
      <c r="E10" s="10">
        <f>공종별내역서!F99</f>
        <v>0</v>
      </c>
      <c r="F10" s="10">
        <f t="shared" si="0"/>
        <v>0</v>
      </c>
      <c r="G10" s="10">
        <f>공종별내역서!H99</f>
        <v>0</v>
      </c>
      <c r="H10" s="10">
        <f t="shared" si="1"/>
        <v>0</v>
      </c>
      <c r="I10" s="10">
        <f>공종별내역서!J99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2" t="s">
        <v>107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8" t="s">
        <v>183</v>
      </c>
      <c r="B11" s="8" t="s">
        <v>52</v>
      </c>
      <c r="C11" s="8" t="s">
        <v>52</v>
      </c>
      <c r="D11" s="9">
        <v>1</v>
      </c>
      <c r="E11" s="10">
        <f>공종별내역서!F123</f>
        <v>0</v>
      </c>
      <c r="F11" s="10">
        <f t="shared" si="0"/>
        <v>0</v>
      </c>
      <c r="G11" s="10">
        <f>공종별내역서!H123</f>
        <v>0</v>
      </c>
      <c r="H11" s="10">
        <f t="shared" si="1"/>
        <v>0</v>
      </c>
      <c r="I11" s="10">
        <f>공종별내역서!J123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2" t="s">
        <v>184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>
      <c r="A12" s="8" t="s">
        <v>188</v>
      </c>
      <c r="B12" s="8" t="s">
        <v>52</v>
      </c>
      <c r="C12" s="8" t="s">
        <v>52</v>
      </c>
      <c r="D12" s="9">
        <v>1</v>
      </c>
      <c r="E12" s="10">
        <f>공종별내역서!F147</f>
        <v>0</v>
      </c>
      <c r="F12" s="10">
        <f t="shared" si="0"/>
        <v>0</v>
      </c>
      <c r="G12" s="10">
        <f>공종별내역서!H147</f>
        <v>0</v>
      </c>
      <c r="H12" s="10">
        <f t="shared" si="1"/>
        <v>0</v>
      </c>
      <c r="I12" s="10">
        <f>공종별내역서!J147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2" t="s">
        <v>189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>
      <c r="A13" s="8" t="s">
        <v>263</v>
      </c>
      <c r="B13" s="8" t="s">
        <v>52</v>
      </c>
      <c r="C13" s="8" t="s">
        <v>52</v>
      </c>
      <c r="D13" s="9">
        <v>1</v>
      </c>
      <c r="E13" s="10">
        <f>공종별내역서!F171</f>
        <v>0</v>
      </c>
      <c r="F13" s="10">
        <f t="shared" si="0"/>
        <v>0</v>
      </c>
      <c r="G13" s="10">
        <f>공종별내역서!H171</f>
        <v>0</v>
      </c>
      <c r="H13" s="10">
        <f t="shared" si="1"/>
        <v>0</v>
      </c>
      <c r="I13" s="10">
        <f>공종별내역서!J171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2" t="s">
        <v>264</v>
      </c>
      <c r="O13" s="2" t="s">
        <v>52</v>
      </c>
      <c r="P13" s="2" t="s">
        <v>52</v>
      </c>
      <c r="Q13" s="2" t="s">
        <v>265</v>
      </c>
      <c r="R13" s="3">
        <v>3</v>
      </c>
      <c r="S13" s="2" t="s">
        <v>52</v>
      </c>
      <c r="T13" s="6">
        <f>L13*1</f>
        <v>0</v>
      </c>
    </row>
    <row r="14" spans="1:20" ht="30" customHeight="1">
      <c r="A14" s="8" t="s">
        <v>275</v>
      </c>
      <c r="B14" s="8" t="s">
        <v>52</v>
      </c>
      <c r="C14" s="8" t="s">
        <v>52</v>
      </c>
      <c r="D14" s="9">
        <v>1</v>
      </c>
      <c r="E14" s="10">
        <f>공종별내역서!F195</f>
        <v>0</v>
      </c>
      <c r="F14" s="10">
        <f t="shared" si="0"/>
        <v>0</v>
      </c>
      <c r="G14" s="10">
        <f>공종별내역서!H195</f>
        <v>0</v>
      </c>
      <c r="H14" s="10">
        <f t="shared" si="1"/>
        <v>0</v>
      </c>
      <c r="I14" s="10">
        <f>공종별내역서!J195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2" t="s">
        <v>276</v>
      </c>
      <c r="O14" s="2" t="s">
        <v>52</v>
      </c>
      <c r="P14" s="2" t="s">
        <v>52</v>
      </c>
      <c r="Q14" s="2" t="s">
        <v>277</v>
      </c>
      <c r="R14" s="3">
        <v>3</v>
      </c>
      <c r="S14" s="2" t="s">
        <v>52</v>
      </c>
      <c r="T14" s="6">
        <f>L14*1</f>
        <v>0</v>
      </c>
    </row>
    <row r="15" spans="1:20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>
      <c r="A27" s="8" t="s">
        <v>77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95"/>
  <sheetViews>
    <sheetView topLeftCell="A31" workbookViewId="0">
      <selection activeCell="E91" sqref="E9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159" t="s">
        <v>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48" ht="30" customHeight="1">
      <c r="A2" s="160" t="s">
        <v>2</v>
      </c>
      <c r="B2" s="160" t="s">
        <v>3</v>
      </c>
      <c r="C2" s="160" t="s">
        <v>4</v>
      </c>
      <c r="D2" s="160" t="s">
        <v>5</v>
      </c>
      <c r="E2" s="160" t="s">
        <v>6</v>
      </c>
      <c r="F2" s="160"/>
      <c r="G2" s="160" t="s">
        <v>9</v>
      </c>
      <c r="H2" s="160"/>
      <c r="I2" s="160" t="s">
        <v>10</v>
      </c>
      <c r="J2" s="160"/>
      <c r="K2" s="160" t="s">
        <v>11</v>
      </c>
      <c r="L2" s="160"/>
      <c r="M2" s="160" t="s">
        <v>12</v>
      </c>
      <c r="N2" s="162" t="s">
        <v>20</v>
      </c>
      <c r="O2" s="162" t="s">
        <v>14</v>
      </c>
      <c r="P2" s="162" t="s">
        <v>21</v>
      </c>
      <c r="Q2" s="162" t="s">
        <v>13</v>
      </c>
      <c r="R2" s="162" t="s">
        <v>22</v>
      </c>
      <c r="S2" s="162" t="s">
        <v>23</v>
      </c>
      <c r="T2" s="162" t="s">
        <v>24</v>
      </c>
      <c r="U2" s="162" t="s">
        <v>25</v>
      </c>
      <c r="V2" s="162" t="s">
        <v>26</v>
      </c>
      <c r="W2" s="162" t="s">
        <v>27</v>
      </c>
      <c r="X2" s="162" t="s">
        <v>28</v>
      </c>
      <c r="Y2" s="162" t="s">
        <v>29</v>
      </c>
      <c r="Z2" s="162" t="s">
        <v>30</v>
      </c>
      <c r="AA2" s="162" t="s">
        <v>31</v>
      </c>
      <c r="AB2" s="162" t="s">
        <v>32</v>
      </c>
      <c r="AC2" s="162" t="s">
        <v>33</v>
      </c>
      <c r="AD2" s="162" t="s">
        <v>34</v>
      </c>
      <c r="AE2" s="162" t="s">
        <v>35</v>
      </c>
      <c r="AF2" s="162" t="s">
        <v>36</v>
      </c>
      <c r="AG2" s="162" t="s">
        <v>37</v>
      </c>
      <c r="AH2" s="162" t="s">
        <v>38</v>
      </c>
      <c r="AI2" s="162" t="s">
        <v>39</v>
      </c>
      <c r="AJ2" s="162" t="s">
        <v>40</v>
      </c>
      <c r="AK2" s="162" t="s">
        <v>41</v>
      </c>
      <c r="AL2" s="162" t="s">
        <v>42</v>
      </c>
      <c r="AM2" s="162" t="s">
        <v>43</v>
      </c>
      <c r="AN2" s="162" t="s">
        <v>44</v>
      </c>
      <c r="AO2" s="162" t="s">
        <v>45</v>
      </c>
      <c r="AP2" s="162" t="s">
        <v>46</v>
      </c>
      <c r="AQ2" s="162" t="s">
        <v>47</v>
      </c>
      <c r="AR2" s="162" t="s">
        <v>48</v>
      </c>
      <c r="AS2" s="162" t="s">
        <v>16</v>
      </c>
      <c r="AT2" s="162" t="s">
        <v>17</v>
      </c>
      <c r="AU2" s="162" t="s">
        <v>49</v>
      </c>
      <c r="AV2" s="162" t="s">
        <v>50</v>
      </c>
    </row>
    <row r="3" spans="1:48" ht="30" customHeight="1">
      <c r="A3" s="160"/>
      <c r="B3" s="160"/>
      <c r="C3" s="160"/>
      <c r="D3" s="160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160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ht="30" customHeight="1">
      <c r="A4" s="8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58</v>
      </c>
      <c r="B5" s="8" t="s">
        <v>59</v>
      </c>
      <c r="C5" s="8" t="s">
        <v>60</v>
      </c>
      <c r="D5" s="9">
        <v>2</v>
      </c>
      <c r="E5" s="11">
        <f>TRUNC(일위대가목록!E4,0)</f>
        <v>0</v>
      </c>
      <c r="F5" s="11">
        <f>TRUNC(E5*D5, 0)</f>
        <v>0</v>
      </c>
      <c r="G5" s="11">
        <f>TRUNC(일위대가목록!F4,0)</f>
        <v>0</v>
      </c>
      <c r="H5" s="11">
        <f>TRUNC(G5*D5, 0)</f>
        <v>0</v>
      </c>
      <c r="I5" s="11">
        <f>TRUNC(일위대가목록!G4,0)</f>
        <v>0</v>
      </c>
      <c r="J5" s="11">
        <f>TRUNC(I5*D5, 0)</f>
        <v>0</v>
      </c>
      <c r="K5" s="11">
        <f t="shared" ref="K5:L7" si="0">TRUNC(E5+G5+I5, 0)</f>
        <v>0</v>
      </c>
      <c r="L5" s="11">
        <f t="shared" si="0"/>
        <v>0</v>
      </c>
      <c r="M5" s="12"/>
      <c r="N5" s="2" t="s">
        <v>62</v>
      </c>
      <c r="O5" s="2" t="s">
        <v>52</v>
      </c>
      <c r="P5" s="2" t="s">
        <v>52</v>
      </c>
      <c r="Q5" s="2" t="s">
        <v>57</v>
      </c>
      <c r="R5" s="2" t="s">
        <v>63</v>
      </c>
      <c r="S5" s="2" t="s">
        <v>64</v>
      </c>
      <c r="T5" s="2" t="s">
        <v>64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65</v>
      </c>
      <c r="AV5" s="3">
        <v>48</v>
      </c>
    </row>
    <row r="6" spans="1:48" ht="30" customHeight="1">
      <c r="A6" s="8" t="s">
        <v>66</v>
      </c>
      <c r="B6" s="8" t="s">
        <v>67</v>
      </c>
      <c r="C6" s="8" t="s">
        <v>68</v>
      </c>
      <c r="D6" s="9">
        <v>313</v>
      </c>
      <c r="E6" s="11">
        <f>TRUNC(일위대가목록!E5,0)</f>
        <v>0</v>
      </c>
      <c r="F6" s="11">
        <f>TRUNC(E6*D6, 0)</f>
        <v>0</v>
      </c>
      <c r="G6" s="11">
        <f>TRUNC(일위대가목록!F5,0)</f>
        <v>0</v>
      </c>
      <c r="H6" s="11">
        <f>TRUNC(G6*D6, 0)</f>
        <v>0</v>
      </c>
      <c r="I6" s="11">
        <f>TRUNC(일위대가목록!G5,0)</f>
        <v>0</v>
      </c>
      <c r="J6" s="11">
        <f>TRUNC(I6*D6, 0)</f>
        <v>0</v>
      </c>
      <c r="K6" s="11">
        <f t="shared" si="0"/>
        <v>0</v>
      </c>
      <c r="L6" s="11">
        <f t="shared" si="0"/>
        <v>0</v>
      </c>
      <c r="M6" s="12"/>
      <c r="N6" s="2" t="s">
        <v>70</v>
      </c>
      <c r="O6" s="2" t="s">
        <v>52</v>
      </c>
      <c r="P6" s="2" t="s">
        <v>52</v>
      </c>
      <c r="Q6" s="2" t="s">
        <v>57</v>
      </c>
      <c r="R6" s="2" t="s">
        <v>63</v>
      </c>
      <c r="S6" s="2" t="s">
        <v>64</v>
      </c>
      <c r="T6" s="2" t="s">
        <v>64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71</v>
      </c>
      <c r="AV6" s="3">
        <v>5</v>
      </c>
    </row>
    <row r="7" spans="1:48" ht="30" customHeight="1">
      <c r="A7" s="8" t="s">
        <v>72</v>
      </c>
      <c r="B7" s="8" t="s">
        <v>73</v>
      </c>
      <c r="C7" s="8" t="s">
        <v>68</v>
      </c>
      <c r="D7" s="9">
        <v>41</v>
      </c>
      <c r="E7" s="11">
        <f>TRUNC(일위대가목록!E6,0)</f>
        <v>0</v>
      </c>
      <c r="F7" s="11">
        <f>TRUNC(E7*D7, 0)</f>
        <v>0</v>
      </c>
      <c r="G7" s="11">
        <f>TRUNC(일위대가목록!F6,0)</f>
        <v>0</v>
      </c>
      <c r="H7" s="11">
        <f>TRUNC(G7*D7, 0)</f>
        <v>0</v>
      </c>
      <c r="I7" s="11">
        <f>TRUNC(일위대가목록!G6,0)</f>
        <v>0</v>
      </c>
      <c r="J7" s="11">
        <f>TRUNC(I7*D7, 0)</f>
        <v>0</v>
      </c>
      <c r="K7" s="11">
        <f t="shared" si="0"/>
        <v>0</v>
      </c>
      <c r="L7" s="11">
        <f t="shared" si="0"/>
        <v>0</v>
      </c>
      <c r="M7" s="12"/>
      <c r="N7" s="2" t="s">
        <v>75</v>
      </c>
      <c r="O7" s="2" t="s">
        <v>52</v>
      </c>
      <c r="P7" s="2" t="s">
        <v>52</v>
      </c>
      <c r="Q7" s="2" t="s">
        <v>57</v>
      </c>
      <c r="R7" s="2" t="s">
        <v>63</v>
      </c>
      <c r="S7" s="2" t="s">
        <v>64</v>
      </c>
      <c r="T7" s="2" t="s">
        <v>64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76</v>
      </c>
      <c r="AV7" s="3">
        <v>49</v>
      </c>
    </row>
    <row r="8" spans="1:48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</row>
    <row r="9" spans="1:48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/>
    </row>
    <row r="10" spans="1:48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</row>
    <row r="11" spans="1:48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</row>
    <row r="12" spans="1:48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2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2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</row>
    <row r="27" spans="1:48" ht="30" customHeight="1">
      <c r="A27" s="8" t="s">
        <v>77</v>
      </c>
      <c r="B27" s="9"/>
      <c r="C27" s="9"/>
      <c r="D27" s="9"/>
      <c r="E27" s="9"/>
      <c r="F27" s="11">
        <f>SUM(F5:F26)</f>
        <v>0</v>
      </c>
      <c r="G27" s="9"/>
      <c r="H27" s="11">
        <f>SUM(H5:H26)</f>
        <v>0</v>
      </c>
      <c r="I27" s="9"/>
      <c r="J27" s="11">
        <f>SUM(J5:J26)</f>
        <v>0</v>
      </c>
      <c r="K27" s="9"/>
      <c r="L27" s="11">
        <f>SUM(L5:L26)</f>
        <v>0</v>
      </c>
      <c r="M27" s="12"/>
      <c r="N27" t="s">
        <v>78</v>
      </c>
    </row>
    <row r="28" spans="1:48" ht="30" customHeight="1">
      <c r="A28" s="8" t="s">
        <v>79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  <c r="N28" s="3"/>
      <c r="O28" s="3"/>
      <c r="P28" s="3"/>
      <c r="Q28" s="2" t="s">
        <v>80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8" t="s">
        <v>81</v>
      </c>
      <c r="B29" s="8" t="s">
        <v>82</v>
      </c>
      <c r="C29" s="8" t="s">
        <v>68</v>
      </c>
      <c r="D29" s="9">
        <v>4</v>
      </c>
      <c r="E29" s="11">
        <f>TRUNC(일위대가목록!E7,0)</f>
        <v>0</v>
      </c>
      <c r="F29" s="11">
        <f>TRUNC(E29*D29, 0)</f>
        <v>0</v>
      </c>
      <c r="G29" s="11">
        <f>TRUNC(일위대가목록!F7,0)</f>
        <v>0</v>
      </c>
      <c r="H29" s="11">
        <f>TRUNC(G29*D29, 0)</f>
        <v>0</v>
      </c>
      <c r="I29" s="11">
        <f>TRUNC(일위대가목록!G7,0)</f>
        <v>0</v>
      </c>
      <c r="J29" s="11">
        <f>TRUNC(I29*D29, 0)</f>
        <v>0</v>
      </c>
      <c r="K29" s="11">
        <f>TRUNC(E29+G29+I29, 0)</f>
        <v>0</v>
      </c>
      <c r="L29" s="11">
        <f>TRUNC(F29+H29+J29, 0)</f>
        <v>0</v>
      </c>
      <c r="M29" s="12"/>
      <c r="N29" s="2" t="s">
        <v>84</v>
      </c>
      <c r="O29" s="2" t="s">
        <v>52</v>
      </c>
      <c r="P29" s="2" t="s">
        <v>52</v>
      </c>
      <c r="Q29" s="2" t="s">
        <v>80</v>
      </c>
      <c r="R29" s="2" t="s">
        <v>63</v>
      </c>
      <c r="S29" s="2" t="s">
        <v>64</v>
      </c>
      <c r="T29" s="2" t="s">
        <v>64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85</v>
      </c>
      <c r="AV29" s="3">
        <v>8</v>
      </c>
    </row>
    <row r="30" spans="1:48" ht="30" customHeight="1">
      <c r="A30" s="8" t="s">
        <v>81</v>
      </c>
      <c r="B30" s="8" t="s">
        <v>86</v>
      </c>
      <c r="C30" s="8" t="s">
        <v>68</v>
      </c>
      <c r="D30" s="9">
        <v>4</v>
      </c>
      <c r="E30" s="11">
        <f>TRUNC(일위대가목록!E8,0)</f>
        <v>0</v>
      </c>
      <c r="F30" s="11">
        <f>TRUNC(E30*D30, 0)</f>
        <v>0</v>
      </c>
      <c r="G30" s="11">
        <f>TRUNC(일위대가목록!F8,0)</f>
        <v>0</v>
      </c>
      <c r="H30" s="11">
        <f>TRUNC(G30*D30, 0)</f>
        <v>0</v>
      </c>
      <c r="I30" s="11">
        <f>TRUNC(일위대가목록!G8,0)</f>
        <v>0</v>
      </c>
      <c r="J30" s="11">
        <f>TRUNC(I30*D30, 0)</f>
        <v>0</v>
      </c>
      <c r="K30" s="11">
        <f>TRUNC(E30+G30+I30, 0)</f>
        <v>0</v>
      </c>
      <c r="L30" s="11">
        <f>TRUNC(F30+H30+J30, 0)</f>
        <v>0</v>
      </c>
      <c r="M30" s="12"/>
      <c r="N30" s="2" t="s">
        <v>88</v>
      </c>
      <c r="O30" s="2" t="s">
        <v>52</v>
      </c>
      <c r="P30" s="2" t="s">
        <v>52</v>
      </c>
      <c r="Q30" s="2" t="s">
        <v>80</v>
      </c>
      <c r="R30" s="2" t="s">
        <v>63</v>
      </c>
      <c r="S30" s="2" t="s">
        <v>64</v>
      </c>
      <c r="T30" s="2" t="s">
        <v>64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89</v>
      </c>
      <c r="AV30" s="3">
        <v>9</v>
      </c>
    </row>
    <row r="31" spans="1:48" ht="30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</row>
    <row r="32" spans="1:48" ht="30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</row>
    <row r="33" spans="1:1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</row>
    <row r="34" spans="1:13" ht="30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</row>
    <row r="35" spans="1:13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</row>
    <row r="36" spans="1:13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/>
    </row>
    <row r="37" spans="1:13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</row>
    <row r="38" spans="1:13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/>
    </row>
    <row r="39" spans="1:13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/>
    </row>
    <row r="40" spans="1:13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</row>
    <row r="41" spans="1:13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</row>
    <row r="42" spans="1:13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</row>
    <row r="43" spans="1:13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/>
    </row>
    <row r="44" spans="1:13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/>
    </row>
    <row r="45" spans="1:13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2"/>
    </row>
    <row r="46" spans="1:13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2"/>
    </row>
    <row r="47" spans="1:13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2"/>
    </row>
    <row r="48" spans="1:13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2"/>
    </row>
    <row r="49" spans="1:4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</row>
    <row r="50" spans="1:4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2"/>
    </row>
    <row r="51" spans="1:48" ht="30" customHeight="1">
      <c r="A51" s="8" t="s">
        <v>77</v>
      </c>
      <c r="B51" s="9"/>
      <c r="C51" s="9"/>
      <c r="D51" s="9"/>
      <c r="E51" s="9"/>
      <c r="F51" s="11">
        <f>SUM(F29:F50)</f>
        <v>0</v>
      </c>
      <c r="G51" s="9"/>
      <c r="H51" s="11">
        <f>SUM(H29:H50)</f>
        <v>0</v>
      </c>
      <c r="I51" s="9"/>
      <c r="J51" s="11">
        <f>SUM(J29:J50)</f>
        <v>0</v>
      </c>
      <c r="K51" s="9"/>
      <c r="L51" s="11">
        <f>SUM(L29:L50)</f>
        <v>0</v>
      </c>
      <c r="M51" s="12"/>
      <c r="N51" t="s">
        <v>78</v>
      </c>
    </row>
    <row r="52" spans="1:48" ht="30" customHeight="1">
      <c r="A52" s="8" t="s">
        <v>90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2"/>
      <c r="N52" s="3"/>
      <c r="O52" s="3"/>
      <c r="P52" s="3"/>
      <c r="Q52" s="2" t="s">
        <v>91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8" t="s">
        <v>92</v>
      </c>
      <c r="B53" s="8" t="s">
        <v>93</v>
      </c>
      <c r="C53" s="8" t="s">
        <v>68</v>
      </c>
      <c r="D53" s="9">
        <v>261</v>
      </c>
      <c r="E53" s="11">
        <f>TRUNC(일위대가목록!E9,0)</f>
        <v>0</v>
      </c>
      <c r="F53" s="11">
        <f>TRUNC(E53*D53, 0)</f>
        <v>0</v>
      </c>
      <c r="G53" s="11">
        <f>TRUNC(일위대가목록!F9,0)</f>
        <v>0</v>
      </c>
      <c r="H53" s="11">
        <f>TRUNC(G53*D53, 0)</f>
        <v>0</v>
      </c>
      <c r="I53" s="11">
        <f>TRUNC(일위대가목록!G9,0)</f>
        <v>0</v>
      </c>
      <c r="J53" s="11">
        <f>TRUNC(I53*D53, 0)</f>
        <v>0</v>
      </c>
      <c r="K53" s="11">
        <f t="shared" ref="K53:L55" si="1">TRUNC(E53+G53+I53, 0)</f>
        <v>0</v>
      </c>
      <c r="L53" s="11">
        <f t="shared" si="1"/>
        <v>0</v>
      </c>
      <c r="M53" s="12"/>
      <c r="N53" s="2" t="s">
        <v>95</v>
      </c>
      <c r="O53" s="2" t="s">
        <v>52</v>
      </c>
      <c r="P53" s="2" t="s">
        <v>52</v>
      </c>
      <c r="Q53" s="2" t="s">
        <v>91</v>
      </c>
      <c r="R53" s="2" t="s">
        <v>63</v>
      </c>
      <c r="S53" s="2" t="s">
        <v>64</v>
      </c>
      <c r="T53" s="2" t="s">
        <v>64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96</v>
      </c>
      <c r="AV53" s="3">
        <v>11</v>
      </c>
    </row>
    <row r="54" spans="1:48" ht="30" customHeight="1">
      <c r="A54" s="8" t="s">
        <v>92</v>
      </c>
      <c r="B54" s="8" t="s">
        <v>97</v>
      </c>
      <c r="C54" s="8" t="s">
        <v>68</v>
      </c>
      <c r="D54" s="9">
        <v>473</v>
      </c>
      <c r="E54" s="11">
        <f>TRUNC(일위대가목록!E10,0)</f>
        <v>0</v>
      </c>
      <c r="F54" s="11">
        <f>TRUNC(E54*D54, 0)</f>
        <v>0</v>
      </c>
      <c r="G54" s="11">
        <f>TRUNC(일위대가목록!F10,0)</f>
        <v>0</v>
      </c>
      <c r="H54" s="11">
        <f>TRUNC(G54*D54, 0)</f>
        <v>0</v>
      </c>
      <c r="I54" s="11">
        <f>TRUNC(일위대가목록!G10,0)</f>
        <v>0</v>
      </c>
      <c r="J54" s="11">
        <f>TRUNC(I54*D54, 0)</f>
        <v>0</v>
      </c>
      <c r="K54" s="11">
        <f t="shared" si="1"/>
        <v>0</v>
      </c>
      <c r="L54" s="11">
        <f t="shared" si="1"/>
        <v>0</v>
      </c>
      <c r="M54" s="12"/>
      <c r="N54" s="2" t="s">
        <v>99</v>
      </c>
      <c r="O54" s="2" t="s">
        <v>52</v>
      </c>
      <c r="P54" s="2" t="s">
        <v>52</v>
      </c>
      <c r="Q54" s="2" t="s">
        <v>91</v>
      </c>
      <c r="R54" s="2" t="s">
        <v>63</v>
      </c>
      <c r="S54" s="2" t="s">
        <v>64</v>
      </c>
      <c r="T54" s="2" t="s">
        <v>64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100</v>
      </c>
      <c r="AV54" s="3">
        <v>12</v>
      </c>
    </row>
    <row r="55" spans="1:48" ht="30" customHeight="1">
      <c r="A55" s="8" t="s">
        <v>101</v>
      </c>
      <c r="B55" s="8" t="s">
        <v>102</v>
      </c>
      <c r="C55" s="8" t="s">
        <v>68</v>
      </c>
      <c r="D55" s="9">
        <v>313</v>
      </c>
      <c r="E55" s="11">
        <f>TRUNC(일위대가목록!E11,0)</f>
        <v>0</v>
      </c>
      <c r="F55" s="11">
        <f>TRUNC(E55*D55, 0)</f>
        <v>0</v>
      </c>
      <c r="G55" s="11">
        <f>TRUNC(일위대가목록!F11,0)</f>
        <v>0</v>
      </c>
      <c r="H55" s="11">
        <f>TRUNC(G55*D55, 0)</f>
        <v>0</v>
      </c>
      <c r="I55" s="11">
        <f>TRUNC(일위대가목록!G11,0)</f>
        <v>0</v>
      </c>
      <c r="J55" s="11">
        <f>TRUNC(I55*D55, 0)</f>
        <v>0</v>
      </c>
      <c r="K55" s="11">
        <f t="shared" si="1"/>
        <v>0</v>
      </c>
      <c r="L55" s="11">
        <f t="shared" si="1"/>
        <v>0</v>
      </c>
      <c r="M55" s="12"/>
      <c r="N55" s="2" t="s">
        <v>104</v>
      </c>
      <c r="O55" s="2" t="s">
        <v>52</v>
      </c>
      <c r="P55" s="2" t="s">
        <v>52</v>
      </c>
      <c r="Q55" s="2" t="s">
        <v>91</v>
      </c>
      <c r="R55" s="2" t="s">
        <v>63</v>
      </c>
      <c r="S55" s="2" t="s">
        <v>64</v>
      </c>
      <c r="T55" s="2" t="s">
        <v>64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105</v>
      </c>
      <c r="AV55" s="3">
        <v>13</v>
      </c>
    </row>
    <row r="56" spans="1:48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/>
    </row>
    <row r="57" spans="1:48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"/>
    </row>
    <row r="58" spans="1:48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/>
    </row>
    <row r="59" spans="1:48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/>
    </row>
    <row r="60" spans="1:48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"/>
    </row>
    <row r="61" spans="1:48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"/>
    </row>
    <row r="62" spans="1:4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</row>
    <row r="63" spans="1:4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2"/>
    </row>
    <row r="64" spans="1:4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2"/>
    </row>
    <row r="65" spans="1:4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2"/>
    </row>
    <row r="66" spans="1:4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2"/>
    </row>
    <row r="67" spans="1:48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2"/>
    </row>
    <row r="68" spans="1:48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</row>
    <row r="69" spans="1:48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2"/>
    </row>
    <row r="70" spans="1:48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2"/>
    </row>
    <row r="71" spans="1:48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2"/>
    </row>
    <row r="72" spans="1:48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2"/>
    </row>
    <row r="73" spans="1:48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2"/>
    </row>
    <row r="74" spans="1:48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2"/>
    </row>
    <row r="75" spans="1:48" ht="30" customHeight="1">
      <c r="A75" s="8" t="s">
        <v>77</v>
      </c>
      <c r="B75" s="9"/>
      <c r="C75" s="9"/>
      <c r="D75" s="9"/>
      <c r="E75" s="9"/>
      <c r="F75" s="11">
        <f>SUM(F53:F74)</f>
        <v>0</v>
      </c>
      <c r="G75" s="9"/>
      <c r="H75" s="11">
        <f>SUM(H53:H74)</f>
        <v>0</v>
      </c>
      <c r="I75" s="9"/>
      <c r="J75" s="11">
        <f>SUM(J53:J74)</f>
        <v>0</v>
      </c>
      <c r="K75" s="9"/>
      <c r="L75" s="11">
        <f>SUM(L53:L74)</f>
        <v>0</v>
      </c>
      <c r="M75" s="12"/>
      <c r="N75" t="s">
        <v>78</v>
      </c>
    </row>
    <row r="76" spans="1:48" ht="30" customHeight="1">
      <c r="A76" s="8" t="s">
        <v>106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2"/>
      <c r="N76" s="3"/>
      <c r="O76" s="3"/>
      <c r="P76" s="3"/>
      <c r="Q76" s="2" t="s">
        <v>107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>
      <c r="A77" s="8" t="s">
        <v>108</v>
      </c>
      <c r="B77" s="8" t="s">
        <v>109</v>
      </c>
      <c r="C77" s="8" t="s">
        <v>110</v>
      </c>
      <c r="D77" s="9">
        <v>1</v>
      </c>
      <c r="E77" s="11">
        <f>TRUNC(일위대가목록!E12,0)</f>
        <v>0</v>
      </c>
      <c r="F77" s="11">
        <f t="shared" ref="F77:F90" si="2">TRUNC(E77*D77, 0)</f>
        <v>0</v>
      </c>
      <c r="G77" s="11">
        <f>TRUNC(일위대가목록!F12,0)</f>
        <v>0</v>
      </c>
      <c r="H77" s="11">
        <f t="shared" ref="H77:H90" si="3">TRUNC(G77*D77, 0)</f>
        <v>0</v>
      </c>
      <c r="I77" s="11">
        <f>TRUNC(일위대가목록!G12,0)</f>
        <v>0</v>
      </c>
      <c r="J77" s="11">
        <f t="shared" ref="J77:J90" si="4">TRUNC(I77*D77, 0)</f>
        <v>0</v>
      </c>
      <c r="K77" s="11">
        <f t="shared" ref="K77:K90" si="5">TRUNC(E77+G77+I77, 0)</f>
        <v>0</v>
      </c>
      <c r="L77" s="11">
        <f t="shared" ref="L77:L90" si="6">TRUNC(F77+H77+J77, 0)</f>
        <v>0</v>
      </c>
      <c r="M77" s="12"/>
      <c r="N77" s="2" t="s">
        <v>112</v>
      </c>
      <c r="O77" s="2" t="s">
        <v>52</v>
      </c>
      <c r="P77" s="2" t="s">
        <v>52</v>
      </c>
      <c r="Q77" s="2" t="s">
        <v>107</v>
      </c>
      <c r="R77" s="2" t="s">
        <v>63</v>
      </c>
      <c r="S77" s="2" t="s">
        <v>64</v>
      </c>
      <c r="T77" s="2" t="s">
        <v>64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113</v>
      </c>
      <c r="AV77" s="3">
        <v>73</v>
      </c>
    </row>
    <row r="78" spans="1:48" ht="30" customHeight="1">
      <c r="A78" s="8" t="s">
        <v>114</v>
      </c>
      <c r="B78" s="8" t="s">
        <v>115</v>
      </c>
      <c r="C78" s="8" t="s">
        <v>110</v>
      </c>
      <c r="D78" s="9">
        <v>1</v>
      </c>
      <c r="E78" s="11">
        <f>TRUNC(일위대가목록!E13,0)</f>
        <v>0</v>
      </c>
      <c r="F78" s="11">
        <f t="shared" si="2"/>
        <v>0</v>
      </c>
      <c r="G78" s="11">
        <f>TRUNC(일위대가목록!F13,0)</f>
        <v>0</v>
      </c>
      <c r="H78" s="11">
        <f t="shared" si="3"/>
        <v>0</v>
      </c>
      <c r="I78" s="11">
        <f>TRUNC(일위대가목록!G13,0)</f>
        <v>0</v>
      </c>
      <c r="J78" s="11">
        <f t="shared" si="4"/>
        <v>0</v>
      </c>
      <c r="K78" s="11">
        <f t="shared" si="5"/>
        <v>0</v>
      </c>
      <c r="L78" s="11">
        <f t="shared" si="6"/>
        <v>0</v>
      </c>
      <c r="M78" s="12"/>
      <c r="N78" s="2" t="s">
        <v>117</v>
      </c>
      <c r="O78" s="2" t="s">
        <v>52</v>
      </c>
      <c r="P78" s="2" t="s">
        <v>52</v>
      </c>
      <c r="Q78" s="2" t="s">
        <v>107</v>
      </c>
      <c r="R78" s="2" t="s">
        <v>63</v>
      </c>
      <c r="S78" s="2" t="s">
        <v>64</v>
      </c>
      <c r="T78" s="2" t="s">
        <v>64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118</v>
      </c>
      <c r="AV78" s="3">
        <v>33</v>
      </c>
    </row>
    <row r="79" spans="1:48" ht="30" customHeight="1">
      <c r="A79" s="8" t="s">
        <v>119</v>
      </c>
      <c r="B79" s="8" t="s">
        <v>115</v>
      </c>
      <c r="C79" s="8" t="s">
        <v>110</v>
      </c>
      <c r="D79" s="9">
        <v>1</v>
      </c>
      <c r="E79" s="11">
        <f>TRUNC(일위대가목록!E14,0)</f>
        <v>0</v>
      </c>
      <c r="F79" s="11">
        <f t="shared" si="2"/>
        <v>0</v>
      </c>
      <c r="G79" s="11">
        <f>TRUNC(일위대가목록!F14,0)</f>
        <v>0</v>
      </c>
      <c r="H79" s="11">
        <f t="shared" si="3"/>
        <v>0</v>
      </c>
      <c r="I79" s="11">
        <f>TRUNC(일위대가목록!G14,0)</f>
        <v>0</v>
      </c>
      <c r="J79" s="11">
        <f t="shared" si="4"/>
        <v>0</v>
      </c>
      <c r="K79" s="11">
        <f t="shared" si="5"/>
        <v>0</v>
      </c>
      <c r="L79" s="11">
        <f t="shared" si="6"/>
        <v>0</v>
      </c>
      <c r="M79" s="12"/>
      <c r="N79" s="2" t="s">
        <v>121</v>
      </c>
      <c r="O79" s="2" t="s">
        <v>52</v>
      </c>
      <c r="P79" s="2" t="s">
        <v>52</v>
      </c>
      <c r="Q79" s="2" t="s">
        <v>107</v>
      </c>
      <c r="R79" s="2" t="s">
        <v>63</v>
      </c>
      <c r="S79" s="2" t="s">
        <v>64</v>
      </c>
      <c r="T79" s="2" t="s">
        <v>64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122</v>
      </c>
      <c r="AV79" s="3">
        <v>34</v>
      </c>
    </row>
    <row r="80" spans="1:48" ht="30" customHeight="1">
      <c r="A80" s="8" t="s">
        <v>123</v>
      </c>
      <c r="B80" s="8" t="s">
        <v>124</v>
      </c>
      <c r="C80" s="8" t="s">
        <v>110</v>
      </c>
      <c r="D80" s="9">
        <v>1</v>
      </c>
      <c r="E80" s="11">
        <f>TRUNC(일위대가목록!E15,0)</f>
        <v>0</v>
      </c>
      <c r="F80" s="11">
        <f t="shared" si="2"/>
        <v>0</v>
      </c>
      <c r="G80" s="11">
        <f>TRUNC(일위대가목록!F15,0)</f>
        <v>0</v>
      </c>
      <c r="H80" s="11">
        <f t="shared" si="3"/>
        <v>0</v>
      </c>
      <c r="I80" s="11">
        <f>TRUNC(일위대가목록!G15,0)</f>
        <v>0</v>
      </c>
      <c r="J80" s="11">
        <f t="shared" si="4"/>
        <v>0</v>
      </c>
      <c r="K80" s="11">
        <f t="shared" si="5"/>
        <v>0</v>
      </c>
      <c r="L80" s="11">
        <f t="shared" si="6"/>
        <v>0</v>
      </c>
      <c r="M80" s="12"/>
      <c r="N80" s="2" t="s">
        <v>126</v>
      </c>
      <c r="O80" s="2" t="s">
        <v>52</v>
      </c>
      <c r="P80" s="2" t="s">
        <v>52</v>
      </c>
      <c r="Q80" s="2" t="s">
        <v>107</v>
      </c>
      <c r="R80" s="2" t="s">
        <v>63</v>
      </c>
      <c r="S80" s="2" t="s">
        <v>64</v>
      </c>
      <c r="T80" s="2" t="s">
        <v>64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127</v>
      </c>
      <c r="AV80" s="3">
        <v>36</v>
      </c>
    </row>
    <row r="81" spans="1:48" ht="30" customHeight="1">
      <c r="A81" s="8" t="s">
        <v>128</v>
      </c>
      <c r="B81" s="8" t="s">
        <v>129</v>
      </c>
      <c r="C81" s="8" t="s">
        <v>110</v>
      </c>
      <c r="D81" s="9">
        <v>1</v>
      </c>
      <c r="E81" s="11">
        <f>TRUNC(일위대가목록!E16,0)</f>
        <v>0</v>
      </c>
      <c r="F81" s="11">
        <f t="shared" si="2"/>
        <v>0</v>
      </c>
      <c r="G81" s="11">
        <f>TRUNC(일위대가목록!F16,0)</f>
        <v>0</v>
      </c>
      <c r="H81" s="11">
        <f t="shared" si="3"/>
        <v>0</v>
      </c>
      <c r="I81" s="11">
        <f>TRUNC(일위대가목록!G16,0)</f>
        <v>0</v>
      </c>
      <c r="J81" s="11">
        <f t="shared" si="4"/>
        <v>0</v>
      </c>
      <c r="K81" s="11">
        <f t="shared" si="5"/>
        <v>0</v>
      </c>
      <c r="L81" s="11">
        <f t="shared" si="6"/>
        <v>0</v>
      </c>
      <c r="M81" s="12"/>
      <c r="N81" s="2" t="s">
        <v>131</v>
      </c>
      <c r="O81" s="2" t="s">
        <v>52</v>
      </c>
      <c r="P81" s="2" t="s">
        <v>52</v>
      </c>
      <c r="Q81" s="2" t="s">
        <v>107</v>
      </c>
      <c r="R81" s="2" t="s">
        <v>63</v>
      </c>
      <c r="S81" s="2" t="s">
        <v>64</v>
      </c>
      <c r="T81" s="2" t="s">
        <v>64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 t="s">
        <v>52</v>
      </c>
      <c r="AS81" s="2" t="s">
        <v>52</v>
      </c>
      <c r="AT81" s="3"/>
      <c r="AU81" s="2" t="s">
        <v>132</v>
      </c>
      <c r="AV81" s="3">
        <v>38</v>
      </c>
    </row>
    <row r="82" spans="1:48" ht="30" customHeight="1">
      <c r="A82" s="8" t="s">
        <v>133</v>
      </c>
      <c r="B82" s="8" t="s">
        <v>134</v>
      </c>
      <c r="C82" s="8" t="s">
        <v>110</v>
      </c>
      <c r="D82" s="9">
        <v>1</v>
      </c>
      <c r="E82" s="11">
        <f>TRUNC(일위대가목록!E17,0)</f>
        <v>0</v>
      </c>
      <c r="F82" s="11">
        <f t="shared" si="2"/>
        <v>0</v>
      </c>
      <c r="G82" s="11">
        <f>TRUNC(일위대가목록!F17,0)</f>
        <v>0</v>
      </c>
      <c r="H82" s="11">
        <f t="shared" si="3"/>
        <v>0</v>
      </c>
      <c r="I82" s="11">
        <f>TRUNC(일위대가목록!G17,0)</f>
        <v>0</v>
      </c>
      <c r="J82" s="11">
        <f t="shared" si="4"/>
        <v>0</v>
      </c>
      <c r="K82" s="11">
        <f t="shared" si="5"/>
        <v>0</v>
      </c>
      <c r="L82" s="11">
        <f t="shared" si="6"/>
        <v>0</v>
      </c>
      <c r="M82" s="12"/>
      <c r="N82" s="2" t="s">
        <v>136</v>
      </c>
      <c r="O82" s="2" t="s">
        <v>52</v>
      </c>
      <c r="P82" s="2" t="s">
        <v>52</v>
      </c>
      <c r="Q82" s="2" t="s">
        <v>107</v>
      </c>
      <c r="R82" s="2" t="s">
        <v>63</v>
      </c>
      <c r="S82" s="2" t="s">
        <v>64</v>
      </c>
      <c r="T82" s="2" t="s">
        <v>64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 t="s">
        <v>52</v>
      </c>
      <c r="AS82" s="2" t="s">
        <v>52</v>
      </c>
      <c r="AT82" s="3"/>
      <c r="AU82" s="2" t="s">
        <v>137</v>
      </c>
      <c r="AV82" s="3">
        <v>40</v>
      </c>
    </row>
    <row r="83" spans="1:48" ht="30" customHeight="1">
      <c r="A83" s="8" t="s">
        <v>138</v>
      </c>
      <c r="B83" s="8" t="s">
        <v>139</v>
      </c>
      <c r="C83" s="8" t="s">
        <v>110</v>
      </c>
      <c r="D83" s="9">
        <v>1</v>
      </c>
      <c r="E83" s="11">
        <f>TRUNC(일위대가목록!E18,0)</f>
        <v>0</v>
      </c>
      <c r="F83" s="11">
        <f t="shared" si="2"/>
        <v>0</v>
      </c>
      <c r="G83" s="11">
        <f>TRUNC(일위대가목록!F18,0)</f>
        <v>0</v>
      </c>
      <c r="H83" s="11">
        <f t="shared" si="3"/>
        <v>0</v>
      </c>
      <c r="I83" s="11">
        <f>TRUNC(일위대가목록!G18,0)</f>
        <v>0</v>
      </c>
      <c r="J83" s="11">
        <f t="shared" si="4"/>
        <v>0</v>
      </c>
      <c r="K83" s="11">
        <f t="shared" si="5"/>
        <v>0</v>
      </c>
      <c r="L83" s="11">
        <f t="shared" si="6"/>
        <v>0</v>
      </c>
      <c r="M83" s="12"/>
      <c r="N83" s="2" t="s">
        <v>141</v>
      </c>
      <c r="O83" s="2" t="s">
        <v>52</v>
      </c>
      <c r="P83" s="2" t="s">
        <v>52</v>
      </c>
      <c r="Q83" s="2" t="s">
        <v>107</v>
      </c>
      <c r="R83" s="2" t="s">
        <v>63</v>
      </c>
      <c r="S83" s="2" t="s">
        <v>64</v>
      </c>
      <c r="T83" s="2" t="s">
        <v>64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 t="s">
        <v>52</v>
      </c>
      <c r="AS83" s="2" t="s">
        <v>52</v>
      </c>
      <c r="AT83" s="3"/>
      <c r="AU83" s="2" t="s">
        <v>142</v>
      </c>
      <c r="AV83" s="3">
        <v>39</v>
      </c>
    </row>
    <row r="84" spans="1:48" ht="30" customHeight="1">
      <c r="A84" s="8" t="s">
        <v>143</v>
      </c>
      <c r="B84" s="8" t="s">
        <v>144</v>
      </c>
      <c r="C84" s="8" t="s">
        <v>110</v>
      </c>
      <c r="D84" s="9">
        <v>1</v>
      </c>
      <c r="E84" s="11">
        <f>TRUNC(일위대가목록!E19,0)</f>
        <v>0</v>
      </c>
      <c r="F84" s="11">
        <f t="shared" si="2"/>
        <v>0</v>
      </c>
      <c r="G84" s="11">
        <f>TRUNC(일위대가목록!F19,0)</f>
        <v>0</v>
      </c>
      <c r="H84" s="11">
        <f t="shared" si="3"/>
        <v>0</v>
      </c>
      <c r="I84" s="11">
        <f>TRUNC(일위대가목록!G19,0)</f>
        <v>0</v>
      </c>
      <c r="J84" s="11">
        <f t="shared" si="4"/>
        <v>0</v>
      </c>
      <c r="K84" s="11">
        <f t="shared" si="5"/>
        <v>0</v>
      </c>
      <c r="L84" s="11">
        <f t="shared" si="6"/>
        <v>0</v>
      </c>
      <c r="M84" s="12"/>
      <c r="N84" s="2" t="s">
        <v>146</v>
      </c>
      <c r="O84" s="2" t="s">
        <v>52</v>
      </c>
      <c r="P84" s="2" t="s">
        <v>52</v>
      </c>
      <c r="Q84" s="2" t="s">
        <v>107</v>
      </c>
      <c r="R84" s="2" t="s">
        <v>63</v>
      </c>
      <c r="S84" s="2" t="s">
        <v>64</v>
      </c>
      <c r="T84" s="2" t="s">
        <v>64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 t="s">
        <v>52</v>
      </c>
      <c r="AS84" s="2" t="s">
        <v>52</v>
      </c>
      <c r="AT84" s="3"/>
      <c r="AU84" s="2" t="s">
        <v>147</v>
      </c>
      <c r="AV84" s="3">
        <v>41</v>
      </c>
    </row>
    <row r="85" spans="1:48" ht="30" customHeight="1">
      <c r="A85" s="8" t="s">
        <v>148</v>
      </c>
      <c r="B85" s="8" t="s">
        <v>149</v>
      </c>
      <c r="C85" s="8" t="s">
        <v>110</v>
      </c>
      <c r="D85" s="9">
        <v>3</v>
      </c>
      <c r="E85" s="11">
        <f>TRUNC(일위대가목록!E20,0)</f>
        <v>0</v>
      </c>
      <c r="F85" s="11">
        <f t="shared" si="2"/>
        <v>0</v>
      </c>
      <c r="G85" s="11">
        <f>TRUNC(일위대가목록!F20,0)</f>
        <v>0</v>
      </c>
      <c r="H85" s="11">
        <f t="shared" si="3"/>
        <v>0</v>
      </c>
      <c r="I85" s="11">
        <f>TRUNC(일위대가목록!G20,0)</f>
        <v>0</v>
      </c>
      <c r="J85" s="11">
        <f t="shared" si="4"/>
        <v>0</v>
      </c>
      <c r="K85" s="11">
        <f t="shared" si="5"/>
        <v>0</v>
      </c>
      <c r="L85" s="11">
        <f t="shared" si="6"/>
        <v>0</v>
      </c>
      <c r="M85" s="12"/>
      <c r="N85" s="2" t="s">
        <v>151</v>
      </c>
      <c r="O85" s="2" t="s">
        <v>52</v>
      </c>
      <c r="P85" s="2" t="s">
        <v>52</v>
      </c>
      <c r="Q85" s="2" t="s">
        <v>107</v>
      </c>
      <c r="R85" s="2" t="s">
        <v>63</v>
      </c>
      <c r="S85" s="2" t="s">
        <v>64</v>
      </c>
      <c r="T85" s="2" t="s">
        <v>64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 t="s">
        <v>52</v>
      </c>
      <c r="AS85" s="2" t="s">
        <v>52</v>
      </c>
      <c r="AT85" s="3"/>
      <c r="AU85" s="2" t="s">
        <v>152</v>
      </c>
      <c r="AV85" s="3">
        <v>85</v>
      </c>
    </row>
    <row r="86" spans="1:48" ht="30" customHeight="1">
      <c r="A86" s="8" t="s">
        <v>153</v>
      </c>
      <c r="B86" s="8" t="s">
        <v>154</v>
      </c>
      <c r="C86" s="8" t="s">
        <v>110</v>
      </c>
      <c r="D86" s="9">
        <v>1</v>
      </c>
      <c r="E86" s="11">
        <f>TRUNC(일위대가목록!E21,0)</f>
        <v>0</v>
      </c>
      <c r="F86" s="11">
        <f t="shared" si="2"/>
        <v>0</v>
      </c>
      <c r="G86" s="11">
        <f>TRUNC(일위대가목록!F21,0)</f>
        <v>0</v>
      </c>
      <c r="H86" s="11">
        <f t="shared" si="3"/>
        <v>0</v>
      </c>
      <c r="I86" s="11">
        <f>TRUNC(일위대가목록!G21,0)</f>
        <v>0</v>
      </c>
      <c r="J86" s="11">
        <f t="shared" si="4"/>
        <v>0</v>
      </c>
      <c r="K86" s="11">
        <f t="shared" si="5"/>
        <v>0</v>
      </c>
      <c r="L86" s="11">
        <f t="shared" si="6"/>
        <v>0</v>
      </c>
      <c r="M86" s="12"/>
      <c r="N86" s="2" t="s">
        <v>156</v>
      </c>
      <c r="O86" s="2" t="s">
        <v>52</v>
      </c>
      <c r="P86" s="2" t="s">
        <v>52</v>
      </c>
      <c r="Q86" s="2" t="s">
        <v>107</v>
      </c>
      <c r="R86" s="2" t="s">
        <v>63</v>
      </c>
      <c r="S86" s="2" t="s">
        <v>64</v>
      </c>
      <c r="T86" s="2" t="s">
        <v>64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2" t="s">
        <v>52</v>
      </c>
      <c r="AS86" s="2" t="s">
        <v>52</v>
      </c>
      <c r="AT86" s="3"/>
      <c r="AU86" s="2" t="s">
        <v>157</v>
      </c>
      <c r="AV86" s="3">
        <v>42</v>
      </c>
    </row>
    <row r="87" spans="1:48" ht="30" customHeight="1">
      <c r="A87" s="8" t="s">
        <v>162</v>
      </c>
      <c r="B87" s="8" t="s">
        <v>163</v>
      </c>
      <c r="C87" s="8" t="s">
        <v>110</v>
      </c>
      <c r="D87" s="9">
        <v>1</v>
      </c>
      <c r="E87" s="11">
        <f>TRUNC(일위대가목록!E23,0)</f>
        <v>0</v>
      </c>
      <c r="F87" s="11">
        <f t="shared" si="2"/>
        <v>0</v>
      </c>
      <c r="G87" s="11">
        <f>TRUNC(일위대가목록!F23,0)</f>
        <v>0</v>
      </c>
      <c r="H87" s="11">
        <f t="shared" si="3"/>
        <v>0</v>
      </c>
      <c r="I87" s="11">
        <f>TRUNC(일위대가목록!G23,0)</f>
        <v>0</v>
      </c>
      <c r="J87" s="11">
        <f t="shared" si="4"/>
        <v>0</v>
      </c>
      <c r="K87" s="11">
        <f t="shared" si="5"/>
        <v>0</v>
      </c>
      <c r="L87" s="11">
        <f t="shared" si="6"/>
        <v>0</v>
      </c>
      <c r="M87" s="12"/>
      <c r="N87" s="2" t="s">
        <v>165</v>
      </c>
      <c r="O87" s="2" t="s">
        <v>52</v>
      </c>
      <c r="P87" s="2" t="s">
        <v>52</v>
      </c>
      <c r="Q87" s="2" t="s">
        <v>107</v>
      </c>
      <c r="R87" s="2" t="s">
        <v>63</v>
      </c>
      <c r="S87" s="2" t="s">
        <v>64</v>
      </c>
      <c r="T87" s="2" t="s">
        <v>64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2" t="s">
        <v>52</v>
      </c>
      <c r="AS87" s="2" t="s">
        <v>52</v>
      </c>
      <c r="AT87" s="3"/>
      <c r="AU87" s="2" t="s">
        <v>166</v>
      </c>
      <c r="AV87" s="3">
        <v>74</v>
      </c>
    </row>
    <row r="88" spans="1:48" ht="30" customHeight="1">
      <c r="A88" s="8" t="s">
        <v>167</v>
      </c>
      <c r="B88" s="8" t="s">
        <v>168</v>
      </c>
      <c r="C88" s="8" t="s">
        <v>110</v>
      </c>
      <c r="D88" s="9">
        <v>1</v>
      </c>
      <c r="E88" s="11">
        <f>TRUNC(일위대가목록!E24,0)</f>
        <v>0</v>
      </c>
      <c r="F88" s="11">
        <f t="shared" si="2"/>
        <v>0</v>
      </c>
      <c r="G88" s="11">
        <f>TRUNC(일위대가목록!F24,0)</f>
        <v>0</v>
      </c>
      <c r="H88" s="11">
        <f t="shared" si="3"/>
        <v>0</v>
      </c>
      <c r="I88" s="11">
        <f>TRUNC(일위대가목록!G24,0)</f>
        <v>0</v>
      </c>
      <c r="J88" s="11">
        <f t="shared" si="4"/>
        <v>0</v>
      </c>
      <c r="K88" s="11">
        <f t="shared" si="5"/>
        <v>0</v>
      </c>
      <c r="L88" s="11">
        <f t="shared" si="6"/>
        <v>0</v>
      </c>
      <c r="M88" s="12"/>
      <c r="N88" s="2" t="s">
        <v>170</v>
      </c>
      <c r="O88" s="2" t="s">
        <v>52</v>
      </c>
      <c r="P88" s="2" t="s">
        <v>52</v>
      </c>
      <c r="Q88" s="2" t="s">
        <v>107</v>
      </c>
      <c r="R88" s="2" t="s">
        <v>63</v>
      </c>
      <c r="S88" s="2" t="s">
        <v>64</v>
      </c>
      <c r="T88" s="2" t="s">
        <v>64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2" t="s">
        <v>52</v>
      </c>
      <c r="AS88" s="2" t="s">
        <v>52</v>
      </c>
      <c r="AT88" s="3"/>
      <c r="AU88" s="2" t="s">
        <v>171</v>
      </c>
      <c r="AV88" s="3">
        <v>75</v>
      </c>
    </row>
    <row r="89" spans="1:48" ht="30" customHeight="1">
      <c r="A89" s="8" t="s">
        <v>172</v>
      </c>
      <c r="B89" s="8" t="s">
        <v>173</v>
      </c>
      <c r="C89" s="8" t="s">
        <v>110</v>
      </c>
      <c r="D89" s="9">
        <v>2</v>
      </c>
      <c r="E89" s="11">
        <f>TRUNC(일위대가목록!E25,0)</f>
        <v>0</v>
      </c>
      <c r="F89" s="11">
        <f t="shared" si="2"/>
        <v>0</v>
      </c>
      <c r="G89" s="11">
        <f>TRUNC(일위대가목록!F25,0)</f>
        <v>0</v>
      </c>
      <c r="H89" s="11">
        <f t="shared" si="3"/>
        <v>0</v>
      </c>
      <c r="I89" s="11">
        <f>TRUNC(일위대가목록!G25,0)</f>
        <v>0</v>
      </c>
      <c r="J89" s="11">
        <f t="shared" si="4"/>
        <v>0</v>
      </c>
      <c r="K89" s="11">
        <f t="shared" si="5"/>
        <v>0</v>
      </c>
      <c r="L89" s="11">
        <f t="shared" si="6"/>
        <v>0</v>
      </c>
      <c r="M89" s="12"/>
      <c r="N89" s="2" t="s">
        <v>175</v>
      </c>
      <c r="O89" s="2" t="s">
        <v>52</v>
      </c>
      <c r="P89" s="2" t="s">
        <v>52</v>
      </c>
      <c r="Q89" s="2" t="s">
        <v>107</v>
      </c>
      <c r="R89" s="2" t="s">
        <v>63</v>
      </c>
      <c r="S89" s="2" t="s">
        <v>64</v>
      </c>
      <c r="T89" s="2" t="s">
        <v>64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2" t="s">
        <v>52</v>
      </c>
      <c r="AS89" s="2" t="s">
        <v>52</v>
      </c>
      <c r="AT89" s="3"/>
      <c r="AU89" s="2" t="s">
        <v>176</v>
      </c>
      <c r="AV89" s="3">
        <v>82</v>
      </c>
    </row>
    <row r="90" spans="1:48" ht="30" customHeight="1">
      <c r="A90" s="8" t="s">
        <v>177</v>
      </c>
      <c r="B90" s="8" t="s">
        <v>178</v>
      </c>
      <c r="C90" s="8" t="s">
        <v>179</v>
      </c>
      <c r="D90" s="9">
        <v>1</v>
      </c>
      <c r="E90" s="11">
        <f>TRUNC(단가대비표!O33,0)</f>
        <v>0</v>
      </c>
      <c r="F90" s="11">
        <f t="shared" si="2"/>
        <v>0</v>
      </c>
      <c r="G90" s="11">
        <f>TRUNC(단가대비표!P33,0)</f>
        <v>0</v>
      </c>
      <c r="H90" s="11">
        <f t="shared" si="3"/>
        <v>0</v>
      </c>
      <c r="I90" s="11">
        <f>TRUNC(단가대비표!V33,0)</f>
        <v>0</v>
      </c>
      <c r="J90" s="11">
        <f t="shared" si="4"/>
        <v>0</v>
      </c>
      <c r="K90" s="11">
        <f t="shared" si="5"/>
        <v>0</v>
      </c>
      <c r="L90" s="11">
        <f t="shared" si="6"/>
        <v>0</v>
      </c>
      <c r="M90" s="12"/>
      <c r="N90" s="2" t="s">
        <v>181</v>
      </c>
      <c r="O90" s="2" t="s">
        <v>52</v>
      </c>
      <c r="P90" s="2" t="s">
        <v>52</v>
      </c>
      <c r="Q90" s="2" t="s">
        <v>107</v>
      </c>
      <c r="R90" s="2" t="s">
        <v>64</v>
      </c>
      <c r="S90" s="2" t="s">
        <v>64</v>
      </c>
      <c r="T90" s="2" t="s">
        <v>63</v>
      </c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2" t="s">
        <v>52</v>
      </c>
      <c r="AS90" s="2" t="s">
        <v>52</v>
      </c>
      <c r="AT90" s="3"/>
      <c r="AU90" s="2" t="s">
        <v>182</v>
      </c>
      <c r="AV90" s="3">
        <v>77</v>
      </c>
    </row>
    <row r="91" spans="1:48" ht="30" customHeight="1">
      <c r="A91" s="8" t="s">
        <v>1590</v>
      </c>
      <c r="B91" s="8" t="s">
        <v>1591</v>
      </c>
      <c r="C91" s="8" t="s">
        <v>1592</v>
      </c>
      <c r="D91" s="18">
        <v>1</v>
      </c>
      <c r="E91" s="11"/>
      <c r="F91" s="11"/>
      <c r="G91" s="11"/>
      <c r="H91" s="11"/>
      <c r="I91" s="11"/>
      <c r="J91" s="11"/>
      <c r="K91" s="11"/>
      <c r="L91" s="11"/>
      <c r="M91" s="18"/>
      <c r="N91" s="2"/>
      <c r="O91" s="2"/>
      <c r="P91" s="2"/>
      <c r="Q91" s="2"/>
      <c r="R91" s="2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2"/>
      <c r="AS91" s="2"/>
      <c r="AT91" s="3"/>
      <c r="AU91" s="2"/>
      <c r="AV91" s="3"/>
    </row>
    <row r="92" spans="1:48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2"/>
    </row>
    <row r="93" spans="1:48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2"/>
    </row>
    <row r="94" spans="1:48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2"/>
    </row>
    <row r="95" spans="1:48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2"/>
    </row>
    <row r="96" spans="1:48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2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2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2"/>
    </row>
    <row r="99" spans="1:48" ht="30" customHeight="1">
      <c r="A99" s="8" t="s">
        <v>77</v>
      </c>
      <c r="B99" s="9"/>
      <c r="C99" s="9"/>
      <c r="D99" s="9"/>
      <c r="E99" s="9"/>
      <c r="F99" s="11">
        <f>SUM(F77:F98)</f>
        <v>0</v>
      </c>
      <c r="G99" s="9"/>
      <c r="H99" s="11">
        <f>SUM(H77:H98)</f>
        <v>0</v>
      </c>
      <c r="I99" s="9"/>
      <c r="J99" s="11">
        <f>SUM(J77:J98)</f>
        <v>0</v>
      </c>
      <c r="K99" s="9"/>
      <c r="L99" s="11">
        <f>SUM(L77:L98)</f>
        <v>0</v>
      </c>
      <c r="M99" s="12"/>
      <c r="N99" t="s">
        <v>78</v>
      </c>
    </row>
    <row r="100" spans="1:48" ht="30" customHeight="1">
      <c r="A100" s="8" t="s">
        <v>183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2"/>
      <c r="N100" s="3"/>
      <c r="O100" s="3"/>
      <c r="P100" s="3"/>
      <c r="Q100" s="2" t="s">
        <v>184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>
      <c r="A101" s="8" t="s">
        <v>185</v>
      </c>
      <c r="B101" s="8" t="s">
        <v>52</v>
      </c>
      <c r="C101" s="8" t="s">
        <v>179</v>
      </c>
      <c r="D101" s="9">
        <v>1</v>
      </c>
      <c r="E101" s="11">
        <f>TRUNC(단가대비표!O37,0)</f>
        <v>0</v>
      </c>
      <c r="F101" s="11">
        <f>TRUNC(E101*D101, 0)</f>
        <v>0</v>
      </c>
      <c r="G101" s="11">
        <f>TRUNC(단가대비표!P37,0)</f>
        <v>0</v>
      </c>
      <c r="H101" s="11">
        <f>TRUNC(G101*D101, 0)</f>
        <v>0</v>
      </c>
      <c r="I101" s="11">
        <f>TRUNC(단가대비표!V37,0)</f>
        <v>0</v>
      </c>
      <c r="J101" s="11">
        <f>TRUNC(I101*D101, 0)</f>
        <v>0</v>
      </c>
      <c r="K101" s="11">
        <f>TRUNC(E101+G101+I101, 0)</f>
        <v>0</v>
      </c>
      <c r="L101" s="11">
        <f>TRUNC(F101+H101+J101, 0)</f>
        <v>0</v>
      </c>
      <c r="M101" s="12"/>
      <c r="N101" s="2" t="s">
        <v>186</v>
      </c>
      <c r="O101" s="2" t="s">
        <v>52</v>
      </c>
      <c r="P101" s="2" t="s">
        <v>52</v>
      </c>
      <c r="Q101" s="2" t="s">
        <v>184</v>
      </c>
      <c r="R101" s="2" t="s">
        <v>64</v>
      </c>
      <c r="S101" s="2" t="s">
        <v>64</v>
      </c>
      <c r="T101" s="2" t="s">
        <v>63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187</v>
      </c>
      <c r="AV101" s="3">
        <v>84</v>
      </c>
    </row>
    <row r="102" spans="1:48" ht="30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2"/>
    </row>
    <row r="103" spans="1:48" ht="30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2"/>
    </row>
    <row r="104" spans="1:48" ht="30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2"/>
    </row>
    <row r="105" spans="1:48" ht="30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2"/>
    </row>
    <row r="106" spans="1:48" ht="30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2"/>
    </row>
    <row r="107" spans="1:48" ht="30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2"/>
    </row>
    <row r="108" spans="1:48" ht="30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2"/>
    </row>
    <row r="109" spans="1:48" ht="30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2"/>
    </row>
    <row r="110" spans="1:48" ht="30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2"/>
    </row>
    <row r="111" spans="1:48" ht="30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2"/>
    </row>
    <row r="112" spans="1:48" ht="30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2"/>
    </row>
    <row r="113" spans="1:48" ht="30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2"/>
    </row>
    <row r="114" spans="1:48" ht="30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2"/>
    </row>
    <row r="115" spans="1:48" ht="3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2"/>
    </row>
    <row r="116" spans="1:48" ht="3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2"/>
    </row>
    <row r="117" spans="1:48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2"/>
    </row>
    <row r="118" spans="1:48" ht="3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2"/>
    </row>
    <row r="119" spans="1:48" ht="3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2"/>
    </row>
    <row r="120" spans="1:48" ht="3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2"/>
    </row>
    <row r="121" spans="1:48" ht="3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2"/>
    </row>
    <row r="122" spans="1:48" ht="3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2"/>
    </row>
    <row r="123" spans="1:48" ht="30" customHeight="1">
      <c r="A123" s="8" t="s">
        <v>77</v>
      </c>
      <c r="B123" s="9"/>
      <c r="C123" s="9"/>
      <c r="D123" s="9"/>
      <c r="E123" s="9"/>
      <c r="F123" s="11">
        <f>SUM(F101:F122)</f>
        <v>0</v>
      </c>
      <c r="G123" s="9"/>
      <c r="H123" s="11">
        <f>SUM(H101:H122)</f>
        <v>0</v>
      </c>
      <c r="I123" s="9"/>
      <c r="J123" s="11">
        <f>SUM(J101:J122)</f>
        <v>0</v>
      </c>
      <c r="K123" s="9"/>
      <c r="L123" s="11">
        <f>SUM(L101:L122)</f>
        <v>0</v>
      </c>
      <c r="M123" s="12"/>
      <c r="N123" t="s">
        <v>78</v>
      </c>
    </row>
    <row r="124" spans="1:48" ht="30" customHeight="1">
      <c r="A124" s="8" t="s">
        <v>188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2"/>
      <c r="N124" s="3"/>
      <c r="O124" s="3"/>
      <c r="P124" s="3"/>
      <c r="Q124" s="2" t="s">
        <v>189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>
      <c r="A125" s="8" t="s">
        <v>190</v>
      </c>
      <c r="B125" s="8" t="s">
        <v>191</v>
      </c>
      <c r="C125" s="8" t="s">
        <v>68</v>
      </c>
      <c r="D125" s="9">
        <v>26</v>
      </c>
      <c r="E125" s="11">
        <f>TRUNC(일위대가목록!E26,0)</f>
        <v>0</v>
      </c>
      <c r="F125" s="11">
        <f t="shared" ref="F125:F140" si="7">TRUNC(E125*D125, 0)</f>
        <v>0</v>
      </c>
      <c r="G125" s="11">
        <f>TRUNC(일위대가목록!F26,0)</f>
        <v>0</v>
      </c>
      <c r="H125" s="11">
        <f t="shared" ref="H125:H140" si="8">TRUNC(G125*D125, 0)</f>
        <v>0</v>
      </c>
      <c r="I125" s="11">
        <f>TRUNC(일위대가목록!G26,0)</f>
        <v>0</v>
      </c>
      <c r="J125" s="11">
        <f t="shared" ref="J125:J140" si="9">TRUNC(I125*D125, 0)</f>
        <v>0</v>
      </c>
      <c r="K125" s="11">
        <f t="shared" ref="K125:K140" si="10">TRUNC(E125+G125+I125, 0)</f>
        <v>0</v>
      </c>
      <c r="L125" s="11">
        <f t="shared" ref="L125:L140" si="11">TRUNC(F125+H125+J125, 0)</f>
        <v>0</v>
      </c>
      <c r="M125" s="12"/>
      <c r="N125" s="2" t="s">
        <v>193</v>
      </c>
      <c r="O125" s="2" t="s">
        <v>52</v>
      </c>
      <c r="P125" s="2" t="s">
        <v>52</v>
      </c>
      <c r="Q125" s="2" t="s">
        <v>189</v>
      </c>
      <c r="R125" s="2" t="s">
        <v>63</v>
      </c>
      <c r="S125" s="2" t="s">
        <v>64</v>
      </c>
      <c r="T125" s="2" t="s">
        <v>64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194</v>
      </c>
      <c r="AV125" s="3">
        <v>52</v>
      </c>
    </row>
    <row r="126" spans="1:48" ht="30" customHeight="1">
      <c r="A126" s="8" t="s">
        <v>195</v>
      </c>
      <c r="B126" s="8" t="s">
        <v>196</v>
      </c>
      <c r="C126" s="8" t="s">
        <v>68</v>
      </c>
      <c r="D126" s="9">
        <v>27</v>
      </c>
      <c r="E126" s="11">
        <f>TRUNC(일위대가목록!E27,0)</f>
        <v>0</v>
      </c>
      <c r="F126" s="11">
        <f t="shared" si="7"/>
        <v>0</v>
      </c>
      <c r="G126" s="11">
        <f>TRUNC(일위대가목록!F27,0)</f>
        <v>0</v>
      </c>
      <c r="H126" s="11">
        <f t="shared" si="8"/>
        <v>0</v>
      </c>
      <c r="I126" s="11">
        <f>TRUNC(일위대가목록!G27,0)</f>
        <v>0</v>
      </c>
      <c r="J126" s="11">
        <f t="shared" si="9"/>
        <v>0</v>
      </c>
      <c r="K126" s="11">
        <f t="shared" si="10"/>
        <v>0</v>
      </c>
      <c r="L126" s="11">
        <f t="shared" si="11"/>
        <v>0</v>
      </c>
      <c r="M126" s="12"/>
      <c r="N126" s="2" t="s">
        <v>198</v>
      </c>
      <c r="O126" s="2" t="s">
        <v>52</v>
      </c>
      <c r="P126" s="2" t="s">
        <v>52</v>
      </c>
      <c r="Q126" s="2" t="s">
        <v>189</v>
      </c>
      <c r="R126" s="2" t="s">
        <v>63</v>
      </c>
      <c r="S126" s="2" t="s">
        <v>64</v>
      </c>
      <c r="T126" s="2" t="s">
        <v>64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199</v>
      </c>
      <c r="AV126" s="3">
        <v>53</v>
      </c>
    </row>
    <row r="127" spans="1:48" ht="30" customHeight="1">
      <c r="A127" s="8" t="s">
        <v>200</v>
      </c>
      <c r="B127" s="8" t="s">
        <v>201</v>
      </c>
      <c r="C127" s="8" t="s">
        <v>68</v>
      </c>
      <c r="D127" s="9">
        <v>22</v>
      </c>
      <c r="E127" s="11">
        <f>TRUNC(일위대가목록!E28,0)</f>
        <v>0</v>
      </c>
      <c r="F127" s="11">
        <f t="shared" si="7"/>
        <v>0</v>
      </c>
      <c r="G127" s="11">
        <f>TRUNC(일위대가목록!F28,0)</f>
        <v>0</v>
      </c>
      <c r="H127" s="11">
        <f t="shared" si="8"/>
        <v>0</v>
      </c>
      <c r="I127" s="11">
        <f>TRUNC(일위대가목록!G28,0)</f>
        <v>0</v>
      </c>
      <c r="J127" s="11">
        <f t="shared" si="9"/>
        <v>0</v>
      </c>
      <c r="K127" s="11">
        <f t="shared" si="10"/>
        <v>0</v>
      </c>
      <c r="L127" s="11">
        <f t="shared" si="11"/>
        <v>0</v>
      </c>
      <c r="M127" s="12"/>
      <c r="N127" s="2" t="s">
        <v>203</v>
      </c>
      <c r="O127" s="2" t="s">
        <v>52</v>
      </c>
      <c r="P127" s="2" t="s">
        <v>52</v>
      </c>
      <c r="Q127" s="2" t="s">
        <v>189</v>
      </c>
      <c r="R127" s="2" t="s">
        <v>63</v>
      </c>
      <c r="S127" s="2" t="s">
        <v>64</v>
      </c>
      <c r="T127" s="2" t="s">
        <v>64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204</v>
      </c>
      <c r="AV127" s="3">
        <v>54</v>
      </c>
    </row>
    <row r="128" spans="1:48" ht="30" customHeight="1">
      <c r="A128" s="8" t="s">
        <v>205</v>
      </c>
      <c r="B128" s="8" t="s">
        <v>206</v>
      </c>
      <c r="C128" s="8" t="s">
        <v>68</v>
      </c>
      <c r="D128" s="9">
        <v>3</v>
      </c>
      <c r="E128" s="11">
        <f>TRUNC(일위대가목록!E29,0)</f>
        <v>0</v>
      </c>
      <c r="F128" s="11">
        <f t="shared" si="7"/>
        <v>0</v>
      </c>
      <c r="G128" s="11">
        <f>TRUNC(일위대가목록!F29,0)</f>
        <v>0</v>
      </c>
      <c r="H128" s="11">
        <f t="shared" si="8"/>
        <v>0</v>
      </c>
      <c r="I128" s="11">
        <f>TRUNC(일위대가목록!G29,0)</f>
        <v>0</v>
      </c>
      <c r="J128" s="11">
        <f t="shared" si="9"/>
        <v>0</v>
      </c>
      <c r="K128" s="11">
        <f t="shared" si="10"/>
        <v>0</v>
      </c>
      <c r="L128" s="11">
        <f t="shared" si="11"/>
        <v>0</v>
      </c>
      <c r="M128" s="12"/>
      <c r="N128" s="2" t="s">
        <v>208</v>
      </c>
      <c r="O128" s="2" t="s">
        <v>52</v>
      </c>
      <c r="P128" s="2" t="s">
        <v>52</v>
      </c>
      <c r="Q128" s="2" t="s">
        <v>189</v>
      </c>
      <c r="R128" s="2" t="s">
        <v>63</v>
      </c>
      <c r="S128" s="2" t="s">
        <v>64</v>
      </c>
      <c r="T128" s="2" t="s">
        <v>64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52</v>
      </c>
      <c r="AS128" s="2" t="s">
        <v>52</v>
      </c>
      <c r="AT128" s="3"/>
      <c r="AU128" s="2" t="s">
        <v>209</v>
      </c>
      <c r="AV128" s="3">
        <v>55</v>
      </c>
    </row>
    <row r="129" spans="1:48" ht="30" customHeight="1">
      <c r="A129" s="8" t="s">
        <v>210</v>
      </c>
      <c r="B129" s="8" t="s">
        <v>211</v>
      </c>
      <c r="C129" s="8" t="s">
        <v>68</v>
      </c>
      <c r="D129" s="9">
        <v>4</v>
      </c>
      <c r="E129" s="11">
        <f>TRUNC(일위대가목록!E30,0)</f>
        <v>0</v>
      </c>
      <c r="F129" s="11">
        <f t="shared" si="7"/>
        <v>0</v>
      </c>
      <c r="G129" s="11">
        <f>TRUNC(일위대가목록!F30,0)</f>
        <v>0</v>
      </c>
      <c r="H129" s="11">
        <f t="shared" si="8"/>
        <v>0</v>
      </c>
      <c r="I129" s="11">
        <f>TRUNC(일위대가목록!G30,0)</f>
        <v>0</v>
      </c>
      <c r="J129" s="11">
        <f t="shared" si="9"/>
        <v>0</v>
      </c>
      <c r="K129" s="11">
        <f t="shared" si="10"/>
        <v>0</v>
      </c>
      <c r="L129" s="11">
        <f t="shared" si="11"/>
        <v>0</v>
      </c>
      <c r="M129" s="12"/>
      <c r="N129" s="2" t="s">
        <v>213</v>
      </c>
      <c r="O129" s="2" t="s">
        <v>52</v>
      </c>
      <c r="P129" s="2" t="s">
        <v>52</v>
      </c>
      <c r="Q129" s="2" t="s">
        <v>189</v>
      </c>
      <c r="R129" s="2" t="s">
        <v>63</v>
      </c>
      <c r="S129" s="2" t="s">
        <v>64</v>
      </c>
      <c r="T129" s="2" t="s">
        <v>64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52</v>
      </c>
      <c r="AS129" s="2" t="s">
        <v>52</v>
      </c>
      <c r="AT129" s="3"/>
      <c r="AU129" s="2" t="s">
        <v>214</v>
      </c>
      <c r="AV129" s="3">
        <v>56</v>
      </c>
    </row>
    <row r="130" spans="1:48" ht="30" customHeight="1">
      <c r="A130" s="8" t="s">
        <v>215</v>
      </c>
      <c r="B130" s="8" t="s">
        <v>52</v>
      </c>
      <c r="C130" s="8" t="s">
        <v>110</v>
      </c>
      <c r="D130" s="9">
        <v>6</v>
      </c>
      <c r="E130" s="11">
        <f>TRUNC(일위대가목록!E31,0)</f>
        <v>0</v>
      </c>
      <c r="F130" s="11">
        <f t="shared" si="7"/>
        <v>0</v>
      </c>
      <c r="G130" s="11">
        <f>TRUNC(일위대가목록!F31,0)</f>
        <v>0</v>
      </c>
      <c r="H130" s="11">
        <f t="shared" si="8"/>
        <v>0</v>
      </c>
      <c r="I130" s="11">
        <f>TRUNC(일위대가목록!G31,0)</f>
        <v>0</v>
      </c>
      <c r="J130" s="11">
        <f t="shared" si="9"/>
        <v>0</v>
      </c>
      <c r="K130" s="11">
        <f t="shared" si="10"/>
        <v>0</v>
      </c>
      <c r="L130" s="11">
        <f t="shared" si="11"/>
        <v>0</v>
      </c>
      <c r="M130" s="12"/>
      <c r="N130" s="2" t="s">
        <v>217</v>
      </c>
      <c r="O130" s="2" t="s">
        <v>52</v>
      </c>
      <c r="P130" s="2" t="s">
        <v>52</v>
      </c>
      <c r="Q130" s="2" t="s">
        <v>189</v>
      </c>
      <c r="R130" s="2" t="s">
        <v>63</v>
      </c>
      <c r="S130" s="2" t="s">
        <v>64</v>
      </c>
      <c r="T130" s="2" t="s">
        <v>64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218</v>
      </c>
      <c r="AV130" s="3">
        <v>57</v>
      </c>
    </row>
    <row r="131" spans="1:48" ht="30" customHeight="1">
      <c r="A131" s="8" t="s">
        <v>219</v>
      </c>
      <c r="B131" s="8" t="s">
        <v>52</v>
      </c>
      <c r="C131" s="8" t="s">
        <v>110</v>
      </c>
      <c r="D131" s="9">
        <v>1</v>
      </c>
      <c r="E131" s="11">
        <f>TRUNC(일위대가목록!E32,0)</f>
        <v>0</v>
      </c>
      <c r="F131" s="11">
        <f t="shared" si="7"/>
        <v>0</v>
      </c>
      <c r="G131" s="11">
        <f>TRUNC(일위대가목록!F32,0)</f>
        <v>0</v>
      </c>
      <c r="H131" s="11">
        <f t="shared" si="8"/>
        <v>0</v>
      </c>
      <c r="I131" s="11">
        <f>TRUNC(일위대가목록!G32,0)</f>
        <v>0</v>
      </c>
      <c r="J131" s="11">
        <f t="shared" si="9"/>
        <v>0</v>
      </c>
      <c r="K131" s="11">
        <f t="shared" si="10"/>
        <v>0</v>
      </c>
      <c r="L131" s="11">
        <f t="shared" si="11"/>
        <v>0</v>
      </c>
      <c r="M131" s="12"/>
      <c r="N131" s="2" t="s">
        <v>221</v>
      </c>
      <c r="O131" s="2" t="s">
        <v>52</v>
      </c>
      <c r="P131" s="2" t="s">
        <v>52</v>
      </c>
      <c r="Q131" s="2" t="s">
        <v>189</v>
      </c>
      <c r="R131" s="2" t="s">
        <v>63</v>
      </c>
      <c r="S131" s="2" t="s">
        <v>64</v>
      </c>
      <c r="T131" s="2" t="s">
        <v>64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222</v>
      </c>
      <c r="AV131" s="3">
        <v>58</v>
      </c>
    </row>
    <row r="132" spans="1:48" ht="30" customHeight="1">
      <c r="A132" s="8" t="s">
        <v>223</v>
      </c>
      <c r="B132" s="8" t="s">
        <v>52</v>
      </c>
      <c r="C132" s="8" t="s">
        <v>110</v>
      </c>
      <c r="D132" s="9">
        <v>3</v>
      </c>
      <c r="E132" s="11">
        <f>TRUNC(일위대가목록!E33,0)</f>
        <v>0</v>
      </c>
      <c r="F132" s="11">
        <f t="shared" si="7"/>
        <v>0</v>
      </c>
      <c r="G132" s="11">
        <f>TRUNC(일위대가목록!F33,0)</f>
        <v>0</v>
      </c>
      <c r="H132" s="11">
        <f t="shared" si="8"/>
        <v>0</v>
      </c>
      <c r="I132" s="11">
        <f>TRUNC(일위대가목록!G33,0)</f>
        <v>0</v>
      </c>
      <c r="J132" s="11">
        <f t="shared" si="9"/>
        <v>0</v>
      </c>
      <c r="K132" s="11">
        <f t="shared" si="10"/>
        <v>0</v>
      </c>
      <c r="L132" s="11">
        <f t="shared" si="11"/>
        <v>0</v>
      </c>
      <c r="M132" s="12"/>
      <c r="N132" s="2" t="s">
        <v>225</v>
      </c>
      <c r="O132" s="2" t="s">
        <v>52</v>
      </c>
      <c r="P132" s="2" t="s">
        <v>52</v>
      </c>
      <c r="Q132" s="2" t="s">
        <v>189</v>
      </c>
      <c r="R132" s="2" t="s">
        <v>63</v>
      </c>
      <c r="S132" s="2" t="s">
        <v>64</v>
      </c>
      <c r="T132" s="2" t="s">
        <v>64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226</v>
      </c>
      <c r="AV132" s="3">
        <v>59</v>
      </c>
    </row>
    <row r="133" spans="1:48" ht="30" customHeight="1">
      <c r="A133" s="8" t="s">
        <v>227</v>
      </c>
      <c r="B133" s="8" t="s">
        <v>52</v>
      </c>
      <c r="C133" s="8" t="s">
        <v>110</v>
      </c>
      <c r="D133" s="9">
        <v>4</v>
      </c>
      <c r="E133" s="11">
        <f>TRUNC(일위대가목록!E34,0)</f>
        <v>0</v>
      </c>
      <c r="F133" s="11">
        <f t="shared" si="7"/>
        <v>0</v>
      </c>
      <c r="G133" s="11">
        <f>TRUNC(일위대가목록!F34,0)</f>
        <v>0</v>
      </c>
      <c r="H133" s="11">
        <f t="shared" si="8"/>
        <v>0</v>
      </c>
      <c r="I133" s="11">
        <f>TRUNC(일위대가목록!G34,0)</f>
        <v>0</v>
      </c>
      <c r="J133" s="11">
        <f t="shared" si="9"/>
        <v>0</v>
      </c>
      <c r="K133" s="11">
        <f t="shared" si="10"/>
        <v>0</v>
      </c>
      <c r="L133" s="11">
        <f t="shared" si="11"/>
        <v>0</v>
      </c>
      <c r="M133" s="12"/>
      <c r="N133" s="2" t="s">
        <v>229</v>
      </c>
      <c r="O133" s="2" t="s">
        <v>52</v>
      </c>
      <c r="P133" s="2" t="s">
        <v>52</v>
      </c>
      <c r="Q133" s="2" t="s">
        <v>189</v>
      </c>
      <c r="R133" s="2" t="s">
        <v>63</v>
      </c>
      <c r="S133" s="2" t="s">
        <v>64</v>
      </c>
      <c r="T133" s="2" t="s">
        <v>64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52</v>
      </c>
      <c r="AS133" s="2" t="s">
        <v>52</v>
      </c>
      <c r="AT133" s="3"/>
      <c r="AU133" s="2" t="s">
        <v>230</v>
      </c>
      <c r="AV133" s="3">
        <v>60</v>
      </c>
    </row>
    <row r="134" spans="1:48" ht="30" customHeight="1">
      <c r="A134" s="8" t="s">
        <v>231</v>
      </c>
      <c r="B134" s="8" t="s">
        <v>232</v>
      </c>
      <c r="C134" s="8" t="s">
        <v>110</v>
      </c>
      <c r="D134" s="9">
        <v>1</v>
      </c>
      <c r="E134" s="11">
        <f>TRUNC(일위대가목록!E35,0)</f>
        <v>0</v>
      </c>
      <c r="F134" s="11">
        <f t="shared" si="7"/>
        <v>0</v>
      </c>
      <c r="G134" s="11">
        <f>TRUNC(일위대가목록!F35,0)</f>
        <v>0</v>
      </c>
      <c r="H134" s="11">
        <f t="shared" si="8"/>
        <v>0</v>
      </c>
      <c r="I134" s="11">
        <f>TRUNC(일위대가목록!G35,0)</f>
        <v>0</v>
      </c>
      <c r="J134" s="11">
        <f t="shared" si="9"/>
        <v>0</v>
      </c>
      <c r="K134" s="11">
        <f t="shared" si="10"/>
        <v>0</v>
      </c>
      <c r="L134" s="11">
        <f t="shared" si="11"/>
        <v>0</v>
      </c>
      <c r="M134" s="12"/>
      <c r="N134" s="2" t="s">
        <v>234</v>
      </c>
      <c r="O134" s="2" t="s">
        <v>52</v>
      </c>
      <c r="P134" s="2" t="s">
        <v>52</v>
      </c>
      <c r="Q134" s="2" t="s">
        <v>189</v>
      </c>
      <c r="R134" s="2" t="s">
        <v>63</v>
      </c>
      <c r="S134" s="2" t="s">
        <v>64</v>
      </c>
      <c r="T134" s="2" t="s">
        <v>64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 t="s">
        <v>52</v>
      </c>
      <c r="AS134" s="2" t="s">
        <v>52</v>
      </c>
      <c r="AT134" s="3"/>
      <c r="AU134" s="2" t="s">
        <v>235</v>
      </c>
      <c r="AV134" s="3">
        <v>61</v>
      </c>
    </row>
    <row r="135" spans="1:48" ht="30" customHeight="1">
      <c r="A135" s="8" t="s">
        <v>236</v>
      </c>
      <c r="B135" s="8" t="s">
        <v>237</v>
      </c>
      <c r="C135" s="8" t="s">
        <v>110</v>
      </c>
      <c r="D135" s="9">
        <v>1</v>
      </c>
      <c r="E135" s="11">
        <f>TRUNC(일위대가목록!E36,0)</f>
        <v>0</v>
      </c>
      <c r="F135" s="11">
        <f t="shared" si="7"/>
        <v>0</v>
      </c>
      <c r="G135" s="11">
        <f>TRUNC(일위대가목록!F36,0)</f>
        <v>0</v>
      </c>
      <c r="H135" s="11">
        <f t="shared" si="8"/>
        <v>0</v>
      </c>
      <c r="I135" s="11">
        <f>TRUNC(일위대가목록!G36,0)</f>
        <v>0</v>
      </c>
      <c r="J135" s="11">
        <f t="shared" si="9"/>
        <v>0</v>
      </c>
      <c r="K135" s="11">
        <f t="shared" si="10"/>
        <v>0</v>
      </c>
      <c r="L135" s="11">
        <f t="shared" si="11"/>
        <v>0</v>
      </c>
      <c r="M135" s="12"/>
      <c r="N135" s="2" t="s">
        <v>239</v>
      </c>
      <c r="O135" s="2" t="s">
        <v>52</v>
      </c>
      <c r="P135" s="2" t="s">
        <v>52</v>
      </c>
      <c r="Q135" s="2" t="s">
        <v>189</v>
      </c>
      <c r="R135" s="2" t="s">
        <v>63</v>
      </c>
      <c r="S135" s="2" t="s">
        <v>64</v>
      </c>
      <c r="T135" s="2" t="s">
        <v>64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52</v>
      </c>
      <c r="AS135" s="2" t="s">
        <v>52</v>
      </c>
      <c r="AT135" s="3"/>
      <c r="AU135" s="2" t="s">
        <v>240</v>
      </c>
      <c r="AV135" s="3">
        <v>62</v>
      </c>
    </row>
    <row r="136" spans="1:48" ht="30" customHeight="1">
      <c r="A136" s="8" t="s">
        <v>241</v>
      </c>
      <c r="B136" s="8" t="s">
        <v>237</v>
      </c>
      <c r="C136" s="8" t="s">
        <v>110</v>
      </c>
      <c r="D136" s="9">
        <v>1</v>
      </c>
      <c r="E136" s="11">
        <f>TRUNC(일위대가목록!E37,0)</f>
        <v>0</v>
      </c>
      <c r="F136" s="11">
        <f t="shared" si="7"/>
        <v>0</v>
      </c>
      <c r="G136" s="11">
        <f>TRUNC(일위대가목록!F37,0)</f>
        <v>0</v>
      </c>
      <c r="H136" s="11">
        <f t="shared" si="8"/>
        <v>0</v>
      </c>
      <c r="I136" s="11">
        <f>TRUNC(일위대가목록!G37,0)</f>
        <v>0</v>
      </c>
      <c r="J136" s="11">
        <f t="shared" si="9"/>
        <v>0</v>
      </c>
      <c r="K136" s="11">
        <f t="shared" si="10"/>
        <v>0</v>
      </c>
      <c r="L136" s="11">
        <f t="shared" si="11"/>
        <v>0</v>
      </c>
      <c r="M136" s="12"/>
      <c r="N136" s="2" t="s">
        <v>243</v>
      </c>
      <c r="O136" s="2" t="s">
        <v>52</v>
      </c>
      <c r="P136" s="2" t="s">
        <v>52</v>
      </c>
      <c r="Q136" s="2" t="s">
        <v>189</v>
      </c>
      <c r="R136" s="2" t="s">
        <v>63</v>
      </c>
      <c r="S136" s="2" t="s">
        <v>64</v>
      </c>
      <c r="T136" s="2" t="s">
        <v>64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52</v>
      </c>
      <c r="AS136" s="2" t="s">
        <v>52</v>
      </c>
      <c r="AT136" s="3"/>
      <c r="AU136" s="2" t="s">
        <v>244</v>
      </c>
      <c r="AV136" s="3">
        <v>63</v>
      </c>
    </row>
    <row r="137" spans="1:48" ht="30" customHeight="1">
      <c r="A137" s="8" t="s">
        <v>245</v>
      </c>
      <c r="B137" s="8" t="s">
        <v>246</v>
      </c>
      <c r="C137" s="8" t="s">
        <v>110</v>
      </c>
      <c r="D137" s="9">
        <v>1</v>
      </c>
      <c r="E137" s="11">
        <f>TRUNC(일위대가목록!E38,0)</f>
        <v>0</v>
      </c>
      <c r="F137" s="11">
        <f t="shared" si="7"/>
        <v>0</v>
      </c>
      <c r="G137" s="11">
        <f>TRUNC(일위대가목록!F38,0)</f>
        <v>0</v>
      </c>
      <c r="H137" s="11">
        <f t="shared" si="8"/>
        <v>0</v>
      </c>
      <c r="I137" s="11">
        <f>TRUNC(일위대가목록!G38,0)</f>
        <v>0</v>
      </c>
      <c r="J137" s="11">
        <f t="shared" si="9"/>
        <v>0</v>
      </c>
      <c r="K137" s="11">
        <f t="shared" si="10"/>
        <v>0</v>
      </c>
      <c r="L137" s="11">
        <f t="shared" si="11"/>
        <v>0</v>
      </c>
      <c r="M137" s="12"/>
      <c r="N137" s="2" t="s">
        <v>248</v>
      </c>
      <c r="O137" s="2" t="s">
        <v>52</v>
      </c>
      <c r="P137" s="2" t="s">
        <v>52</v>
      </c>
      <c r="Q137" s="2" t="s">
        <v>189</v>
      </c>
      <c r="R137" s="2" t="s">
        <v>63</v>
      </c>
      <c r="S137" s="2" t="s">
        <v>64</v>
      </c>
      <c r="T137" s="2" t="s">
        <v>64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52</v>
      </c>
      <c r="AS137" s="2" t="s">
        <v>52</v>
      </c>
      <c r="AT137" s="3"/>
      <c r="AU137" s="2" t="s">
        <v>249</v>
      </c>
      <c r="AV137" s="3">
        <v>64</v>
      </c>
    </row>
    <row r="138" spans="1:48" ht="30" customHeight="1">
      <c r="A138" s="8" t="s">
        <v>250</v>
      </c>
      <c r="B138" s="8" t="s">
        <v>52</v>
      </c>
      <c r="C138" s="8" t="s">
        <v>110</v>
      </c>
      <c r="D138" s="9">
        <v>1</v>
      </c>
      <c r="E138" s="11">
        <f>TRUNC(일위대가목록!E39,0)</f>
        <v>0</v>
      </c>
      <c r="F138" s="11">
        <f t="shared" si="7"/>
        <v>0</v>
      </c>
      <c r="G138" s="11">
        <f>TRUNC(일위대가목록!F39,0)</f>
        <v>0</v>
      </c>
      <c r="H138" s="11">
        <f t="shared" si="8"/>
        <v>0</v>
      </c>
      <c r="I138" s="11">
        <f>TRUNC(일위대가목록!G39,0)</f>
        <v>0</v>
      </c>
      <c r="J138" s="11">
        <f t="shared" si="9"/>
        <v>0</v>
      </c>
      <c r="K138" s="11">
        <f t="shared" si="10"/>
        <v>0</v>
      </c>
      <c r="L138" s="11">
        <f t="shared" si="11"/>
        <v>0</v>
      </c>
      <c r="M138" s="12"/>
      <c r="N138" s="2" t="s">
        <v>252</v>
      </c>
      <c r="O138" s="2" t="s">
        <v>52</v>
      </c>
      <c r="P138" s="2" t="s">
        <v>52</v>
      </c>
      <c r="Q138" s="2" t="s">
        <v>189</v>
      </c>
      <c r="R138" s="2" t="s">
        <v>63</v>
      </c>
      <c r="S138" s="2" t="s">
        <v>64</v>
      </c>
      <c r="T138" s="2" t="s">
        <v>64</v>
      </c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2" t="s">
        <v>52</v>
      </c>
      <c r="AS138" s="2" t="s">
        <v>52</v>
      </c>
      <c r="AT138" s="3"/>
      <c r="AU138" s="2" t="s">
        <v>253</v>
      </c>
      <c r="AV138" s="3">
        <v>65</v>
      </c>
    </row>
    <row r="139" spans="1:48" ht="30" customHeight="1">
      <c r="A139" s="8" t="s">
        <v>254</v>
      </c>
      <c r="B139" s="8" t="s">
        <v>52</v>
      </c>
      <c r="C139" s="8" t="s">
        <v>110</v>
      </c>
      <c r="D139" s="9">
        <v>1</v>
      </c>
      <c r="E139" s="11">
        <f>TRUNC(일위대가목록!E40,0)</f>
        <v>0</v>
      </c>
      <c r="F139" s="11">
        <f t="shared" si="7"/>
        <v>0</v>
      </c>
      <c r="G139" s="11">
        <f>TRUNC(일위대가목록!F40,0)</f>
        <v>0</v>
      </c>
      <c r="H139" s="11">
        <f t="shared" si="8"/>
        <v>0</v>
      </c>
      <c r="I139" s="11">
        <f>TRUNC(일위대가목록!G40,0)</f>
        <v>0</v>
      </c>
      <c r="J139" s="11">
        <f t="shared" si="9"/>
        <v>0</v>
      </c>
      <c r="K139" s="11">
        <f t="shared" si="10"/>
        <v>0</v>
      </c>
      <c r="L139" s="11">
        <f t="shared" si="11"/>
        <v>0</v>
      </c>
      <c r="M139" s="12"/>
      <c r="N139" s="2" t="s">
        <v>256</v>
      </c>
      <c r="O139" s="2" t="s">
        <v>52</v>
      </c>
      <c r="P139" s="2" t="s">
        <v>52</v>
      </c>
      <c r="Q139" s="2" t="s">
        <v>189</v>
      </c>
      <c r="R139" s="2" t="s">
        <v>63</v>
      </c>
      <c r="S139" s="2" t="s">
        <v>64</v>
      </c>
      <c r="T139" s="2" t="s">
        <v>64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2" t="s">
        <v>52</v>
      </c>
      <c r="AS139" s="2" t="s">
        <v>52</v>
      </c>
      <c r="AT139" s="3"/>
      <c r="AU139" s="2" t="s">
        <v>257</v>
      </c>
      <c r="AV139" s="3">
        <v>66</v>
      </c>
    </row>
    <row r="140" spans="1:48" ht="30" customHeight="1">
      <c r="A140" s="8" t="s">
        <v>258</v>
      </c>
      <c r="B140" s="8" t="s">
        <v>259</v>
      </c>
      <c r="C140" s="8" t="s">
        <v>110</v>
      </c>
      <c r="D140" s="9">
        <v>7</v>
      </c>
      <c r="E140" s="11">
        <f>TRUNC(일위대가목록!E41,0)</f>
        <v>0</v>
      </c>
      <c r="F140" s="11">
        <f t="shared" si="7"/>
        <v>0</v>
      </c>
      <c r="G140" s="11">
        <f>TRUNC(일위대가목록!F41,0)</f>
        <v>0</v>
      </c>
      <c r="H140" s="11">
        <f t="shared" si="8"/>
        <v>0</v>
      </c>
      <c r="I140" s="11">
        <f>TRUNC(일위대가목록!G41,0)</f>
        <v>0</v>
      </c>
      <c r="J140" s="11">
        <f t="shared" si="9"/>
        <v>0</v>
      </c>
      <c r="K140" s="11">
        <f t="shared" si="10"/>
        <v>0</v>
      </c>
      <c r="L140" s="11">
        <f t="shared" si="11"/>
        <v>0</v>
      </c>
      <c r="M140" s="12"/>
      <c r="N140" s="2" t="s">
        <v>261</v>
      </c>
      <c r="O140" s="2" t="s">
        <v>52</v>
      </c>
      <c r="P140" s="2" t="s">
        <v>52</v>
      </c>
      <c r="Q140" s="2" t="s">
        <v>189</v>
      </c>
      <c r="R140" s="2" t="s">
        <v>63</v>
      </c>
      <c r="S140" s="2" t="s">
        <v>64</v>
      </c>
      <c r="T140" s="2" t="s">
        <v>64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2" t="s">
        <v>52</v>
      </c>
      <c r="AS140" s="2" t="s">
        <v>52</v>
      </c>
      <c r="AT140" s="3"/>
      <c r="AU140" s="2" t="s">
        <v>262</v>
      </c>
      <c r="AV140" s="3">
        <v>67</v>
      </c>
    </row>
    <row r="141" spans="1:48" ht="30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2"/>
    </row>
    <row r="142" spans="1:48" ht="30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2"/>
    </row>
    <row r="143" spans="1:48" ht="30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2"/>
    </row>
    <row r="144" spans="1:48" ht="30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2"/>
    </row>
    <row r="145" spans="1:48" ht="30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2"/>
    </row>
    <row r="146" spans="1:48" ht="30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2"/>
    </row>
    <row r="147" spans="1:48" ht="30" customHeight="1">
      <c r="A147" s="8" t="s">
        <v>77</v>
      </c>
      <c r="B147" s="9"/>
      <c r="C147" s="9"/>
      <c r="D147" s="9"/>
      <c r="E147" s="9"/>
      <c r="F147" s="11">
        <f>SUM(F125:F146)</f>
        <v>0</v>
      </c>
      <c r="G147" s="9"/>
      <c r="H147" s="11">
        <f>SUM(H125:H146)</f>
        <v>0</v>
      </c>
      <c r="I147" s="9"/>
      <c r="J147" s="11">
        <f>SUM(J125:J146)</f>
        <v>0</v>
      </c>
      <c r="K147" s="9"/>
      <c r="L147" s="11">
        <f>SUM(L125:L146)</f>
        <v>0</v>
      </c>
      <c r="M147" s="12"/>
      <c r="N147" t="s">
        <v>78</v>
      </c>
    </row>
    <row r="148" spans="1:48" ht="30" customHeight="1">
      <c r="A148" s="8" t="s">
        <v>263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2"/>
      <c r="N148" s="3"/>
      <c r="O148" s="3"/>
      <c r="P148" s="3"/>
      <c r="Q148" s="2" t="s">
        <v>264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ht="30" customHeight="1">
      <c r="A149" s="8" t="s">
        <v>266</v>
      </c>
      <c r="B149" s="8" t="s">
        <v>267</v>
      </c>
      <c r="C149" s="8" t="s">
        <v>268</v>
      </c>
      <c r="D149" s="9">
        <v>6.9279999999999999</v>
      </c>
      <c r="E149" s="11">
        <f>TRUNC(단가대비표!O80,0)</f>
        <v>0</v>
      </c>
      <c r="F149" s="11">
        <f>TRUNC(E149*D149, 0)</f>
        <v>0</v>
      </c>
      <c r="G149" s="11">
        <f>TRUNC(단가대비표!P80,0)</f>
        <v>0</v>
      </c>
      <c r="H149" s="11">
        <f>TRUNC(G149*D149, 0)</f>
        <v>0</v>
      </c>
      <c r="I149" s="11">
        <f>TRUNC(단가대비표!V80,0)</f>
        <v>0</v>
      </c>
      <c r="J149" s="11">
        <f>TRUNC(I149*D149, 0)</f>
        <v>0</v>
      </c>
      <c r="K149" s="11">
        <f>TRUNC(E149+G149+I149, 0)</f>
        <v>0</v>
      </c>
      <c r="L149" s="11">
        <f>TRUNC(F149+H149+J149, 0)</f>
        <v>0</v>
      </c>
      <c r="M149" s="12"/>
      <c r="N149" s="2" t="s">
        <v>269</v>
      </c>
      <c r="O149" s="2" t="s">
        <v>52</v>
      </c>
      <c r="P149" s="2" t="s">
        <v>52</v>
      </c>
      <c r="Q149" s="2" t="s">
        <v>264</v>
      </c>
      <c r="R149" s="2" t="s">
        <v>64</v>
      </c>
      <c r="S149" s="2" t="s">
        <v>64</v>
      </c>
      <c r="T149" s="2" t="s">
        <v>63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270</v>
      </c>
      <c r="AV149" s="3">
        <v>45</v>
      </c>
    </row>
    <row r="150" spans="1:48" ht="30" customHeight="1">
      <c r="A150" s="8" t="s">
        <v>271</v>
      </c>
      <c r="B150" s="8" t="s">
        <v>272</v>
      </c>
      <c r="C150" s="8" t="s">
        <v>268</v>
      </c>
      <c r="D150" s="9">
        <v>6.9279999999999999</v>
      </c>
      <c r="E150" s="11">
        <f>TRUNC(단가대비표!O81,0)</f>
        <v>0</v>
      </c>
      <c r="F150" s="11">
        <f>TRUNC(E150*D150, 0)</f>
        <v>0</v>
      </c>
      <c r="G150" s="11">
        <f>TRUNC(단가대비표!P81,0)</f>
        <v>0</v>
      </c>
      <c r="H150" s="11">
        <f>TRUNC(G150*D150, 0)</f>
        <v>0</v>
      </c>
      <c r="I150" s="11">
        <f>TRUNC(단가대비표!V81,0)</f>
        <v>0</v>
      </c>
      <c r="J150" s="11">
        <f>TRUNC(I150*D150, 0)</f>
        <v>0</v>
      </c>
      <c r="K150" s="11">
        <f>TRUNC(E150+G150+I150, 0)</f>
        <v>0</v>
      </c>
      <c r="L150" s="11">
        <f>TRUNC(F150+H150+J150, 0)</f>
        <v>0</v>
      </c>
      <c r="M150" s="12"/>
      <c r="N150" s="2" t="s">
        <v>273</v>
      </c>
      <c r="O150" s="2" t="s">
        <v>52</v>
      </c>
      <c r="P150" s="2" t="s">
        <v>52</v>
      </c>
      <c r="Q150" s="2" t="s">
        <v>264</v>
      </c>
      <c r="R150" s="2" t="s">
        <v>64</v>
      </c>
      <c r="S150" s="2" t="s">
        <v>64</v>
      </c>
      <c r="T150" s="2" t="s">
        <v>63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52</v>
      </c>
      <c r="AS150" s="2" t="s">
        <v>52</v>
      </c>
      <c r="AT150" s="3"/>
      <c r="AU150" s="2" t="s">
        <v>274</v>
      </c>
      <c r="AV150" s="3">
        <v>50</v>
      </c>
    </row>
    <row r="151" spans="1:48" ht="30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2"/>
    </row>
    <row r="152" spans="1:48" ht="30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2"/>
    </row>
    <row r="153" spans="1:48" ht="30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2"/>
    </row>
    <row r="154" spans="1:48" ht="30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2"/>
    </row>
    <row r="155" spans="1:48" ht="30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2"/>
    </row>
    <row r="156" spans="1:48" ht="30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2"/>
    </row>
    <row r="157" spans="1:48" ht="30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2"/>
    </row>
    <row r="158" spans="1:48" ht="3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2"/>
    </row>
    <row r="159" spans="1:48" ht="30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2"/>
    </row>
    <row r="160" spans="1:48" ht="30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2"/>
    </row>
    <row r="161" spans="1:48" ht="3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2"/>
    </row>
    <row r="162" spans="1:48" ht="3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2"/>
    </row>
    <row r="163" spans="1:48" ht="3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2"/>
    </row>
    <row r="164" spans="1:48" ht="30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2"/>
    </row>
    <row r="165" spans="1:48" ht="30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2"/>
    </row>
    <row r="166" spans="1:48" ht="30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2"/>
    </row>
    <row r="167" spans="1:48" ht="30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2"/>
    </row>
    <row r="168" spans="1:48" ht="30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2"/>
    </row>
    <row r="169" spans="1:48" ht="3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2"/>
    </row>
    <row r="170" spans="1:48" ht="3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2"/>
    </row>
    <row r="171" spans="1:48" ht="30" customHeight="1">
      <c r="A171" s="8" t="s">
        <v>77</v>
      </c>
      <c r="B171" s="9"/>
      <c r="C171" s="9"/>
      <c r="D171" s="9"/>
      <c r="E171" s="9"/>
      <c r="F171" s="11">
        <f>SUM(F149:F170)</f>
        <v>0</v>
      </c>
      <c r="G171" s="9"/>
      <c r="H171" s="11">
        <f>SUM(H149:H170)</f>
        <v>0</v>
      </c>
      <c r="I171" s="9"/>
      <c r="J171" s="11">
        <f>SUM(J149:J170)</f>
        <v>0</v>
      </c>
      <c r="K171" s="9"/>
      <c r="L171" s="11">
        <f>SUM(L149:L170)</f>
        <v>0</v>
      </c>
      <c r="M171" s="12"/>
      <c r="N171" t="s">
        <v>78</v>
      </c>
    </row>
    <row r="172" spans="1:48" ht="30" customHeight="1">
      <c r="A172" s="8" t="s">
        <v>275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2"/>
      <c r="N172" s="3"/>
      <c r="O172" s="3"/>
      <c r="P172" s="3"/>
      <c r="Q172" s="2" t="s">
        <v>276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>
      <c r="A173" s="8" t="s">
        <v>278</v>
      </c>
      <c r="B173" s="8" t="s">
        <v>279</v>
      </c>
      <c r="C173" s="8" t="s">
        <v>280</v>
      </c>
      <c r="D173" s="9">
        <v>-759</v>
      </c>
      <c r="E173" s="11">
        <f>TRUNC(단가대비표!O9,0)</f>
        <v>0</v>
      </c>
      <c r="F173" s="11">
        <f>TRUNC(E173*D173, 0)</f>
        <v>0</v>
      </c>
      <c r="G173" s="11">
        <f>TRUNC(단가대비표!P9,0)</f>
        <v>0</v>
      </c>
      <c r="H173" s="11">
        <f>TRUNC(G173*D173, 0)</f>
        <v>0</v>
      </c>
      <c r="I173" s="11">
        <f>TRUNC(단가대비표!V9,0)</f>
        <v>0</v>
      </c>
      <c r="J173" s="11">
        <f>TRUNC(I173*D173, 0)</f>
        <v>0</v>
      </c>
      <c r="K173" s="11">
        <f>TRUNC(E173+G173+I173, 0)</f>
        <v>0</v>
      </c>
      <c r="L173" s="11">
        <f>TRUNC(F173+H173+J173, 0)</f>
        <v>0</v>
      </c>
      <c r="M173" s="12"/>
      <c r="N173" s="2" t="s">
        <v>282</v>
      </c>
      <c r="O173" s="2" t="s">
        <v>52</v>
      </c>
      <c r="P173" s="2" t="s">
        <v>52</v>
      </c>
      <c r="Q173" s="2" t="s">
        <v>276</v>
      </c>
      <c r="R173" s="2" t="s">
        <v>64</v>
      </c>
      <c r="S173" s="2" t="s">
        <v>64</v>
      </c>
      <c r="T173" s="2" t="s">
        <v>63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283</v>
      </c>
      <c r="AV173" s="3">
        <v>47</v>
      </c>
    </row>
    <row r="174" spans="1:48" ht="30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2"/>
    </row>
    <row r="175" spans="1:48" ht="30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2"/>
    </row>
    <row r="176" spans="1:48" ht="30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2"/>
    </row>
    <row r="177" spans="1:13" ht="30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2"/>
    </row>
    <row r="178" spans="1:13" ht="30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2"/>
    </row>
    <row r="179" spans="1:13" ht="30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2"/>
    </row>
    <row r="180" spans="1:13" ht="30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2"/>
    </row>
    <row r="181" spans="1:13" ht="30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2"/>
    </row>
    <row r="182" spans="1:13" ht="30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2"/>
    </row>
    <row r="183" spans="1:13" ht="30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2"/>
    </row>
    <row r="184" spans="1:13" ht="30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2"/>
    </row>
    <row r="185" spans="1:13" ht="30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2"/>
    </row>
    <row r="186" spans="1:13" ht="30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2"/>
    </row>
    <row r="187" spans="1:13" ht="30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2"/>
    </row>
    <row r="188" spans="1:13" ht="30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2"/>
    </row>
    <row r="189" spans="1:13" ht="30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2"/>
    </row>
    <row r="190" spans="1:13" ht="30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2"/>
    </row>
    <row r="191" spans="1:13" ht="30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2"/>
    </row>
    <row r="192" spans="1:13" ht="30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2"/>
    </row>
    <row r="193" spans="1:14" ht="3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2"/>
    </row>
    <row r="194" spans="1:14" ht="3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2"/>
    </row>
    <row r="195" spans="1:14" ht="30" customHeight="1">
      <c r="A195" s="8" t="s">
        <v>77</v>
      </c>
      <c r="B195" s="9"/>
      <c r="C195" s="9"/>
      <c r="D195" s="9"/>
      <c r="E195" s="9"/>
      <c r="F195" s="11">
        <f>SUM(F173:F194)</f>
        <v>0</v>
      </c>
      <c r="G195" s="9"/>
      <c r="H195" s="11">
        <f>SUM(H173:H194)</f>
        <v>0</v>
      </c>
      <c r="I195" s="9"/>
      <c r="J195" s="11">
        <f>SUM(J173:J194)</f>
        <v>0</v>
      </c>
      <c r="K195" s="9"/>
      <c r="L195" s="11">
        <f>SUM(L173:L194)</f>
        <v>0</v>
      </c>
      <c r="M195" s="12"/>
      <c r="N195" t="s">
        <v>78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  <rowBreaks count="8" manualBreakCount="8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opLeftCell="B4" workbookViewId="0">
      <selection sqref="A1:J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158" t="s">
        <v>284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30" customHeight="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4" ht="30" customHeight="1">
      <c r="A3" s="4" t="s">
        <v>285</v>
      </c>
      <c r="B3" s="4" t="s">
        <v>2</v>
      </c>
      <c r="C3" s="4" t="s">
        <v>3</v>
      </c>
      <c r="D3" s="4" t="s">
        <v>4</v>
      </c>
      <c r="E3" s="4" t="s">
        <v>286</v>
      </c>
      <c r="F3" s="4" t="s">
        <v>287</v>
      </c>
      <c r="G3" s="4" t="s">
        <v>288</v>
      </c>
      <c r="H3" s="4" t="s">
        <v>289</v>
      </c>
      <c r="I3" s="4" t="s">
        <v>290</v>
      </c>
      <c r="J3" s="4" t="s">
        <v>291</v>
      </c>
      <c r="K3" s="1" t="s">
        <v>292</v>
      </c>
      <c r="L3" s="1" t="s">
        <v>293</v>
      </c>
      <c r="M3" s="1" t="s">
        <v>294</v>
      </c>
      <c r="N3" s="1" t="s">
        <v>295</v>
      </c>
    </row>
    <row r="4" spans="1:14" ht="30" customHeight="1">
      <c r="A4" s="8" t="s">
        <v>62</v>
      </c>
      <c r="B4" s="8" t="s">
        <v>58</v>
      </c>
      <c r="C4" s="8" t="s">
        <v>59</v>
      </c>
      <c r="D4" s="8" t="s">
        <v>60</v>
      </c>
      <c r="E4" s="14">
        <f>일위대가!F15</f>
        <v>0</v>
      </c>
      <c r="F4" s="14">
        <f>일위대가!H15</f>
        <v>0</v>
      </c>
      <c r="G4" s="14">
        <f>일위대가!J15</f>
        <v>0</v>
      </c>
      <c r="H4" s="14">
        <f t="shared" ref="H4:H35" si="0">E4+F4+G4</f>
        <v>0</v>
      </c>
      <c r="I4" s="8" t="s">
        <v>61</v>
      </c>
      <c r="J4" s="8" t="s">
        <v>52</v>
      </c>
      <c r="K4" s="2" t="s">
        <v>52</v>
      </c>
      <c r="L4" s="2" t="s">
        <v>52</v>
      </c>
      <c r="M4" s="2" t="s">
        <v>52</v>
      </c>
      <c r="N4" s="2" t="s">
        <v>52</v>
      </c>
    </row>
    <row r="5" spans="1:14" ht="30" customHeight="1">
      <c r="A5" s="8" t="s">
        <v>70</v>
      </c>
      <c r="B5" s="8" t="s">
        <v>66</v>
      </c>
      <c r="C5" s="8" t="s">
        <v>67</v>
      </c>
      <c r="D5" s="8" t="s">
        <v>68</v>
      </c>
      <c r="E5" s="14">
        <f>일위대가!F19</f>
        <v>0</v>
      </c>
      <c r="F5" s="14">
        <f>일위대가!H19</f>
        <v>0</v>
      </c>
      <c r="G5" s="14">
        <f>일위대가!J19</f>
        <v>0</v>
      </c>
      <c r="H5" s="14">
        <f t="shared" si="0"/>
        <v>0</v>
      </c>
      <c r="I5" s="8" t="s">
        <v>69</v>
      </c>
      <c r="J5" s="8" t="s">
        <v>52</v>
      </c>
      <c r="K5" s="2" t="s">
        <v>52</v>
      </c>
      <c r="L5" s="2" t="s">
        <v>52</v>
      </c>
      <c r="M5" s="2" t="s">
        <v>52</v>
      </c>
      <c r="N5" s="2" t="s">
        <v>52</v>
      </c>
    </row>
    <row r="6" spans="1:14" ht="30" customHeight="1">
      <c r="A6" s="8" t="s">
        <v>75</v>
      </c>
      <c r="B6" s="8" t="s">
        <v>72</v>
      </c>
      <c r="C6" s="8" t="s">
        <v>73</v>
      </c>
      <c r="D6" s="8" t="s">
        <v>68</v>
      </c>
      <c r="E6" s="14">
        <f>일위대가!F26</f>
        <v>0</v>
      </c>
      <c r="F6" s="14">
        <f>일위대가!H26</f>
        <v>0</v>
      </c>
      <c r="G6" s="14">
        <f>일위대가!J26</f>
        <v>0</v>
      </c>
      <c r="H6" s="14">
        <f t="shared" si="0"/>
        <v>0</v>
      </c>
      <c r="I6" s="8" t="s">
        <v>74</v>
      </c>
      <c r="J6" s="8" t="s">
        <v>52</v>
      </c>
      <c r="K6" s="2" t="s">
        <v>52</v>
      </c>
      <c r="L6" s="2" t="s">
        <v>52</v>
      </c>
      <c r="M6" s="2" t="s">
        <v>52</v>
      </c>
      <c r="N6" s="2" t="s">
        <v>52</v>
      </c>
    </row>
    <row r="7" spans="1:14" ht="30" customHeight="1">
      <c r="A7" s="8" t="s">
        <v>84</v>
      </c>
      <c r="B7" s="8" t="s">
        <v>81</v>
      </c>
      <c r="C7" s="8" t="s">
        <v>82</v>
      </c>
      <c r="D7" s="8" t="s">
        <v>68</v>
      </c>
      <c r="E7" s="14">
        <f>일위대가!F33</f>
        <v>0</v>
      </c>
      <c r="F7" s="14">
        <f>일위대가!H33</f>
        <v>0</v>
      </c>
      <c r="G7" s="14">
        <f>일위대가!J33</f>
        <v>0</v>
      </c>
      <c r="H7" s="14">
        <f t="shared" si="0"/>
        <v>0</v>
      </c>
      <c r="I7" s="8" t="s">
        <v>83</v>
      </c>
      <c r="J7" s="8" t="s">
        <v>52</v>
      </c>
      <c r="K7" s="2" t="s">
        <v>52</v>
      </c>
      <c r="L7" s="2" t="s">
        <v>52</v>
      </c>
      <c r="M7" s="2" t="s">
        <v>52</v>
      </c>
      <c r="N7" s="2" t="s">
        <v>52</v>
      </c>
    </row>
    <row r="8" spans="1:14" ht="30" customHeight="1">
      <c r="A8" s="8" t="s">
        <v>88</v>
      </c>
      <c r="B8" s="8" t="s">
        <v>81</v>
      </c>
      <c r="C8" s="8" t="s">
        <v>86</v>
      </c>
      <c r="D8" s="8" t="s">
        <v>68</v>
      </c>
      <c r="E8" s="14">
        <f>일위대가!F40</f>
        <v>0</v>
      </c>
      <c r="F8" s="14">
        <f>일위대가!H40</f>
        <v>0</v>
      </c>
      <c r="G8" s="14">
        <f>일위대가!J40</f>
        <v>0</v>
      </c>
      <c r="H8" s="14">
        <f t="shared" si="0"/>
        <v>0</v>
      </c>
      <c r="I8" s="8" t="s">
        <v>87</v>
      </c>
      <c r="J8" s="8" t="s">
        <v>52</v>
      </c>
      <c r="K8" s="2" t="s">
        <v>52</v>
      </c>
      <c r="L8" s="2" t="s">
        <v>52</v>
      </c>
      <c r="M8" s="2" t="s">
        <v>52</v>
      </c>
      <c r="N8" s="2" t="s">
        <v>52</v>
      </c>
    </row>
    <row r="9" spans="1:14" ht="30" customHeight="1">
      <c r="A9" s="8" t="s">
        <v>95</v>
      </c>
      <c r="B9" s="8" t="s">
        <v>92</v>
      </c>
      <c r="C9" s="8" t="s">
        <v>93</v>
      </c>
      <c r="D9" s="8" t="s">
        <v>68</v>
      </c>
      <c r="E9" s="14">
        <f>일위대가!F45</f>
        <v>0</v>
      </c>
      <c r="F9" s="14">
        <f>일위대가!H45</f>
        <v>0</v>
      </c>
      <c r="G9" s="14">
        <f>일위대가!J45</f>
        <v>0</v>
      </c>
      <c r="H9" s="14">
        <f t="shared" si="0"/>
        <v>0</v>
      </c>
      <c r="I9" s="8" t="s">
        <v>94</v>
      </c>
      <c r="J9" s="8" t="s">
        <v>52</v>
      </c>
      <c r="K9" s="2" t="s">
        <v>52</v>
      </c>
      <c r="L9" s="2" t="s">
        <v>52</v>
      </c>
      <c r="M9" s="2" t="s">
        <v>52</v>
      </c>
      <c r="N9" s="2" t="s">
        <v>52</v>
      </c>
    </row>
    <row r="10" spans="1:14" ht="30" customHeight="1">
      <c r="A10" s="8" t="s">
        <v>99</v>
      </c>
      <c r="B10" s="8" t="s">
        <v>92</v>
      </c>
      <c r="C10" s="8" t="s">
        <v>97</v>
      </c>
      <c r="D10" s="8" t="s">
        <v>68</v>
      </c>
      <c r="E10" s="14">
        <f>일위대가!F50</f>
        <v>0</v>
      </c>
      <c r="F10" s="14">
        <f>일위대가!H50</f>
        <v>0</v>
      </c>
      <c r="G10" s="14">
        <f>일위대가!J50</f>
        <v>0</v>
      </c>
      <c r="H10" s="14">
        <f t="shared" si="0"/>
        <v>0</v>
      </c>
      <c r="I10" s="8" t="s">
        <v>98</v>
      </c>
      <c r="J10" s="8" t="s">
        <v>52</v>
      </c>
      <c r="K10" s="2" t="s">
        <v>52</v>
      </c>
      <c r="L10" s="2" t="s">
        <v>52</v>
      </c>
      <c r="M10" s="2" t="s">
        <v>52</v>
      </c>
      <c r="N10" s="2" t="s">
        <v>52</v>
      </c>
    </row>
    <row r="11" spans="1:14" ht="30" customHeight="1">
      <c r="A11" s="8" t="s">
        <v>104</v>
      </c>
      <c r="B11" s="8" t="s">
        <v>101</v>
      </c>
      <c r="C11" s="8" t="s">
        <v>102</v>
      </c>
      <c r="D11" s="8" t="s">
        <v>68</v>
      </c>
      <c r="E11" s="14">
        <f>일위대가!F56</f>
        <v>0</v>
      </c>
      <c r="F11" s="14">
        <f>일위대가!H56</f>
        <v>0</v>
      </c>
      <c r="G11" s="14">
        <f>일위대가!J56</f>
        <v>0</v>
      </c>
      <c r="H11" s="14">
        <f t="shared" si="0"/>
        <v>0</v>
      </c>
      <c r="I11" s="8" t="s">
        <v>103</v>
      </c>
      <c r="J11" s="8" t="s">
        <v>52</v>
      </c>
      <c r="K11" s="2" t="s">
        <v>52</v>
      </c>
      <c r="L11" s="2" t="s">
        <v>52</v>
      </c>
      <c r="M11" s="2" t="s">
        <v>52</v>
      </c>
      <c r="N11" s="2" t="s">
        <v>52</v>
      </c>
    </row>
    <row r="12" spans="1:14" ht="30" customHeight="1">
      <c r="A12" s="8" t="s">
        <v>112</v>
      </c>
      <c r="B12" s="8" t="s">
        <v>108</v>
      </c>
      <c r="C12" s="8" t="s">
        <v>109</v>
      </c>
      <c r="D12" s="8" t="s">
        <v>110</v>
      </c>
      <c r="E12" s="14">
        <f>일위대가!F60</f>
        <v>0</v>
      </c>
      <c r="F12" s="14">
        <f>일위대가!H60</f>
        <v>0</v>
      </c>
      <c r="G12" s="14">
        <f>일위대가!J60</f>
        <v>0</v>
      </c>
      <c r="H12" s="14">
        <f t="shared" si="0"/>
        <v>0</v>
      </c>
      <c r="I12" s="8" t="s">
        <v>111</v>
      </c>
      <c r="J12" s="8" t="s">
        <v>52</v>
      </c>
      <c r="K12" s="2" t="s">
        <v>52</v>
      </c>
      <c r="L12" s="2" t="s">
        <v>52</v>
      </c>
      <c r="M12" s="2" t="s">
        <v>52</v>
      </c>
      <c r="N12" s="2" t="s">
        <v>52</v>
      </c>
    </row>
    <row r="13" spans="1:14" ht="30" customHeight="1">
      <c r="A13" s="8" t="s">
        <v>117</v>
      </c>
      <c r="B13" s="8" t="s">
        <v>114</v>
      </c>
      <c r="C13" s="8" t="s">
        <v>115</v>
      </c>
      <c r="D13" s="8" t="s">
        <v>110</v>
      </c>
      <c r="E13" s="14">
        <f>일위대가!F66</f>
        <v>0</v>
      </c>
      <c r="F13" s="14">
        <f>일위대가!H66</f>
        <v>0</v>
      </c>
      <c r="G13" s="14">
        <f>일위대가!J66</f>
        <v>0</v>
      </c>
      <c r="H13" s="14">
        <f t="shared" si="0"/>
        <v>0</v>
      </c>
      <c r="I13" s="8" t="s">
        <v>116</v>
      </c>
      <c r="J13" s="8" t="s">
        <v>52</v>
      </c>
      <c r="K13" s="2" t="s">
        <v>52</v>
      </c>
      <c r="L13" s="2" t="s">
        <v>52</v>
      </c>
      <c r="M13" s="2" t="s">
        <v>52</v>
      </c>
      <c r="N13" s="2" t="s">
        <v>52</v>
      </c>
    </row>
    <row r="14" spans="1:14" ht="30" customHeight="1">
      <c r="A14" s="8" t="s">
        <v>121</v>
      </c>
      <c r="B14" s="8" t="s">
        <v>119</v>
      </c>
      <c r="C14" s="8" t="s">
        <v>115</v>
      </c>
      <c r="D14" s="8" t="s">
        <v>110</v>
      </c>
      <c r="E14" s="14">
        <f>일위대가!F72</f>
        <v>0</v>
      </c>
      <c r="F14" s="14">
        <f>일위대가!H72</f>
        <v>0</v>
      </c>
      <c r="G14" s="14">
        <f>일위대가!J72</f>
        <v>0</v>
      </c>
      <c r="H14" s="14">
        <f t="shared" si="0"/>
        <v>0</v>
      </c>
      <c r="I14" s="8" t="s">
        <v>120</v>
      </c>
      <c r="J14" s="8" t="s">
        <v>52</v>
      </c>
      <c r="K14" s="2" t="s">
        <v>52</v>
      </c>
      <c r="L14" s="2" t="s">
        <v>52</v>
      </c>
      <c r="M14" s="2" t="s">
        <v>52</v>
      </c>
      <c r="N14" s="2" t="s">
        <v>52</v>
      </c>
    </row>
    <row r="15" spans="1:14" ht="30" customHeight="1">
      <c r="A15" s="8" t="s">
        <v>126</v>
      </c>
      <c r="B15" s="8" t="s">
        <v>123</v>
      </c>
      <c r="C15" s="8" t="s">
        <v>124</v>
      </c>
      <c r="D15" s="8" t="s">
        <v>110</v>
      </c>
      <c r="E15" s="14">
        <f>일위대가!F92</f>
        <v>0</v>
      </c>
      <c r="F15" s="14">
        <f>일위대가!H92</f>
        <v>0</v>
      </c>
      <c r="G15" s="14">
        <f>일위대가!J92</f>
        <v>0</v>
      </c>
      <c r="H15" s="14">
        <f t="shared" si="0"/>
        <v>0</v>
      </c>
      <c r="I15" s="8" t="s">
        <v>125</v>
      </c>
      <c r="J15" s="8" t="s">
        <v>52</v>
      </c>
      <c r="K15" s="2" t="s">
        <v>52</v>
      </c>
      <c r="L15" s="2" t="s">
        <v>52</v>
      </c>
      <c r="M15" s="2" t="s">
        <v>52</v>
      </c>
      <c r="N15" s="2" t="s">
        <v>52</v>
      </c>
    </row>
    <row r="16" spans="1:14" ht="30" customHeight="1">
      <c r="A16" s="8" t="s">
        <v>131</v>
      </c>
      <c r="B16" s="8" t="s">
        <v>128</v>
      </c>
      <c r="C16" s="8" t="s">
        <v>129</v>
      </c>
      <c r="D16" s="8" t="s">
        <v>110</v>
      </c>
      <c r="E16" s="14">
        <f>일위대가!F111</f>
        <v>0</v>
      </c>
      <c r="F16" s="14">
        <f>일위대가!H111</f>
        <v>0</v>
      </c>
      <c r="G16" s="14">
        <f>일위대가!J111</f>
        <v>0</v>
      </c>
      <c r="H16" s="14">
        <f t="shared" si="0"/>
        <v>0</v>
      </c>
      <c r="I16" s="8" t="s">
        <v>130</v>
      </c>
      <c r="J16" s="8" t="s">
        <v>52</v>
      </c>
      <c r="K16" s="2" t="s">
        <v>52</v>
      </c>
      <c r="L16" s="2" t="s">
        <v>52</v>
      </c>
      <c r="M16" s="2" t="s">
        <v>52</v>
      </c>
      <c r="N16" s="2" t="s">
        <v>52</v>
      </c>
    </row>
    <row r="17" spans="1:14" ht="30" customHeight="1">
      <c r="A17" s="8" t="s">
        <v>136</v>
      </c>
      <c r="B17" s="8" t="s">
        <v>133</v>
      </c>
      <c r="C17" s="8" t="s">
        <v>134</v>
      </c>
      <c r="D17" s="8" t="s">
        <v>110</v>
      </c>
      <c r="E17" s="14">
        <f>일위대가!F127</f>
        <v>0</v>
      </c>
      <c r="F17" s="14">
        <f>일위대가!H127</f>
        <v>0</v>
      </c>
      <c r="G17" s="14">
        <f>일위대가!J127</f>
        <v>0</v>
      </c>
      <c r="H17" s="14">
        <f t="shared" si="0"/>
        <v>0</v>
      </c>
      <c r="I17" s="8" t="s">
        <v>135</v>
      </c>
      <c r="J17" s="8" t="s">
        <v>52</v>
      </c>
      <c r="K17" s="2" t="s">
        <v>52</v>
      </c>
      <c r="L17" s="2" t="s">
        <v>52</v>
      </c>
      <c r="M17" s="2" t="s">
        <v>52</v>
      </c>
      <c r="N17" s="2" t="s">
        <v>52</v>
      </c>
    </row>
    <row r="18" spans="1:14" ht="30" customHeight="1">
      <c r="A18" s="8" t="s">
        <v>141</v>
      </c>
      <c r="B18" s="8" t="s">
        <v>138</v>
      </c>
      <c r="C18" s="8" t="s">
        <v>139</v>
      </c>
      <c r="D18" s="8" t="s">
        <v>110</v>
      </c>
      <c r="E18" s="14">
        <f>일위대가!F136</f>
        <v>0</v>
      </c>
      <c r="F18" s="14">
        <f>일위대가!H136</f>
        <v>0</v>
      </c>
      <c r="G18" s="14">
        <f>일위대가!J136</f>
        <v>0</v>
      </c>
      <c r="H18" s="14">
        <f t="shared" si="0"/>
        <v>0</v>
      </c>
      <c r="I18" s="8" t="s">
        <v>140</v>
      </c>
      <c r="J18" s="8" t="s">
        <v>52</v>
      </c>
      <c r="K18" s="2" t="s">
        <v>52</v>
      </c>
      <c r="L18" s="2" t="s">
        <v>52</v>
      </c>
      <c r="M18" s="2" t="s">
        <v>52</v>
      </c>
      <c r="N18" s="2" t="s">
        <v>52</v>
      </c>
    </row>
    <row r="19" spans="1:14" ht="30" customHeight="1">
      <c r="A19" s="8" t="s">
        <v>146</v>
      </c>
      <c r="B19" s="8" t="s">
        <v>143</v>
      </c>
      <c r="C19" s="8" t="s">
        <v>144</v>
      </c>
      <c r="D19" s="8" t="s">
        <v>110</v>
      </c>
      <c r="E19" s="14">
        <f>일위대가!F144</f>
        <v>0</v>
      </c>
      <c r="F19" s="14">
        <f>일위대가!H144</f>
        <v>0</v>
      </c>
      <c r="G19" s="14">
        <f>일위대가!J144</f>
        <v>0</v>
      </c>
      <c r="H19" s="14">
        <f t="shared" si="0"/>
        <v>0</v>
      </c>
      <c r="I19" s="8" t="s">
        <v>145</v>
      </c>
      <c r="J19" s="8" t="s">
        <v>52</v>
      </c>
      <c r="K19" s="2" t="s">
        <v>52</v>
      </c>
      <c r="L19" s="2" t="s">
        <v>52</v>
      </c>
      <c r="M19" s="2" t="s">
        <v>52</v>
      </c>
      <c r="N19" s="2" t="s">
        <v>52</v>
      </c>
    </row>
    <row r="20" spans="1:14" ht="30" customHeight="1">
      <c r="A20" s="8" t="s">
        <v>151</v>
      </c>
      <c r="B20" s="8" t="s">
        <v>148</v>
      </c>
      <c r="C20" s="8" t="s">
        <v>149</v>
      </c>
      <c r="D20" s="8" t="s">
        <v>110</v>
      </c>
      <c r="E20" s="14">
        <f>일위대가!F151</f>
        <v>0</v>
      </c>
      <c r="F20" s="14">
        <f>일위대가!H151</f>
        <v>0</v>
      </c>
      <c r="G20" s="14">
        <f>일위대가!J151</f>
        <v>0</v>
      </c>
      <c r="H20" s="14">
        <f t="shared" si="0"/>
        <v>0</v>
      </c>
      <c r="I20" s="8" t="s">
        <v>150</v>
      </c>
      <c r="J20" s="8" t="s">
        <v>52</v>
      </c>
      <c r="K20" s="2" t="s">
        <v>52</v>
      </c>
      <c r="L20" s="2" t="s">
        <v>52</v>
      </c>
      <c r="M20" s="2" t="s">
        <v>52</v>
      </c>
      <c r="N20" s="2" t="s">
        <v>52</v>
      </c>
    </row>
    <row r="21" spans="1:14" ht="30" customHeight="1">
      <c r="A21" s="8" t="s">
        <v>156</v>
      </c>
      <c r="B21" s="8" t="s">
        <v>153</v>
      </c>
      <c r="C21" s="8" t="s">
        <v>154</v>
      </c>
      <c r="D21" s="8" t="s">
        <v>110</v>
      </c>
      <c r="E21" s="14">
        <f>일위대가!F157</f>
        <v>0</v>
      </c>
      <c r="F21" s="14">
        <f>일위대가!H157</f>
        <v>0</v>
      </c>
      <c r="G21" s="14">
        <f>일위대가!J157</f>
        <v>0</v>
      </c>
      <c r="H21" s="14">
        <f t="shared" si="0"/>
        <v>0</v>
      </c>
      <c r="I21" s="8" t="s">
        <v>155</v>
      </c>
      <c r="J21" s="8" t="s">
        <v>52</v>
      </c>
      <c r="K21" s="2" t="s">
        <v>52</v>
      </c>
      <c r="L21" s="2" t="s">
        <v>52</v>
      </c>
      <c r="M21" s="2" t="s">
        <v>52</v>
      </c>
      <c r="N21" s="2" t="s">
        <v>52</v>
      </c>
    </row>
    <row r="22" spans="1:14" ht="30" customHeight="1">
      <c r="A22" s="8" t="s">
        <v>161</v>
      </c>
      <c r="B22" s="8" t="s">
        <v>158</v>
      </c>
      <c r="C22" s="8" t="s">
        <v>159</v>
      </c>
      <c r="D22" s="8" t="s">
        <v>110</v>
      </c>
      <c r="E22" s="14">
        <f>일위대가!F163</f>
        <v>0</v>
      </c>
      <c r="F22" s="14">
        <f>일위대가!H163</f>
        <v>0</v>
      </c>
      <c r="G22" s="14">
        <f>일위대가!J163</f>
        <v>0</v>
      </c>
      <c r="H22" s="14">
        <f t="shared" si="0"/>
        <v>0</v>
      </c>
      <c r="I22" s="8" t="s">
        <v>160</v>
      </c>
      <c r="J22" s="8" t="s">
        <v>52</v>
      </c>
      <c r="K22" s="2" t="s">
        <v>52</v>
      </c>
      <c r="L22" s="2" t="s">
        <v>52</v>
      </c>
      <c r="M22" s="2" t="s">
        <v>52</v>
      </c>
      <c r="N22" s="2" t="s">
        <v>52</v>
      </c>
    </row>
    <row r="23" spans="1:14" ht="30" customHeight="1">
      <c r="A23" s="8" t="s">
        <v>165</v>
      </c>
      <c r="B23" s="8" t="s">
        <v>162</v>
      </c>
      <c r="C23" s="8" t="s">
        <v>163</v>
      </c>
      <c r="D23" s="8" t="s">
        <v>110</v>
      </c>
      <c r="E23" s="14">
        <f>일위대가!F177</f>
        <v>0</v>
      </c>
      <c r="F23" s="14">
        <f>일위대가!H177</f>
        <v>0</v>
      </c>
      <c r="G23" s="14">
        <f>일위대가!J177</f>
        <v>0</v>
      </c>
      <c r="H23" s="14">
        <f t="shared" si="0"/>
        <v>0</v>
      </c>
      <c r="I23" s="8" t="s">
        <v>164</v>
      </c>
      <c r="J23" s="8" t="s">
        <v>52</v>
      </c>
      <c r="K23" s="2" t="s">
        <v>52</v>
      </c>
      <c r="L23" s="2" t="s">
        <v>52</v>
      </c>
      <c r="M23" s="2" t="s">
        <v>52</v>
      </c>
      <c r="N23" s="2" t="s">
        <v>52</v>
      </c>
    </row>
    <row r="24" spans="1:14" ht="30" customHeight="1">
      <c r="A24" s="8" t="s">
        <v>170</v>
      </c>
      <c r="B24" s="8" t="s">
        <v>167</v>
      </c>
      <c r="C24" s="8" t="s">
        <v>168</v>
      </c>
      <c r="D24" s="8" t="s">
        <v>110</v>
      </c>
      <c r="E24" s="14">
        <f>일위대가!F186</f>
        <v>0</v>
      </c>
      <c r="F24" s="14">
        <f>일위대가!H186</f>
        <v>0</v>
      </c>
      <c r="G24" s="14">
        <f>일위대가!J186</f>
        <v>0</v>
      </c>
      <c r="H24" s="14">
        <f t="shared" si="0"/>
        <v>0</v>
      </c>
      <c r="I24" s="8" t="s">
        <v>169</v>
      </c>
      <c r="J24" s="8" t="s">
        <v>52</v>
      </c>
      <c r="K24" s="2" t="s">
        <v>52</v>
      </c>
      <c r="L24" s="2" t="s">
        <v>52</v>
      </c>
      <c r="M24" s="2" t="s">
        <v>52</v>
      </c>
      <c r="N24" s="2" t="s">
        <v>52</v>
      </c>
    </row>
    <row r="25" spans="1:14" ht="30" customHeight="1">
      <c r="A25" s="8" t="s">
        <v>175</v>
      </c>
      <c r="B25" s="8" t="s">
        <v>172</v>
      </c>
      <c r="C25" s="8" t="s">
        <v>173</v>
      </c>
      <c r="D25" s="8" t="s">
        <v>110</v>
      </c>
      <c r="E25" s="14">
        <f>일위대가!F203</f>
        <v>0</v>
      </c>
      <c r="F25" s="14">
        <f>일위대가!H203</f>
        <v>0</v>
      </c>
      <c r="G25" s="14">
        <f>일위대가!J203</f>
        <v>0</v>
      </c>
      <c r="H25" s="14">
        <f t="shared" si="0"/>
        <v>0</v>
      </c>
      <c r="I25" s="8" t="s">
        <v>174</v>
      </c>
      <c r="J25" s="8" t="s">
        <v>52</v>
      </c>
      <c r="K25" s="2" t="s">
        <v>52</v>
      </c>
      <c r="L25" s="2" t="s">
        <v>52</v>
      </c>
      <c r="M25" s="2" t="s">
        <v>52</v>
      </c>
      <c r="N25" s="2" t="s">
        <v>52</v>
      </c>
    </row>
    <row r="26" spans="1:14" ht="30" customHeight="1">
      <c r="A26" s="8" t="s">
        <v>193</v>
      </c>
      <c r="B26" s="8" t="s">
        <v>190</v>
      </c>
      <c r="C26" s="8" t="s">
        <v>191</v>
      </c>
      <c r="D26" s="8" t="s">
        <v>68</v>
      </c>
      <c r="E26" s="14">
        <f>일위대가!F208</f>
        <v>0</v>
      </c>
      <c r="F26" s="14">
        <f>일위대가!H208</f>
        <v>0</v>
      </c>
      <c r="G26" s="14">
        <f>일위대가!J208</f>
        <v>0</v>
      </c>
      <c r="H26" s="14">
        <f t="shared" si="0"/>
        <v>0</v>
      </c>
      <c r="I26" s="8" t="s">
        <v>192</v>
      </c>
      <c r="J26" s="8" t="s">
        <v>52</v>
      </c>
      <c r="K26" s="2" t="s">
        <v>52</v>
      </c>
      <c r="L26" s="2" t="s">
        <v>52</v>
      </c>
      <c r="M26" s="2" t="s">
        <v>52</v>
      </c>
      <c r="N26" s="2" t="s">
        <v>52</v>
      </c>
    </row>
    <row r="27" spans="1:14" ht="30" customHeight="1">
      <c r="A27" s="8" t="s">
        <v>198</v>
      </c>
      <c r="B27" s="8" t="s">
        <v>195</v>
      </c>
      <c r="C27" s="8" t="s">
        <v>196</v>
      </c>
      <c r="D27" s="8" t="s">
        <v>68</v>
      </c>
      <c r="E27" s="14">
        <f>일위대가!F212</f>
        <v>0</v>
      </c>
      <c r="F27" s="14">
        <f>일위대가!H212</f>
        <v>0</v>
      </c>
      <c r="G27" s="14">
        <f>일위대가!J212</f>
        <v>0</v>
      </c>
      <c r="H27" s="14">
        <f t="shared" si="0"/>
        <v>0</v>
      </c>
      <c r="I27" s="8" t="s">
        <v>197</v>
      </c>
      <c r="J27" s="8" t="s">
        <v>52</v>
      </c>
      <c r="K27" s="2" t="s">
        <v>52</v>
      </c>
      <c r="L27" s="2" t="s">
        <v>52</v>
      </c>
      <c r="M27" s="2" t="s">
        <v>52</v>
      </c>
      <c r="N27" s="2" t="s">
        <v>52</v>
      </c>
    </row>
    <row r="28" spans="1:14" ht="30" customHeight="1">
      <c r="A28" s="8" t="s">
        <v>203</v>
      </c>
      <c r="B28" s="8" t="s">
        <v>200</v>
      </c>
      <c r="C28" s="8" t="s">
        <v>201</v>
      </c>
      <c r="D28" s="8" t="s">
        <v>68</v>
      </c>
      <c r="E28" s="14">
        <f>일위대가!F216</f>
        <v>0</v>
      </c>
      <c r="F28" s="14">
        <f>일위대가!H216</f>
        <v>0</v>
      </c>
      <c r="G28" s="14">
        <f>일위대가!J216</f>
        <v>0</v>
      </c>
      <c r="H28" s="14">
        <f t="shared" si="0"/>
        <v>0</v>
      </c>
      <c r="I28" s="8" t="s">
        <v>202</v>
      </c>
      <c r="J28" s="8" t="s">
        <v>52</v>
      </c>
      <c r="K28" s="2" t="s">
        <v>52</v>
      </c>
      <c r="L28" s="2" t="s">
        <v>52</v>
      </c>
      <c r="M28" s="2" t="s">
        <v>52</v>
      </c>
      <c r="N28" s="2" t="s">
        <v>52</v>
      </c>
    </row>
    <row r="29" spans="1:14" ht="30" customHeight="1">
      <c r="A29" s="8" t="s">
        <v>208</v>
      </c>
      <c r="B29" s="8" t="s">
        <v>205</v>
      </c>
      <c r="C29" s="8" t="s">
        <v>206</v>
      </c>
      <c r="D29" s="8" t="s">
        <v>68</v>
      </c>
      <c r="E29" s="14">
        <f>일위대가!F220</f>
        <v>0</v>
      </c>
      <c r="F29" s="14">
        <f>일위대가!H220</f>
        <v>0</v>
      </c>
      <c r="G29" s="14">
        <f>일위대가!J220</f>
        <v>0</v>
      </c>
      <c r="H29" s="14">
        <f t="shared" si="0"/>
        <v>0</v>
      </c>
      <c r="I29" s="8" t="s">
        <v>207</v>
      </c>
      <c r="J29" s="8" t="s">
        <v>52</v>
      </c>
      <c r="K29" s="2" t="s">
        <v>52</v>
      </c>
      <c r="L29" s="2" t="s">
        <v>52</v>
      </c>
      <c r="M29" s="2" t="s">
        <v>52</v>
      </c>
      <c r="N29" s="2" t="s">
        <v>52</v>
      </c>
    </row>
    <row r="30" spans="1:14" ht="30" customHeight="1">
      <c r="A30" s="8" t="s">
        <v>213</v>
      </c>
      <c r="B30" s="8" t="s">
        <v>210</v>
      </c>
      <c r="C30" s="8" t="s">
        <v>211</v>
      </c>
      <c r="D30" s="8" t="s">
        <v>68</v>
      </c>
      <c r="E30" s="14">
        <f>일위대가!F224</f>
        <v>0</v>
      </c>
      <c r="F30" s="14">
        <f>일위대가!H224</f>
        <v>0</v>
      </c>
      <c r="G30" s="14">
        <f>일위대가!J224</f>
        <v>0</v>
      </c>
      <c r="H30" s="14">
        <f t="shared" si="0"/>
        <v>0</v>
      </c>
      <c r="I30" s="8" t="s">
        <v>212</v>
      </c>
      <c r="J30" s="8" t="s">
        <v>52</v>
      </c>
      <c r="K30" s="2" t="s">
        <v>52</v>
      </c>
      <c r="L30" s="2" t="s">
        <v>52</v>
      </c>
      <c r="M30" s="2" t="s">
        <v>52</v>
      </c>
      <c r="N30" s="2" t="s">
        <v>52</v>
      </c>
    </row>
    <row r="31" spans="1:14" ht="30" customHeight="1">
      <c r="A31" s="8" t="s">
        <v>217</v>
      </c>
      <c r="B31" s="8" t="s">
        <v>215</v>
      </c>
      <c r="C31" s="8" t="s">
        <v>52</v>
      </c>
      <c r="D31" s="8" t="s">
        <v>110</v>
      </c>
      <c r="E31" s="14">
        <f>일위대가!F228</f>
        <v>0</v>
      </c>
      <c r="F31" s="14">
        <f>일위대가!H228</f>
        <v>0</v>
      </c>
      <c r="G31" s="14">
        <f>일위대가!J228</f>
        <v>0</v>
      </c>
      <c r="H31" s="14">
        <f t="shared" si="0"/>
        <v>0</v>
      </c>
      <c r="I31" s="8" t="s">
        <v>216</v>
      </c>
      <c r="J31" s="8" t="s">
        <v>52</v>
      </c>
      <c r="K31" s="2" t="s">
        <v>52</v>
      </c>
      <c r="L31" s="2" t="s">
        <v>52</v>
      </c>
      <c r="M31" s="2" t="s">
        <v>52</v>
      </c>
      <c r="N31" s="2" t="s">
        <v>52</v>
      </c>
    </row>
    <row r="32" spans="1:14" ht="30" customHeight="1">
      <c r="A32" s="8" t="s">
        <v>221</v>
      </c>
      <c r="B32" s="8" t="s">
        <v>219</v>
      </c>
      <c r="C32" s="8" t="s">
        <v>52</v>
      </c>
      <c r="D32" s="8" t="s">
        <v>110</v>
      </c>
      <c r="E32" s="14">
        <f>일위대가!F232</f>
        <v>0</v>
      </c>
      <c r="F32" s="14">
        <f>일위대가!H232</f>
        <v>0</v>
      </c>
      <c r="G32" s="14">
        <f>일위대가!J232</f>
        <v>0</v>
      </c>
      <c r="H32" s="14">
        <f t="shared" si="0"/>
        <v>0</v>
      </c>
      <c r="I32" s="8" t="s">
        <v>220</v>
      </c>
      <c r="J32" s="8" t="s">
        <v>52</v>
      </c>
      <c r="K32" s="2" t="s">
        <v>52</v>
      </c>
      <c r="L32" s="2" t="s">
        <v>52</v>
      </c>
      <c r="M32" s="2" t="s">
        <v>52</v>
      </c>
      <c r="N32" s="2" t="s">
        <v>52</v>
      </c>
    </row>
    <row r="33" spans="1:14" ht="30" customHeight="1">
      <c r="A33" s="8" t="s">
        <v>225</v>
      </c>
      <c r="B33" s="8" t="s">
        <v>223</v>
      </c>
      <c r="C33" s="8" t="s">
        <v>52</v>
      </c>
      <c r="D33" s="8" t="s">
        <v>110</v>
      </c>
      <c r="E33" s="14">
        <f>일위대가!F236</f>
        <v>0</v>
      </c>
      <c r="F33" s="14">
        <f>일위대가!H236</f>
        <v>0</v>
      </c>
      <c r="G33" s="14">
        <f>일위대가!J236</f>
        <v>0</v>
      </c>
      <c r="H33" s="14">
        <f t="shared" si="0"/>
        <v>0</v>
      </c>
      <c r="I33" s="8" t="s">
        <v>224</v>
      </c>
      <c r="J33" s="8" t="s">
        <v>52</v>
      </c>
      <c r="K33" s="2" t="s">
        <v>52</v>
      </c>
      <c r="L33" s="2" t="s">
        <v>52</v>
      </c>
      <c r="M33" s="2" t="s">
        <v>52</v>
      </c>
      <c r="N33" s="2" t="s">
        <v>52</v>
      </c>
    </row>
    <row r="34" spans="1:14" ht="30" customHeight="1">
      <c r="A34" s="8" t="s">
        <v>229</v>
      </c>
      <c r="B34" s="8" t="s">
        <v>227</v>
      </c>
      <c r="C34" s="8" t="s">
        <v>52</v>
      </c>
      <c r="D34" s="8" t="s">
        <v>110</v>
      </c>
      <c r="E34" s="14">
        <f>일위대가!F240</f>
        <v>0</v>
      </c>
      <c r="F34" s="14">
        <f>일위대가!H240</f>
        <v>0</v>
      </c>
      <c r="G34" s="14">
        <f>일위대가!J240</f>
        <v>0</v>
      </c>
      <c r="H34" s="14">
        <f t="shared" si="0"/>
        <v>0</v>
      </c>
      <c r="I34" s="8" t="s">
        <v>228</v>
      </c>
      <c r="J34" s="8" t="s">
        <v>52</v>
      </c>
      <c r="K34" s="2" t="s">
        <v>52</v>
      </c>
      <c r="L34" s="2" t="s">
        <v>52</v>
      </c>
      <c r="M34" s="2" t="s">
        <v>52</v>
      </c>
      <c r="N34" s="2" t="s">
        <v>52</v>
      </c>
    </row>
    <row r="35" spans="1:14" ht="30" customHeight="1">
      <c r="A35" s="8" t="s">
        <v>234</v>
      </c>
      <c r="B35" s="8" t="s">
        <v>231</v>
      </c>
      <c r="C35" s="8" t="s">
        <v>232</v>
      </c>
      <c r="D35" s="8" t="s">
        <v>110</v>
      </c>
      <c r="E35" s="14">
        <f>일위대가!F244</f>
        <v>0</v>
      </c>
      <c r="F35" s="14">
        <f>일위대가!H244</f>
        <v>0</v>
      </c>
      <c r="G35" s="14">
        <f>일위대가!J244</f>
        <v>0</v>
      </c>
      <c r="H35" s="14">
        <f t="shared" si="0"/>
        <v>0</v>
      </c>
      <c r="I35" s="8" t="s">
        <v>233</v>
      </c>
      <c r="J35" s="8" t="s">
        <v>52</v>
      </c>
      <c r="K35" s="2" t="s">
        <v>52</v>
      </c>
      <c r="L35" s="2" t="s">
        <v>52</v>
      </c>
      <c r="M35" s="2" t="s">
        <v>52</v>
      </c>
      <c r="N35" s="2" t="s">
        <v>52</v>
      </c>
    </row>
    <row r="36" spans="1:14" ht="30" customHeight="1">
      <c r="A36" s="8" t="s">
        <v>239</v>
      </c>
      <c r="B36" s="8" t="s">
        <v>236</v>
      </c>
      <c r="C36" s="8" t="s">
        <v>237</v>
      </c>
      <c r="D36" s="8" t="s">
        <v>110</v>
      </c>
      <c r="E36" s="14">
        <f>일위대가!F248</f>
        <v>0</v>
      </c>
      <c r="F36" s="14">
        <f>일위대가!H248</f>
        <v>0</v>
      </c>
      <c r="G36" s="14">
        <f>일위대가!J248</f>
        <v>0</v>
      </c>
      <c r="H36" s="14">
        <f t="shared" ref="H36:H67" si="1">E36+F36+G36</f>
        <v>0</v>
      </c>
      <c r="I36" s="8" t="s">
        <v>238</v>
      </c>
      <c r="J36" s="8" t="s">
        <v>52</v>
      </c>
      <c r="K36" s="2" t="s">
        <v>52</v>
      </c>
      <c r="L36" s="2" t="s">
        <v>52</v>
      </c>
      <c r="M36" s="2" t="s">
        <v>52</v>
      </c>
      <c r="N36" s="2" t="s">
        <v>52</v>
      </c>
    </row>
    <row r="37" spans="1:14" ht="30" customHeight="1">
      <c r="A37" s="8" t="s">
        <v>243</v>
      </c>
      <c r="B37" s="8" t="s">
        <v>241</v>
      </c>
      <c r="C37" s="8" t="s">
        <v>237</v>
      </c>
      <c r="D37" s="8" t="s">
        <v>110</v>
      </c>
      <c r="E37" s="14">
        <f>일위대가!F252</f>
        <v>0</v>
      </c>
      <c r="F37" s="14">
        <f>일위대가!H252</f>
        <v>0</v>
      </c>
      <c r="G37" s="14">
        <f>일위대가!J252</f>
        <v>0</v>
      </c>
      <c r="H37" s="14">
        <f t="shared" si="1"/>
        <v>0</v>
      </c>
      <c r="I37" s="8" t="s">
        <v>242</v>
      </c>
      <c r="J37" s="8" t="s">
        <v>52</v>
      </c>
      <c r="K37" s="2" t="s">
        <v>52</v>
      </c>
      <c r="L37" s="2" t="s">
        <v>52</v>
      </c>
      <c r="M37" s="2" t="s">
        <v>52</v>
      </c>
      <c r="N37" s="2" t="s">
        <v>52</v>
      </c>
    </row>
    <row r="38" spans="1:14" ht="30" customHeight="1">
      <c r="A38" s="8" t="s">
        <v>248</v>
      </c>
      <c r="B38" s="8" t="s">
        <v>245</v>
      </c>
      <c r="C38" s="8" t="s">
        <v>246</v>
      </c>
      <c r="D38" s="8" t="s">
        <v>110</v>
      </c>
      <c r="E38" s="14">
        <f>일위대가!F256</f>
        <v>0</v>
      </c>
      <c r="F38" s="14">
        <f>일위대가!H256</f>
        <v>0</v>
      </c>
      <c r="G38" s="14">
        <f>일위대가!J256</f>
        <v>0</v>
      </c>
      <c r="H38" s="14">
        <f t="shared" si="1"/>
        <v>0</v>
      </c>
      <c r="I38" s="8" t="s">
        <v>247</v>
      </c>
      <c r="J38" s="8" t="s">
        <v>52</v>
      </c>
      <c r="K38" s="2" t="s">
        <v>52</v>
      </c>
      <c r="L38" s="2" t="s">
        <v>52</v>
      </c>
      <c r="M38" s="2" t="s">
        <v>52</v>
      </c>
      <c r="N38" s="2" t="s">
        <v>52</v>
      </c>
    </row>
    <row r="39" spans="1:14" ht="30" customHeight="1">
      <c r="A39" s="8" t="s">
        <v>252</v>
      </c>
      <c r="B39" s="8" t="s">
        <v>250</v>
      </c>
      <c r="C39" s="8" t="s">
        <v>52</v>
      </c>
      <c r="D39" s="8" t="s">
        <v>110</v>
      </c>
      <c r="E39" s="14">
        <f>일위대가!F260</f>
        <v>0</v>
      </c>
      <c r="F39" s="14">
        <f>일위대가!H260</f>
        <v>0</v>
      </c>
      <c r="G39" s="14">
        <f>일위대가!J260</f>
        <v>0</v>
      </c>
      <c r="H39" s="14">
        <f t="shared" si="1"/>
        <v>0</v>
      </c>
      <c r="I39" s="8" t="s">
        <v>251</v>
      </c>
      <c r="J39" s="8" t="s">
        <v>52</v>
      </c>
      <c r="K39" s="2" t="s">
        <v>52</v>
      </c>
      <c r="L39" s="2" t="s">
        <v>52</v>
      </c>
      <c r="M39" s="2" t="s">
        <v>52</v>
      </c>
      <c r="N39" s="2" t="s">
        <v>52</v>
      </c>
    </row>
    <row r="40" spans="1:14" ht="30" customHeight="1">
      <c r="A40" s="8" t="s">
        <v>256</v>
      </c>
      <c r="B40" s="8" t="s">
        <v>254</v>
      </c>
      <c r="C40" s="8" t="s">
        <v>52</v>
      </c>
      <c r="D40" s="8" t="s">
        <v>110</v>
      </c>
      <c r="E40" s="14">
        <f>일위대가!F264</f>
        <v>0</v>
      </c>
      <c r="F40" s="14">
        <f>일위대가!H264</f>
        <v>0</v>
      </c>
      <c r="G40" s="14">
        <f>일위대가!J264</f>
        <v>0</v>
      </c>
      <c r="H40" s="14">
        <f t="shared" si="1"/>
        <v>0</v>
      </c>
      <c r="I40" s="8" t="s">
        <v>255</v>
      </c>
      <c r="J40" s="8" t="s">
        <v>52</v>
      </c>
      <c r="K40" s="2" t="s">
        <v>52</v>
      </c>
      <c r="L40" s="2" t="s">
        <v>52</v>
      </c>
      <c r="M40" s="2" t="s">
        <v>52</v>
      </c>
      <c r="N40" s="2" t="s">
        <v>52</v>
      </c>
    </row>
    <row r="41" spans="1:14" ht="30" customHeight="1">
      <c r="A41" s="8" t="s">
        <v>261</v>
      </c>
      <c r="B41" s="8" t="s">
        <v>258</v>
      </c>
      <c r="C41" s="8" t="s">
        <v>259</v>
      </c>
      <c r="D41" s="8" t="s">
        <v>110</v>
      </c>
      <c r="E41" s="14">
        <f>일위대가!F268</f>
        <v>0</v>
      </c>
      <c r="F41" s="14">
        <f>일위대가!H268</f>
        <v>0</v>
      </c>
      <c r="G41" s="14">
        <f>일위대가!J268</f>
        <v>0</v>
      </c>
      <c r="H41" s="14">
        <f t="shared" si="1"/>
        <v>0</v>
      </c>
      <c r="I41" s="8" t="s">
        <v>260</v>
      </c>
      <c r="J41" s="8" t="s">
        <v>52</v>
      </c>
      <c r="K41" s="2" t="s">
        <v>52</v>
      </c>
      <c r="L41" s="2" t="s">
        <v>52</v>
      </c>
      <c r="M41" s="2" t="s">
        <v>52</v>
      </c>
      <c r="N41" s="2" t="s">
        <v>52</v>
      </c>
    </row>
    <row r="42" spans="1:14" ht="30" customHeight="1">
      <c r="A42" s="8" t="s">
        <v>339</v>
      </c>
      <c r="B42" s="8" t="s">
        <v>336</v>
      </c>
      <c r="C42" s="8" t="s">
        <v>337</v>
      </c>
      <c r="D42" s="8" t="s">
        <v>60</v>
      </c>
      <c r="E42" s="14">
        <f>일위대가!F273</f>
        <v>0</v>
      </c>
      <c r="F42" s="14">
        <f>일위대가!H273</f>
        <v>0</v>
      </c>
      <c r="G42" s="14">
        <f>일위대가!J273</f>
        <v>0</v>
      </c>
      <c r="H42" s="14">
        <f t="shared" si="1"/>
        <v>0</v>
      </c>
      <c r="I42" s="8" t="s">
        <v>338</v>
      </c>
      <c r="J42" s="8" t="s">
        <v>52</v>
      </c>
      <c r="K42" s="2" t="s">
        <v>52</v>
      </c>
      <c r="L42" s="2" t="s">
        <v>52</v>
      </c>
      <c r="M42" s="2" t="s">
        <v>52</v>
      </c>
      <c r="N42" s="2" t="s">
        <v>52</v>
      </c>
    </row>
    <row r="43" spans="1:14" ht="30" customHeight="1">
      <c r="A43" s="8" t="s">
        <v>357</v>
      </c>
      <c r="B43" s="8" t="s">
        <v>354</v>
      </c>
      <c r="C43" s="8" t="s">
        <v>355</v>
      </c>
      <c r="D43" s="8" t="s">
        <v>68</v>
      </c>
      <c r="E43" s="14">
        <f>일위대가!F279</f>
        <v>0</v>
      </c>
      <c r="F43" s="14">
        <f>일위대가!H279</f>
        <v>0</v>
      </c>
      <c r="G43" s="14">
        <f>일위대가!J279</f>
        <v>0</v>
      </c>
      <c r="H43" s="14">
        <f t="shared" si="1"/>
        <v>0</v>
      </c>
      <c r="I43" s="8" t="s">
        <v>356</v>
      </c>
      <c r="J43" s="8" t="s">
        <v>52</v>
      </c>
      <c r="K43" s="2" t="s">
        <v>52</v>
      </c>
      <c r="L43" s="2" t="s">
        <v>52</v>
      </c>
      <c r="M43" s="2" t="s">
        <v>52</v>
      </c>
      <c r="N43" s="2" t="s">
        <v>52</v>
      </c>
    </row>
    <row r="44" spans="1:14" ht="30" customHeight="1">
      <c r="A44" s="8" t="s">
        <v>361</v>
      </c>
      <c r="B44" s="8" t="s">
        <v>359</v>
      </c>
      <c r="C44" s="8" t="s">
        <v>191</v>
      </c>
      <c r="D44" s="8" t="s">
        <v>68</v>
      </c>
      <c r="E44" s="14">
        <f>일위대가!F284</f>
        <v>0</v>
      </c>
      <c r="F44" s="14">
        <f>일위대가!H284</f>
        <v>0</v>
      </c>
      <c r="G44" s="14">
        <f>일위대가!J284</f>
        <v>0</v>
      </c>
      <c r="H44" s="14">
        <f t="shared" si="1"/>
        <v>0</v>
      </c>
      <c r="I44" s="8" t="s">
        <v>360</v>
      </c>
      <c r="J44" s="8" t="s">
        <v>52</v>
      </c>
      <c r="K44" s="2" t="s">
        <v>52</v>
      </c>
      <c r="L44" s="2" t="s">
        <v>52</v>
      </c>
      <c r="M44" s="2" t="s">
        <v>52</v>
      </c>
      <c r="N44" s="2" t="s">
        <v>52</v>
      </c>
    </row>
    <row r="45" spans="1:14" ht="30" customHeight="1">
      <c r="A45" s="8" t="s">
        <v>367</v>
      </c>
      <c r="B45" s="8" t="s">
        <v>363</v>
      </c>
      <c r="C45" s="8" t="s">
        <v>364</v>
      </c>
      <c r="D45" s="8" t="s">
        <v>365</v>
      </c>
      <c r="E45" s="14">
        <f>일위대가!F288</f>
        <v>0</v>
      </c>
      <c r="F45" s="14">
        <f>일위대가!H288</f>
        <v>0</v>
      </c>
      <c r="G45" s="14">
        <f>일위대가!J288</f>
        <v>0</v>
      </c>
      <c r="H45" s="14">
        <f t="shared" si="1"/>
        <v>0</v>
      </c>
      <c r="I45" s="8" t="s">
        <v>366</v>
      </c>
      <c r="J45" s="8" t="s">
        <v>52</v>
      </c>
      <c r="K45" s="2" t="s">
        <v>52</v>
      </c>
      <c r="L45" s="2" t="s">
        <v>52</v>
      </c>
      <c r="M45" s="2" t="s">
        <v>52</v>
      </c>
      <c r="N45" s="2" t="s">
        <v>52</v>
      </c>
    </row>
    <row r="46" spans="1:14" ht="30" customHeight="1">
      <c r="A46" s="8" t="s">
        <v>754</v>
      </c>
      <c r="B46" s="8" t="s">
        <v>751</v>
      </c>
      <c r="C46" s="8" t="s">
        <v>752</v>
      </c>
      <c r="D46" s="8" t="s">
        <v>68</v>
      </c>
      <c r="E46" s="14">
        <f>일위대가!F294</f>
        <v>0</v>
      </c>
      <c r="F46" s="14">
        <f>일위대가!H294</f>
        <v>0</v>
      </c>
      <c r="G46" s="14">
        <f>일위대가!J294</f>
        <v>0</v>
      </c>
      <c r="H46" s="14">
        <f t="shared" si="1"/>
        <v>0</v>
      </c>
      <c r="I46" s="8" t="s">
        <v>753</v>
      </c>
      <c r="J46" s="8" t="s">
        <v>52</v>
      </c>
      <c r="K46" s="2" t="s">
        <v>52</v>
      </c>
      <c r="L46" s="2" t="s">
        <v>52</v>
      </c>
      <c r="M46" s="2" t="s">
        <v>52</v>
      </c>
      <c r="N46" s="2" t="s">
        <v>52</v>
      </c>
    </row>
    <row r="47" spans="1:14" ht="30" customHeight="1">
      <c r="A47" s="8" t="s">
        <v>498</v>
      </c>
      <c r="B47" s="8" t="s">
        <v>495</v>
      </c>
      <c r="C47" s="8" t="s">
        <v>496</v>
      </c>
      <c r="D47" s="8" t="s">
        <v>280</v>
      </c>
      <c r="E47" s="14">
        <f>일위대가!F299</f>
        <v>0</v>
      </c>
      <c r="F47" s="14">
        <f>일위대가!H299</f>
        <v>0</v>
      </c>
      <c r="G47" s="14">
        <f>일위대가!J299</f>
        <v>0</v>
      </c>
      <c r="H47" s="14">
        <f t="shared" si="1"/>
        <v>0</v>
      </c>
      <c r="I47" s="8" t="s">
        <v>497</v>
      </c>
      <c r="J47" s="8" t="s">
        <v>52</v>
      </c>
      <c r="K47" s="2" t="s">
        <v>52</v>
      </c>
      <c r="L47" s="2" t="s">
        <v>52</v>
      </c>
      <c r="M47" s="2" t="s">
        <v>52</v>
      </c>
      <c r="N47" s="2" t="s">
        <v>52</v>
      </c>
    </row>
    <row r="48" spans="1:14" ht="30" customHeight="1">
      <c r="A48" s="8" t="s">
        <v>767</v>
      </c>
      <c r="B48" s="8" t="s">
        <v>765</v>
      </c>
      <c r="C48" s="8" t="s">
        <v>496</v>
      </c>
      <c r="D48" s="8" t="s">
        <v>280</v>
      </c>
      <c r="E48" s="14">
        <f>일위대가!F312</f>
        <v>0</v>
      </c>
      <c r="F48" s="14">
        <f>일위대가!H312</f>
        <v>0</v>
      </c>
      <c r="G48" s="14">
        <f>일위대가!J312</f>
        <v>0</v>
      </c>
      <c r="H48" s="14">
        <f t="shared" si="1"/>
        <v>0</v>
      </c>
      <c r="I48" s="8" t="s">
        <v>766</v>
      </c>
      <c r="J48" s="8" t="s">
        <v>52</v>
      </c>
      <c r="K48" s="2" t="s">
        <v>52</v>
      </c>
      <c r="L48" s="2" t="s">
        <v>52</v>
      </c>
      <c r="M48" s="2" t="s">
        <v>52</v>
      </c>
      <c r="N48" s="2" t="s">
        <v>52</v>
      </c>
    </row>
    <row r="49" spans="1:14" ht="30" customHeight="1">
      <c r="A49" s="8" t="s">
        <v>771</v>
      </c>
      <c r="B49" s="8" t="s">
        <v>769</v>
      </c>
      <c r="C49" s="8" t="s">
        <v>496</v>
      </c>
      <c r="D49" s="8" t="s">
        <v>280</v>
      </c>
      <c r="E49" s="14">
        <f>일위대가!F325</f>
        <v>0</v>
      </c>
      <c r="F49" s="14">
        <f>일위대가!H325</f>
        <v>0</v>
      </c>
      <c r="G49" s="14">
        <f>일위대가!J325</f>
        <v>0</v>
      </c>
      <c r="H49" s="14">
        <f t="shared" si="1"/>
        <v>0</v>
      </c>
      <c r="I49" s="8" t="s">
        <v>770</v>
      </c>
      <c r="J49" s="8" t="s">
        <v>52</v>
      </c>
      <c r="K49" s="2" t="s">
        <v>52</v>
      </c>
      <c r="L49" s="2" t="s">
        <v>52</v>
      </c>
      <c r="M49" s="2" t="s">
        <v>52</v>
      </c>
      <c r="N49" s="2" t="s">
        <v>52</v>
      </c>
    </row>
    <row r="50" spans="1:14" ht="30" customHeight="1">
      <c r="A50" s="8" t="s">
        <v>792</v>
      </c>
      <c r="B50" s="8" t="s">
        <v>788</v>
      </c>
      <c r="C50" s="8" t="s">
        <v>789</v>
      </c>
      <c r="D50" s="8" t="s">
        <v>790</v>
      </c>
      <c r="E50" s="14">
        <f>일위대가!F329</f>
        <v>0</v>
      </c>
      <c r="F50" s="14">
        <f>일위대가!H329</f>
        <v>0</v>
      </c>
      <c r="G50" s="14">
        <f>일위대가!J329</f>
        <v>0</v>
      </c>
      <c r="H50" s="14">
        <f t="shared" si="1"/>
        <v>0</v>
      </c>
      <c r="I50" s="8" t="s">
        <v>791</v>
      </c>
      <c r="J50" s="8" t="s">
        <v>52</v>
      </c>
      <c r="K50" s="2" t="s">
        <v>823</v>
      </c>
      <c r="L50" s="2" t="s">
        <v>52</v>
      </c>
      <c r="M50" s="2" t="s">
        <v>52</v>
      </c>
      <c r="N50" s="2" t="s">
        <v>63</v>
      </c>
    </row>
    <row r="51" spans="1:14" ht="30" customHeight="1">
      <c r="A51" s="8" t="s">
        <v>391</v>
      </c>
      <c r="B51" s="8" t="s">
        <v>388</v>
      </c>
      <c r="C51" s="8" t="s">
        <v>389</v>
      </c>
      <c r="D51" s="8" t="s">
        <v>68</v>
      </c>
      <c r="E51" s="14">
        <f>일위대가!F334</f>
        <v>0</v>
      </c>
      <c r="F51" s="14">
        <f>일위대가!H334</f>
        <v>0</v>
      </c>
      <c r="G51" s="14">
        <f>일위대가!J334</f>
        <v>0</v>
      </c>
      <c r="H51" s="14">
        <f t="shared" si="1"/>
        <v>0</v>
      </c>
      <c r="I51" s="8" t="s">
        <v>390</v>
      </c>
      <c r="J51" s="8" t="s">
        <v>52</v>
      </c>
      <c r="K51" s="2" t="s">
        <v>52</v>
      </c>
      <c r="L51" s="2" t="s">
        <v>52</v>
      </c>
      <c r="M51" s="2" t="s">
        <v>52</v>
      </c>
      <c r="N51" s="2" t="s">
        <v>52</v>
      </c>
    </row>
    <row r="52" spans="1:14" ht="30" customHeight="1">
      <c r="A52" s="8" t="s">
        <v>396</v>
      </c>
      <c r="B52" s="8" t="s">
        <v>393</v>
      </c>
      <c r="C52" s="8" t="s">
        <v>394</v>
      </c>
      <c r="D52" s="8" t="s">
        <v>68</v>
      </c>
      <c r="E52" s="14">
        <f>일위대가!F342</f>
        <v>0</v>
      </c>
      <c r="F52" s="14">
        <f>일위대가!H342</f>
        <v>0</v>
      </c>
      <c r="G52" s="14">
        <f>일위대가!J342</f>
        <v>0</v>
      </c>
      <c r="H52" s="14">
        <f t="shared" si="1"/>
        <v>0</v>
      </c>
      <c r="I52" s="8" t="s">
        <v>395</v>
      </c>
      <c r="J52" s="8" t="s">
        <v>52</v>
      </c>
      <c r="K52" s="2" t="s">
        <v>52</v>
      </c>
      <c r="L52" s="2" t="s">
        <v>52</v>
      </c>
      <c r="M52" s="2" t="s">
        <v>52</v>
      </c>
      <c r="N52" s="2" t="s">
        <v>52</v>
      </c>
    </row>
    <row r="53" spans="1:14" ht="30" customHeight="1">
      <c r="A53" s="8" t="s">
        <v>402</v>
      </c>
      <c r="B53" s="8" t="s">
        <v>393</v>
      </c>
      <c r="C53" s="8" t="s">
        <v>400</v>
      </c>
      <c r="D53" s="8" t="s">
        <v>68</v>
      </c>
      <c r="E53" s="14">
        <f>일위대가!F351</f>
        <v>0</v>
      </c>
      <c r="F53" s="14">
        <f>일위대가!H351</f>
        <v>0</v>
      </c>
      <c r="G53" s="14">
        <f>일위대가!J351</f>
        <v>0</v>
      </c>
      <c r="H53" s="14">
        <f t="shared" si="1"/>
        <v>0</v>
      </c>
      <c r="I53" s="8" t="s">
        <v>401</v>
      </c>
      <c r="J53" s="8" t="s">
        <v>52</v>
      </c>
      <c r="K53" s="2" t="s">
        <v>52</v>
      </c>
      <c r="L53" s="2" t="s">
        <v>52</v>
      </c>
      <c r="M53" s="2" t="s">
        <v>52</v>
      </c>
      <c r="N53" s="2" t="s">
        <v>52</v>
      </c>
    </row>
    <row r="54" spans="1:14" ht="30" customHeight="1">
      <c r="A54" s="8" t="s">
        <v>408</v>
      </c>
      <c r="B54" s="8" t="s">
        <v>405</v>
      </c>
      <c r="C54" s="8" t="s">
        <v>406</v>
      </c>
      <c r="D54" s="8" t="s">
        <v>68</v>
      </c>
      <c r="E54" s="14">
        <f>일위대가!F358</f>
        <v>0</v>
      </c>
      <c r="F54" s="14">
        <f>일위대가!H358</f>
        <v>0</v>
      </c>
      <c r="G54" s="14">
        <f>일위대가!J358</f>
        <v>0</v>
      </c>
      <c r="H54" s="14">
        <f t="shared" si="1"/>
        <v>0</v>
      </c>
      <c r="I54" s="8" t="s">
        <v>407</v>
      </c>
      <c r="J54" s="8" t="s">
        <v>52</v>
      </c>
      <c r="K54" s="2" t="s">
        <v>52</v>
      </c>
      <c r="L54" s="2" t="s">
        <v>52</v>
      </c>
      <c r="M54" s="2" t="s">
        <v>52</v>
      </c>
      <c r="N54" s="2" t="s">
        <v>52</v>
      </c>
    </row>
    <row r="55" spans="1:14" ht="30" customHeight="1">
      <c r="A55" s="8" t="s">
        <v>413</v>
      </c>
      <c r="B55" s="8" t="s">
        <v>410</v>
      </c>
      <c r="C55" s="8" t="s">
        <v>411</v>
      </c>
      <c r="D55" s="8" t="s">
        <v>68</v>
      </c>
      <c r="E55" s="14">
        <f>일위대가!F364</f>
        <v>0</v>
      </c>
      <c r="F55" s="14">
        <f>일위대가!H364</f>
        <v>0</v>
      </c>
      <c r="G55" s="14">
        <f>일위대가!J364</f>
        <v>0</v>
      </c>
      <c r="H55" s="14">
        <f t="shared" si="1"/>
        <v>0</v>
      </c>
      <c r="I55" s="8" t="s">
        <v>412</v>
      </c>
      <c r="J55" s="8" t="s">
        <v>52</v>
      </c>
      <c r="K55" s="2" t="s">
        <v>52</v>
      </c>
      <c r="L55" s="2" t="s">
        <v>52</v>
      </c>
      <c r="M55" s="2" t="s">
        <v>52</v>
      </c>
      <c r="N55" s="2" t="s">
        <v>52</v>
      </c>
    </row>
    <row r="56" spans="1:14" ht="30" customHeight="1">
      <c r="A56" s="8" t="s">
        <v>417</v>
      </c>
      <c r="B56" s="8" t="s">
        <v>415</v>
      </c>
      <c r="C56" s="8" t="s">
        <v>102</v>
      </c>
      <c r="D56" s="8" t="s">
        <v>68</v>
      </c>
      <c r="E56" s="14">
        <f>일위대가!F369</f>
        <v>0</v>
      </c>
      <c r="F56" s="14">
        <f>일위대가!H369</f>
        <v>0</v>
      </c>
      <c r="G56" s="14">
        <f>일위대가!J369</f>
        <v>0</v>
      </c>
      <c r="H56" s="14">
        <f t="shared" si="1"/>
        <v>0</v>
      </c>
      <c r="I56" s="8" t="s">
        <v>416</v>
      </c>
      <c r="J56" s="8" t="s">
        <v>52</v>
      </c>
      <c r="K56" s="2" t="s">
        <v>52</v>
      </c>
      <c r="L56" s="2" t="s">
        <v>52</v>
      </c>
      <c r="M56" s="2" t="s">
        <v>52</v>
      </c>
      <c r="N56" s="2" t="s">
        <v>52</v>
      </c>
    </row>
    <row r="57" spans="1:14" ht="30" customHeight="1">
      <c r="A57" s="8" t="s">
        <v>425</v>
      </c>
      <c r="B57" s="8" t="s">
        <v>422</v>
      </c>
      <c r="C57" s="8" t="s">
        <v>423</v>
      </c>
      <c r="D57" s="8" t="s">
        <v>68</v>
      </c>
      <c r="E57" s="14">
        <f>일위대가!F375</f>
        <v>0</v>
      </c>
      <c r="F57" s="14">
        <f>일위대가!H375</f>
        <v>0</v>
      </c>
      <c r="G57" s="14">
        <f>일위대가!J375</f>
        <v>0</v>
      </c>
      <c r="H57" s="14">
        <f t="shared" si="1"/>
        <v>0</v>
      </c>
      <c r="I57" s="8" t="s">
        <v>424</v>
      </c>
      <c r="J57" s="8" t="s">
        <v>52</v>
      </c>
      <c r="K57" s="2" t="s">
        <v>52</v>
      </c>
      <c r="L57" s="2" t="s">
        <v>52</v>
      </c>
      <c r="M57" s="2" t="s">
        <v>52</v>
      </c>
      <c r="N57" s="2" t="s">
        <v>52</v>
      </c>
    </row>
    <row r="58" spans="1:14" ht="30" customHeight="1">
      <c r="A58" s="8" t="s">
        <v>430</v>
      </c>
      <c r="B58" s="8" t="s">
        <v>427</v>
      </c>
      <c r="C58" s="8" t="s">
        <v>428</v>
      </c>
      <c r="D58" s="8" t="s">
        <v>68</v>
      </c>
      <c r="E58" s="14">
        <f>일위대가!F381</f>
        <v>0</v>
      </c>
      <c r="F58" s="14">
        <f>일위대가!H381</f>
        <v>0</v>
      </c>
      <c r="G58" s="14">
        <f>일위대가!J381</f>
        <v>0</v>
      </c>
      <c r="H58" s="14">
        <f t="shared" si="1"/>
        <v>0</v>
      </c>
      <c r="I58" s="8" t="s">
        <v>429</v>
      </c>
      <c r="J58" s="8" t="s">
        <v>52</v>
      </c>
      <c r="K58" s="2" t="s">
        <v>52</v>
      </c>
      <c r="L58" s="2" t="s">
        <v>52</v>
      </c>
      <c r="M58" s="2" t="s">
        <v>52</v>
      </c>
      <c r="N58" s="2" t="s">
        <v>52</v>
      </c>
    </row>
    <row r="59" spans="1:14" ht="30" customHeight="1">
      <c r="A59" s="8" t="s">
        <v>435</v>
      </c>
      <c r="B59" s="8" t="s">
        <v>432</v>
      </c>
      <c r="C59" s="8" t="s">
        <v>433</v>
      </c>
      <c r="D59" s="8" t="s">
        <v>68</v>
      </c>
      <c r="E59" s="14">
        <f>일위대가!F386</f>
        <v>0</v>
      </c>
      <c r="F59" s="14">
        <f>일위대가!H386</f>
        <v>0</v>
      </c>
      <c r="G59" s="14">
        <f>일위대가!J386</f>
        <v>0</v>
      </c>
      <c r="H59" s="14">
        <f t="shared" si="1"/>
        <v>0</v>
      </c>
      <c r="I59" s="8" t="s">
        <v>434</v>
      </c>
      <c r="J59" s="8" t="s">
        <v>52</v>
      </c>
      <c r="K59" s="2" t="s">
        <v>52</v>
      </c>
      <c r="L59" s="2" t="s">
        <v>52</v>
      </c>
      <c r="M59" s="2" t="s">
        <v>52</v>
      </c>
      <c r="N59" s="2" t="s">
        <v>52</v>
      </c>
    </row>
    <row r="60" spans="1:14" ht="30" customHeight="1">
      <c r="A60" s="8" t="s">
        <v>885</v>
      </c>
      <c r="B60" s="8" t="s">
        <v>495</v>
      </c>
      <c r="C60" s="8" t="s">
        <v>883</v>
      </c>
      <c r="D60" s="8" t="s">
        <v>280</v>
      </c>
      <c r="E60" s="14">
        <f>일위대가!F391</f>
        <v>0</v>
      </c>
      <c r="F60" s="14">
        <f>일위대가!H391</f>
        <v>0</v>
      </c>
      <c r="G60" s="14">
        <f>일위대가!J391</f>
        <v>0</v>
      </c>
      <c r="H60" s="14">
        <f t="shared" si="1"/>
        <v>0</v>
      </c>
      <c r="I60" s="8" t="s">
        <v>884</v>
      </c>
      <c r="J60" s="8" t="s">
        <v>52</v>
      </c>
      <c r="K60" s="2" t="s">
        <v>52</v>
      </c>
      <c r="L60" s="2" t="s">
        <v>52</v>
      </c>
      <c r="M60" s="2" t="s">
        <v>52</v>
      </c>
      <c r="N60" s="2" t="s">
        <v>52</v>
      </c>
    </row>
    <row r="61" spans="1:14" ht="30" customHeight="1">
      <c r="A61" s="8" t="s">
        <v>894</v>
      </c>
      <c r="B61" s="8" t="s">
        <v>581</v>
      </c>
      <c r="C61" s="8" t="s">
        <v>892</v>
      </c>
      <c r="D61" s="8" t="s">
        <v>280</v>
      </c>
      <c r="E61" s="14">
        <f>일위대가!F396</f>
        <v>0</v>
      </c>
      <c r="F61" s="14">
        <f>일위대가!H396</f>
        <v>0</v>
      </c>
      <c r="G61" s="14">
        <f>일위대가!J396</f>
        <v>0</v>
      </c>
      <c r="H61" s="14">
        <f t="shared" si="1"/>
        <v>0</v>
      </c>
      <c r="I61" s="8" t="s">
        <v>893</v>
      </c>
      <c r="J61" s="8" t="s">
        <v>52</v>
      </c>
      <c r="K61" s="2" t="s">
        <v>52</v>
      </c>
      <c r="L61" s="2" t="s">
        <v>52</v>
      </c>
      <c r="M61" s="2" t="s">
        <v>52</v>
      </c>
      <c r="N61" s="2" t="s">
        <v>52</v>
      </c>
    </row>
    <row r="62" spans="1:14" ht="30" customHeight="1">
      <c r="A62" s="8" t="s">
        <v>901</v>
      </c>
      <c r="B62" s="8" t="s">
        <v>898</v>
      </c>
      <c r="C62" s="8" t="s">
        <v>899</v>
      </c>
      <c r="D62" s="8" t="s">
        <v>68</v>
      </c>
      <c r="E62" s="14">
        <f>일위대가!F402</f>
        <v>0</v>
      </c>
      <c r="F62" s="14">
        <f>일위대가!H402</f>
        <v>0</v>
      </c>
      <c r="G62" s="14">
        <f>일위대가!J402</f>
        <v>0</v>
      </c>
      <c r="H62" s="14">
        <f t="shared" si="1"/>
        <v>0</v>
      </c>
      <c r="I62" s="8" t="s">
        <v>900</v>
      </c>
      <c r="J62" s="8" t="s">
        <v>52</v>
      </c>
      <c r="K62" s="2" t="s">
        <v>52</v>
      </c>
      <c r="L62" s="2" t="s">
        <v>52</v>
      </c>
      <c r="M62" s="2" t="s">
        <v>52</v>
      </c>
      <c r="N62" s="2" t="s">
        <v>52</v>
      </c>
    </row>
    <row r="63" spans="1:14" ht="30" customHeight="1">
      <c r="A63" s="8" t="s">
        <v>906</v>
      </c>
      <c r="B63" s="8" t="s">
        <v>903</v>
      </c>
      <c r="C63" s="8" t="s">
        <v>904</v>
      </c>
      <c r="D63" s="8" t="s">
        <v>68</v>
      </c>
      <c r="E63" s="14">
        <f>일위대가!F409</f>
        <v>0</v>
      </c>
      <c r="F63" s="14">
        <f>일위대가!H409</f>
        <v>0</v>
      </c>
      <c r="G63" s="14">
        <f>일위대가!J409</f>
        <v>0</v>
      </c>
      <c r="H63" s="14">
        <f t="shared" si="1"/>
        <v>0</v>
      </c>
      <c r="I63" s="8" t="s">
        <v>905</v>
      </c>
      <c r="J63" s="8" t="s">
        <v>52</v>
      </c>
      <c r="K63" s="2" t="s">
        <v>52</v>
      </c>
      <c r="L63" s="2" t="s">
        <v>52</v>
      </c>
      <c r="M63" s="2" t="s">
        <v>52</v>
      </c>
      <c r="N63" s="2" t="s">
        <v>52</v>
      </c>
    </row>
    <row r="64" spans="1:14" ht="30" customHeight="1">
      <c r="A64" s="8" t="s">
        <v>910</v>
      </c>
      <c r="B64" s="8" t="s">
        <v>765</v>
      </c>
      <c r="C64" s="8" t="s">
        <v>883</v>
      </c>
      <c r="D64" s="8" t="s">
        <v>280</v>
      </c>
      <c r="E64" s="14">
        <f>일위대가!F422</f>
        <v>0</v>
      </c>
      <c r="F64" s="14">
        <f>일위대가!H422</f>
        <v>0</v>
      </c>
      <c r="G64" s="14">
        <f>일위대가!J422</f>
        <v>0</v>
      </c>
      <c r="H64" s="14">
        <f t="shared" si="1"/>
        <v>0</v>
      </c>
      <c r="I64" s="8" t="s">
        <v>909</v>
      </c>
      <c r="J64" s="8" t="s">
        <v>52</v>
      </c>
      <c r="K64" s="2" t="s">
        <v>52</v>
      </c>
      <c r="L64" s="2" t="s">
        <v>52</v>
      </c>
      <c r="M64" s="2" t="s">
        <v>52</v>
      </c>
      <c r="N64" s="2" t="s">
        <v>52</v>
      </c>
    </row>
    <row r="65" spans="1:14" ht="30" customHeight="1">
      <c r="A65" s="8" t="s">
        <v>913</v>
      </c>
      <c r="B65" s="8" t="s">
        <v>769</v>
      </c>
      <c r="C65" s="8" t="s">
        <v>883</v>
      </c>
      <c r="D65" s="8" t="s">
        <v>280</v>
      </c>
      <c r="E65" s="14">
        <f>일위대가!F435</f>
        <v>0</v>
      </c>
      <c r="F65" s="14">
        <f>일위대가!H435</f>
        <v>0</v>
      </c>
      <c r="G65" s="14">
        <f>일위대가!J435</f>
        <v>0</v>
      </c>
      <c r="H65" s="14">
        <f t="shared" si="1"/>
        <v>0</v>
      </c>
      <c r="I65" s="8" t="s">
        <v>912</v>
      </c>
      <c r="J65" s="8" t="s">
        <v>52</v>
      </c>
      <c r="K65" s="2" t="s">
        <v>52</v>
      </c>
      <c r="L65" s="2" t="s">
        <v>52</v>
      </c>
      <c r="M65" s="2" t="s">
        <v>52</v>
      </c>
      <c r="N65" s="2" t="s">
        <v>52</v>
      </c>
    </row>
    <row r="66" spans="1:14" ht="30" customHeight="1">
      <c r="A66" s="8" t="s">
        <v>918</v>
      </c>
      <c r="B66" s="8" t="s">
        <v>916</v>
      </c>
      <c r="C66" s="8" t="s">
        <v>892</v>
      </c>
      <c r="D66" s="8" t="s">
        <v>280</v>
      </c>
      <c r="E66" s="14">
        <f>일위대가!F448</f>
        <v>0</v>
      </c>
      <c r="F66" s="14">
        <f>일위대가!H448</f>
        <v>0</v>
      </c>
      <c r="G66" s="14">
        <f>일위대가!J448</f>
        <v>0</v>
      </c>
      <c r="H66" s="14">
        <f t="shared" si="1"/>
        <v>0</v>
      </c>
      <c r="I66" s="8" t="s">
        <v>917</v>
      </c>
      <c r="J66" s="8" t="s">
        <v>52</v>
      </c>
      <c r="K66" s="2" t="s">
        <v>52</v>
      </c>
      <c r="L66" s="2" t="s">
        <v>52</v>
      </c>
      <c r="M66" s="2" t="s">
        <v>52</v>
      </c>
      <c r="N66" s="2" t="s">
        <v>52</v>
      </c>
    </row>
    <row r="67" spans="1:14" ht="30" customHeight="1">
      <c r="A67" s="8" t="s">
        <v>922</v>
      </c>
      <c r="B67" s="8" t="s">
        <v>920</v>
      </c>
      <c r="C67" s="8" t="s">
        <v>892</v>
      </c>
      <c r="D67" s="8" t="s">
        <v>280</v>
      </c>
      <c r="E67" s="14">
        <f>일위대가!F461</f>
        <v>0</v>
      </c>
      <c r="F67" s="14">
        <f>일위대가!H461</f>
        <v>0</v>
      </c>
      <c r="G67" s="14">
        <f>일위대가!J461</f>
        <v>0</v>
      </c>
      <c r="H67" s="14">
        <f t="shared" si="1"/>
        <v>0</v>
      </c>
      <c r="I67" s="8" t="s">
        <v>921</v>
      </c>
      <c r="J67" s="8" t="s">
        <v>52</v>
      </c>
      <c r="K67" s="2" t="s">
        <v>52</v>
      </c>
      <c r="L67" s="2" t="s">
        <v>52</v>
      </c>
      <c r="M67" s="2" t="s">
        <v>52</v>
      </c>
      <c r="N67" s="2" t="s">
        <v>52</v>
      </c>
    </row>
    <row r="68" spans="1:14" ht="30" customHeight="1">
      <c r="A68" s="8" t="s">
        <v>444</v>
      </c>
      <c r="B68" s="8" t="s">
        <v>427</v>
      </c>
      <c r="C68" s="8" t="s">
        <v>442</v>
      </c>
      <c r="D68" s="8" t="s">
        <v>68</v>
      </c>
      <c r="E68" s="14">
        <f>일위대가!F467</f>
        <v>0</v>
      </c>
      <c r="F68" s="14">
        <f>일위대가!H467</f>
        <v>0</v>
      </c>
      <c r="G68" s="14">
        <f>일위대가!J467</f>
        <v>0</v>
      </c>
      <c r="H68" s="14">
        <f t="shared" ref="H68:H99" si="2">E68+F68+G68</f>
        <v>0</v>
      </c>
      <c r="I68" s="8" t="s">
        <v>443</v>
      </c>
      <c r="J68" s="8" t="s">
        <v>52</v>
      </c>
      <c r="K68" s="2" t="s">
        <v>52</v>
      </c>
      <c r="L68" s="2" t="s">
        <v>52</v>
      </c>
      <c r="M68" s="2" t="s">
        <v>52</v>
      </c>
      <c r="N68" s="2" t="s">
        <v>52</v>
      </c>
    </row>
    <row r="69" spans="1:14" ht="30" customHeight="1">
      <c r="A69" s="8" t="s">
        <v>456</v>
      </c>
      <c r="B69" s="8" t="s">
        <v>453</v>
      </c>
      <c r="C69" s="8" t="s">
        <v>454</v>
      </c>
      <c r="D69" s="8" t="s">
        <v>68</v>
      </c>
      <c r="E69" s="14">
        <f>일위대가!F471</f>
        <v>0</v>
      </c>
      <c r="F69" s="14">
        <f>일위대가!H471</f>
        <v>0</v>
      </c>
      <c r="G69" s="14">
        <f>일위대가!J471</f>
        <v>0</v>
      </c>
      <c r="H69" s="14">
        <f t="shared" si="2"/>
        <v>0</v>
      </c>
      <c r="I69" s="8" t="s">
        <v>455</v>
      </c>
      <c r="J69" s="8" t="s">
        <v>52</v>
      </c>
      <c r="K69" s="2" t="s">
        <v>52</v>
      </c>
      <c r="L69" s="2" t="s">
        <v>52</v>
      </c>
      <c r="M69" s="2" t="s">
        <v>52</v>
      </c>
      <c r="N69" s="2" t="s">
        <v>52</v>
      </c>
    </row>
    <row r="70" spans="1:14" ht="30" customHeight="1">
      <c r="A70" s="8" t="s">
        <v>462</v>
      </c>
      <c r="B70" s="8" t="s">
        <v>459</v>
      </c>
      <c r="C70" s="8" t="s">
        <v>460</v>
      </c>
      <c r="D70" s="8" t="s">
        <v>68</v>
      </c>
      <c r="E70" s="14">
        <f>일위대가!F477</f>
        <v>0</v>
      </c>
      <c r="F70" s="14">
        <f>일위대가!H477</f>
        <v>0</v>
      </c>
      <c r="G70" s="14">
        <f>일위대가!J477</f>
        <v>0</v>
      </c>
      <c r="H70" s="14">
        <f t="shared" si="2"/>
        <v>0</v>
      </c>
      <c r="I70" s="8" t="s">
        <v>461</v>
      </c>
      <c r="J70" s="8" t="s">
        <v>52</v>
      </c>
      <c r="K70" s="2" t="s">
        <v>52</v>
      </c>
      <c r="L70" s="2" t="s">
        <v>52</v>
      </c>
      <c r="M70" s="2" t="s">
        <v>52</v>
      </c>
      <c r="N70" s="2" t="s">
        <v>52</v>
      </c>
    </row>
    <row r="71" spans="1:14" ht="30" customHeight="1">
      <c r="A71" s="8" t="s">
        <v>466</v>
      </c>
      <c r="B71" s="8" t="s">
        <v>427</v>
      </c>
      <c r="C71" s="8" t="s">
        <v>464</v>
      </c>
      <c r="D71" s="8" t="s">
        <v>365</v>
      </c>
      <c r="E71" s="14">
        <f>일위대가!F483</f>
        <v>0</v>
      </c>
      <c r="F71" s="14">
        <f>일위대가!H483</f>
        <v>0</v>
      </c>
      <c r="G71" s="14">
        <f>일위대가!J483</f>
        <v>0</v>
      </c>
      <c r="H71" s="14">
        <f t="shared" si="2"/>
        <v>0</v>
      </c>
      <c r="I71" s="8" t="s">
        <v>465</v>
      </c>
      <c r="J71" s="8" t="s">
        <v>52</v>
      </c>
      <c r="K71" s="2" t="s">
        <v>52</v>
      </c>
      <c r="L71" s="2" t="s">
        <v>52</v>
      </c>
      <c r="M71" s="2" t="s">
        <v>52</v>
      </c>
      <c r="N71" s="2" t="s">
        <v>52</v>
      </c>
    </row>
    <row r="72" spans="1:14" ht="30" customHeight="1">
      <c r="A72" s="8" t="s">
        <v>473</v>
      </c>
      <c r="B72" s="8" t="s">
        <v>470</v>
      </c>
      <c r="C72" s="8" t="s">
        <v>471</v>
      </c>
      <c r="D72" s="8" t="s">
        <v>68</v>
      </c>
      <c r="E72" s="14">
        <f>일위대가!F489</f>
        <v>0</v>
      </c>
      <c r="F72" s="14">
        <f>일위대가!H489</f>
        <v>0</v>
      </c>
      <c r="G72" s="14">
        <f>일위대가!J489</f>
        <v>0</v>
      </c>
      <c r="H72" s="14">
        <f t="shared" si="2"/>
        <v>0</v>
      </c>
      <c r="I72" s="8" t="s">
        <v>472</v>
      </c>
      <c r="J72" s="8" t="s">
        <v>52</v>
      </c>
      <c r="K72" s="2" t="s">
        <v>52</v>
      </c>
      <c r="L72" s="2" t="s">
        <v>52</v>
      </c>
      <c r="M72" s="2" t="s">
        <v>52</v>
      </c>
      <c r="N72" s="2" t="s">
        <v>52</v>
      </c>
    </row>
    <row r="73" spans="1:14" ht="30" customHeight="1">
      <c r="A73" s="8" t="s">
        <v>479</v>
      </c>
      <c r="B73" s="8" t="s">
        <v>476</v>
      </c>
      <c r="C73" s="8" t="s">
        <v>477</v>
      </c>
      <c r="D73" s="8" t="s">
        <v>68</v>
      </c>
      <c r="E73" s="14">
        <f>일위대가!F494</f>
        <v>0</v>
      </c>
      <c r="F73" s="14">
        <f>일위대가!H494</f>
        <v>0</v>
      </c>
      <c r="G73" s="14">
        <f>일위대가!J494</f>
        <v>0</v>
      </c>
      <c r="H73" s="14">
        <f t="shared" si="2"/>
        <v>0</v>
      </c>
      <c r="I73" s="8" t="s">
        <v>478</v>
      </c>
      <c r="J73" s="8" t="s">
        <v>52</v>
      </c>
      <c r="K73" s="2" t="s">
        <v>52</v>
      </c>
      <c r="L73" s="2" t="s">
        <v>52</v>
      </c>
      <c r="M73" s="2" t="s">
        <v>52</v>
      </c>
      <c r="N73" s="2" t="s">
        <v>52</v>
      </c>
    </row>
    <row r="74" spans="1:14" ht="30" customHeight="1">
      <c r="A74" s="8" t="s">
        <v>486</v>
      </c>
      <c r="B74" s="8" t="s">
        <v>453</v>
      </c>
      <c r="C74" s="8" t="s">
        <v>484</v>
      </c>
      <c r="D74" s="8" t="s">
        <v>68</v>
      </c>
      <c r="E74" s="14">
        <f>일위대가!F498</f>
        <v>0</v>
      </c>
      <c r="F74" s="14">
        <f>일위대가!H498</f>
        <v>0</v>
      </c>
      <c r="G74" s="14">
        <f>일위대가!J498</f>
        <v>0</v>
      </c>
      <c r="H74" s="14">
        <f t="shared" si="2"/>
        <v>0</v>
      </c>
      <c r="I74" s="8" t="s">
        <v>485</v>
      </c>
      <c r="J74" s="8" t="s">
        <v>52</v>
      </c>
      <c r="K74" s="2" t="s">
        <v>52</v>
      </c>
      <c r="L74" s="2" t="s">
        <v>52</v>
      </c>
      <c r="M74" s="2" t="s">
        <v>52</v>
      </c>
      <c r="N74" s="2" t="s">
        <v>52</v>
      </c>
    </row>
    <row r="75" spans="1:14" ht="30" customHeight="1">
      <c r="A75" s="8" t="s">
        <v>995</v>
      </c>
      <c r="B75" s="8" t="s">
        <v>992</v>
      </c>
      <c r="C75" s="8" t="s">
        <v>993</v>
      </c>
      <c r="D75" s="8" t="s">
        <v>68</v>
      </c>
      <c r="E75" s="14">
        <f>일위대가!F508</f>
        <v>0</v>
      </c>
      <c r="F75" s="14">
        <f>일위대가!H508</f>
        <v>0</v>
      </c>
      <c r="G75" s="14">
        <f>일위대가!J508</f>
        <v>0</v>
      </c>
      <c r="H75" s="14">
        <f t="shared" si="2"/>
        <v>0</v>
      </c>
      <c r="I75" s="8" t="s">
        <v>994</v>
      </c>
      <c r="J75" s="8" t="s">
        <v>52</v>
      </c>
      <c r="K75" s="2" t="s">
        <v>52</v>
      </c>
      <c r="L75" s="2" t="s">
        <v>52</v>
      </c>
      <c r="M75" s="2" t="s">
        <v>52</v>
      </c>
      <c r="N75" s="2" t="s">
        <v>52</v>
      </c>
    </row>
    <row r="76" spans="1:14" ht="30" customHeight="1">
      <c r="A76" s="8" t="s">
        <v>1000</v>
      </c>
      <c r="B76" s="8" t="s">
        <v>997</v>
      </c>
      <c r="C76" s="8" t="s">
        <v>998</v>
      </c>
      <c r="D76" s="8" t="s">
        <v>68</v>
      </c>
      <c r="E76" s="14">
        <f>일위대가!F513</f>
        <v>0</v>
      </c>
      <c r="F76" s="14">
        <f>일위대가!H513</f>
        <v>0</v>
      </c>
      <c r="G76" s="14">
        <f>일위대가!J513</f>
        <v>0</v>
      </c>
      <c r="H76" s="14">
        <f t="shared" si="2"/>
        <v>0</v>
      </c>
      <c r="I76" s="8" t="s">
        <v>999</v>
      </c>
      <c r="J76" s="8" t="s">
        <v>52</v>
      </c>
      <c r="K76" s="2" t="s">
        <v>52</v>
      </c>
      <c r="L76" s="2" t="s">
        <v>52</v>
      </c>
      <c r="M76" s="2" t="s">
        <v>52</v>
      </c>
      <c r="N76" s="2" t="s">
        <v>52</v>
      </c>
    </row>
    <row r="77" spans="1:14" ht="30" customHeight="1">
      <c r="A77" s="8" t="s">
        <v>1005</v>
      </c>
      <c r="B77" s="8" t="s">
        <v>1002</v>
      </c>
      <c r="C77" s="8" t="s">
        <v>1003</v>
      </c>
      <c r="D77" s="8" t="s">
        <v>68</v>
      </c>
      <c r="E77" s="14">
        <f>일위대가!F522</f>
        <v>0</v>
      </c>
      <c r="F77" s="14">
        <f>일위대가!H522</f>
        <v>0</v>
      </c>
      <c r="G77" s="14">
        <f>일위대가!J522</f>
        <v>0</v>
      </c>
      <c r="H77" s="14">
        <f t="shared" si="2"/>
        <v>0</v>
      </c>
      <c r="I77" s="8" t="s">
        <v>1004</v>
      </c>
      <c r="J77" s="8" t="s">
        <v>52</v>
      </c>
      <c r="K77" s="2" t="s">
        <v>52</v>
      </c>
      <c r="L77" s="2" t="s">
        <v>52</v>
      </c>
      <c r="M77" s="2" t="s">
        <v>52</v>
      </c>
      <c r="N77" s="2" t="s">
        <v>52</v>
      </c>
    </row>
    <row r="78" spans="1:14" ht="30" customHeight="1">
      <c r="A78" s="8" t="s">
        <v>1020</v>
      </c>
      <c r="B78" s="8" t="s">
        <v>1018</v>
      </c>
      <c r="C78" s="8" t="s">
        <v>883</v>
      </c>
      <c r="D78" s="8" t="s">
        <v>280</v>
      </c>
      <c r="E78" s="14">
        <f>일위대가!F527</f>
        <v>0</v>
      </c>
      <c r="F78" s="14">
        <f>일위대가!H527</f>
        <v>0</v>
      </c>
      <c r="G78" s="14">
        <f>일위대가!J527</f>
        <v>0</v>
      </c>
      <c r="H78" s="14">
        <f t="shared" si="2"/>
        <v>0</v>
      </c>
      <c r="I78" s="8" t="s">
        <v>1019</v>
      </c>
      <c r="J78" s="8" t="s">
        <v>52</v>
      </c>
      <c r="K78" s="2" t="s">
        <v>52</v>
      </c>
      <c r="L78" s="2" t="s">
        <v>52</v>
      </c>
      <c r="M78" s="2" t="s">
        <v>52</v>
      </c>
      <c r="N78" s="2" t="s">
        <v>52</v>
      </c>
    </row>
    <row r="79" spans="1:14" ht="30" customHeight="1">
      <c r="A79" s="8" t="s">
        <v>1028</v>
      </c>
      <c r="B79" s="8" t="s">
        <v>476</v>
      </c>
      <c r="C79" s="8" t="s">
        <v>1026</v>
      </c>
      <c r="D79" s="8" t="s">
        <v>68</v>
      </c>
      <c r="E79" s="14">
        <f>일위대가!F533</f>
        <v>0</v>
      </c>
      <c r="F79" s="14">
        <f>일위대가!H533</f>
        <v>0</v>
      </c>
      <c r="G79" s="14">
        <f>일위대가!J533</f>
        <v>0</v>
      </c>
      <c r="H79" s="14">
        <f t="shared" si="2"/>
        <v>0</v>
      </c>
      <c r="I79" s="8" t="s">
        <v>1027</v>
      </c>
      <c r="J79" s="8" t="s">
        <v>52</v>
      </c>
      <c r="K79" s="2" t="s">
        <v>52</v>
      </c>
      <c r="L79" s="2" t="s">
        <v>52</v>
      </c>
      <c r="M79" s="2" t="s">
        <v>52</v>
      </c>
      <c r="N79" s="2" t="s">
        <v>52</v>
      </c>
    </row>
    <row r="80" spans="1:14" ht="30" customHeight="1">
      <c r="A80" s="8" t="s">
        <v>1032</v>
      </c>
      <c r="B80" s="8" t="s">
        <v>476</v>
      </c>
      <c r="C80" s="8" t="s">
        <v>1030</v>
      </c>
      <c r="D80" s="8" t="s">
        <v>68</v>
      </c>
      <c r="E80" s="14">
        <f>일위대가!F538</f>
        <v>0</v>
      </c>
      <c r="F80" s="14">
        <f>일위대가!H538</f>
        <v>0</v>
      </c>
      <c r="G80" s="14">
        <f>일위대가!J538</f>
        <v>0</v>
      </c>
      <c r="H80" s="14">
        <f t="shared" si="2"/>
        <v>0</v>
      </c>
      <c r="I80" s="8" t="s">
        <v>1031</v>
      </c>
      <c r="J80" s="8" t="s">
        <v>52</v>
      </c>
      <c r="K80" s="2" t="s">
        <v>52</v>
      </c>
      <c r="L80" s="2" t="s">
        <v>52</v>
      </c>
      <c r="M80" s="2" t="s">
        <v>52</v>
      </c>
      <c r="N80" s="2" t="s">
        <v>52</v>
      </c>
    </row>
    <row r="81" spans="1:14" ht="30" customHeight="1">
      <c r="A81" s="8" t="s">
        <v>1060</v>
      </c>
      <c r="B81" s="8" t="s">
        <v>1058</v>
      </c>
      <c r="C81" s="8" t="s">
        <v>883</v>
      </c>
      <c r="D81" s="8" t="s">
        <v>280</v>
      </c>
      <c r="E81" s="14">
        <f>일위대가!F551</f>
        <v>0</v>
      </c>
      <c r="F81" s="14">
        <f>일위대가!H551</f>
        <v>0</v>
      </c>
      <c r="G81" s="14">
        <f>일위대가!J551</f>
        <v>0</v>
      </c>
      <c r="H81" s="14">
        <f t="shared" si="2"/>
        <v>0</v>
      </c>
      <c r="I81" s="8" t="s">
        <v>1059</v>
      </c>
      <c r="J81" s="8" t="s">
        <v>52</v>
      </c>
      <c r="K81" s="2" t="s">
        <v>52</v>
      </c>
      <c r="L81" s="2" t="s">
        <v>52</v>
      </c>
      <c r="M81" s="2" t="s">
        <v>52</v>
      </c>
      <c r="N81" s="2" t="s">
        <v>52</v>
      </c>
    </row>
    <row r="82" spans="1:14" ht="30" customHeight="1">
      <c r="A82" s="8" t="s">
        <v>1064</v>
      </c>
      <c r="B82" s="8" t="s">
        <v>1062</v>
      </c>
      <c r="C82" s="8" t="s">
        <v>883</v>
      </c>
      <c r="D82" s="8" t="s">
        <v>280</v>
      </c>
      <c r="E82" s="14">
        <f>일위대가!F564</f>
        <v>0</v>
      </c>
      <c r="F82" s="14">
        <f>일위대가!H564</f>
        <v>0</v>
      </c>
      <c r="G82" s="14">
        <f>일위대가!J564</f>
        <v>0</v>
      </c>
      <c r="H82" s="14">
        <f t="shared" si="2"/>
        <v>0</v>
      </c>
      <c r="I82" s="8" t="s">
        <v>1063</v>
      </c>
      <c r="J82" s="8" t="s">
        <v>52</v>
      </c>
      <c r="K82" s="2" t="s">
        <v>52</v>
      </c>
      <c r="L82" s="2" t="s">
        <v>52</v>
      </c>
      <c r="M82" s="2" t="s">
        <v>52</v>
      </c>
      <c r="N82" s="2" t="s">
        <v>52</v>
      </c>
    </row>
    <row r="83" spans="1:14" ht="30" customHeight="1">
      <c r="A83" s="8" t="s">
        <v>504</v>
      </c>
      <c r="B83" s="8" t="s">
        <v>501</v>
      </c>
      <c r="C83" s="8" t="s">
        <v>502</v>
      </c>
      <c r="D83" s="8" t="s">
        <v>68</v>
      </c>
      <c r="E83" s="14">
        <f>일위대가!F571</f>
        <v>0</v>
      </c>
      <c r="F83" s="14">
        <f>일위대가!H571</f>
        <v>0</v>
      </c>
      <c r="G83" s="14">
        <f>일위대가!J571</f>
        <v>0</v>
      </c>
      <c r="H83" s="14">
        <f t="shared" si="2"/>
        <v>0</v>
      </c>
      <c r="I83" s="8" t="s">
        <v>503</v>
      </c>
      <c r="J83" s="8" t="s">
        <v>52</v>
      </c>
      <c r="K83" s="2" t="s">
        <v>52</v>
      </c>
      <c r="L83" s="2" t="s">
        <v>52</v>
      </c>
      <c r="M83" s="2" t="s">
        <v>52</v>
      </c>
      <c r="N83" s="2" t="s">
        <v>52</v>
      </c>
    </row>
    <row r="84" spans="1:14" ht="30" customHeight="1">
      <c r="A84" s="8" t="s">
        <v>509</v>
      </c>
      <c r="B84" s="8" t="s">
        <v>506</v>
      </c>
      <c r="C84" s="8" t="s">
        <v>507</v>
      </c>
      <c r="D84" s="8" t="s">
        <v>68</v>
      </c>
      <c r="E84" s="14">
        <f>일위대가!F576</f>
        <v>0</v>
      </c>
      <c r="F84" s="14">
        <f>일위대가!H576</f>
        <v>0</v>
      </c>
      <c r="G84" s="14">
        <f>일위대가!J576</f>
        <v>0</v>
      </c>
      <c r="H84" s="14">
        <f t="shared" si="2"/>
        <v>0</v>
      </c>
      <c r="I84" s="8" t="s">
        <v>508</v>
      </c>
      <c r="J84" s="8" t="s">
        <v>52</v>
      </c>
      <c r="K84" s="2" t="s">
        <v>52</v>
      </c>
      <c r="L84" s="2" t="s">
        <v>52</v>
      </c>
      <c r="M84" s="2" t="s">
        <v>52</v>
      </c>
      <c r="N84" s="2" t="s">
        <v>52</v>
      </c>
    </row>
    <row r="85" spans="1:14" ht="30" customHeight="1">
      <c r="A85" s="8" t="s">
        <v>517</v>
      </c>
      <c r="B85" s="8" t="s">
        <v>514</v>
      </c>
      <c r="C85" s="8" t="s">
        <v>515</v>
      </c>
      <c r="D85" s="8" t="s">
        <v>68</v>
      </c>
      <c r="E85" s="14">
        <f>일위대가!F582</f>
        <v>0</v>
      </c>
      <c r="F85" s="14">
        <f>일위대가!H582</f>
        <v>0</v>
      </c>
      <c r="G85" s="14">
        <f>일위대가!J582</f>
        <v>0</v>
      </c>
      <c r="H85" s="14">
        <f t="shared" si="2"/>
        <v>0</v>
      </c>
      <c r="I85" s="8" t="s">
        <v>516</v>
      </c>
      <c r="J85" s="8" t="s">
        <v>52</v>
      </c>
      <c r="K85" s="2" t="s">
        <v>52</v>
      </c>
      <c r="L85" s="2" t="s">
        <v>52</v>
      </c>
      <c r="M85" s="2" t="s">
        <v>52</v>
      </c>
      <c r="N85" s="2" t="s">
        <v>52</v>
      </c>
    </row>
    <row r="86" spans="1:14" ht="30" customHeight="1">
      <c r="A86" s="8" t="s">
        <v>527</v>
      </c>
      <c r="B86" s="8" t="s">
        <v>427</v>
      </c>
      <c r="C86" s="8" t="s">
        <v>525</v>
      </c>
      <c r="D86" s="8" t="s">
        <v>365</v>
      </c>
      <c r="E86" s="14">
        <f>일위대가!F588</f>
        <v>0</v>
      </c>
      <c r="F86" s="14">
        <f>일위대가!H588</f>
        <v>0</v>
      </c>
      <c r="G86" s="14">
        <f>일위대가!J588</f>
        <v>0</v>
      </c>
      <c r="H86" s="14">
        <f t="shared" si="2"/>
        <v>0</v>
      </c>
      <c r="I86" s="8" t="s">
        <v>526</v>
      </c>
      <c r="J86" s="8" t="s">
        <v>52</v>
      </c>
      <c r="K86" s="2" t="s">
        <v>52</v>
      </c>
      <c r="L86" s="2" t="s">
        <v>52</v>
      </c>
      <c r="M86" s="2" t="s">
        <v>52</v>
      </c>
      <c r="N86" s="2" t="s">
        <v>52</v>
      </c>
    </row>
    <row r="87" spans="1:14" ht="30" customHeight="1">
      <c r="A87" s="8" t="s">
        <v>545</v>
      </c>
      <c r="B87" s="8" t="s">
        <v>542</v>
      </c>
      <c r="C87" s="8" t="s">
        <v>543</v>
      </c>
      <c r="D87" s="8" t="s">
        <v>307</v>
      </c>
      <c r="E87" s="14">
        <f>일위대가!F594</f>
        <v>0</v>
      </c>
      <c r="F87" s="14">
        <f>일위대가!H594</f>
        <v>0</v>
      </c>
      <c r="G87" s="14">
        <f>일위대가!J594</f>
        <v>0</v>
      </c>
      <c r="H87" s="14">
        <f t="shared" si="2"/>
        <v>0</v>
      </c>
      <c r="I87" s="8" t="s">
        <v>544</v>
      </c>
      <c r="J87" s="8" t="s">
        <v>52</v>
      </c>
      <c r="K87" s="2" t="s">
        <v>52</v>
      </c>
      <c r="L87" s="2" t="s">
        <v>52</v>
      </c>
      <c r="M87" s="2" t="s">
        <v>52</v>
      </c>
      <c r="N87" s="2" t="s">
        <v>52</v>
      </c>
    </row>
    <row r="88" spans="1:14" ht="30" customHeight="1">
      <c r="A88" s="8" t="s">
        <v>550</v>
      </c>
      <c r="B88" s="8" t="s">
        <v>547</v>
      </c>
      <c r="C88" s="8" t="s">
        <v>548</v>
      </c>
      <c r="D88" s="8" t="s">
        <v>365</v>
      </c>
      <c r="E88" s="14">
        <f>일위대가!F602</f>
        <v>0</v>
      </c>
      <c r="F88" s="14">
        <f>일위대가!H602</f>
        <v>0</v>
      </c>
      <c r="G88" s="14">
        <f>일위대가!J602</f>
        <v>0</v>
      </c>
      <c r="H88" s="14">
        <f t="shared" si="2"/>
        <v>0</v>
      </c>
      <c r="I88" s="8" t="s">
        <v>549</v>
      </c>
      <c r="J88" s="8" t="s">
        <v>52</v>
      </c>
      <c r="K88" s="2" t="s">
        <v>52</v>
      </c>
      <c r="L88" s="2" t="s">
        <v>52</v>
      </c>
      <c r="M88" s="2" t="s">
        <v>52</v>
      </c>
      <c r="N88" s="2" t="s">
        <v>52</v>
      </c>
    </row>
    <row r="89" spans="1:14" ht="30" customHeight="1">
      <c r="A89" s="8" t="s">
        <v>1124</v>
      </c>
      <c r="B89" s="8" t="s">
        <v>1122</v>
      </c>
      <c r="C89" s="8" t="s">
        <v>52</v>
      </c>
      <c r="D89" s="8" t="s">
        <v>68</v>
      </c>
      <c r="E89" s="14">
        <f>일위대가!F608</f>
        <v>0</v>
      </c>
      <c r="F89" s="14">
        <f>일위대가!H608</f>
        <v>0</v>
      </c>
      <c r="G89" s="14">
        <f>일위대가!J608</f>
        <v>0</v>
      </c>
      <c r="H89" s="14">
        <f t="shared" si="2"/>
        <v>0</v>
      </c>
      <c r="I89" s="8" t="s">
        <v>1123</v>
      </c>
      <c r="J89" s="8" t="s">
        <v>52</v>
      </c>
      <c r="K89" s="2" t="s">
        <v>52</v>
      </c>
      <c r="L89" s="2" t="s">
        <v>52</v>
      </c>
      <c r="M89" s="2" t="s">
        <v>52</v>
      </c>
      <c r="N89" s="2" t="s">
        <v>52</v>
      </c>
    </row>
    <row r="90" spans="1:14" ht="30" customHeight="1">
      <c r="A90" s="8" t="s">
        <v>1152</v>
      </c>
      <c r="B90" s="8" t="s">
        <v>1150</v>
      </c>
      <c r="C90" s="8" t="s">
        <v>892</v>
      </c>
      <c r="D90" s="8" t="s">
        <v>280</v>
      </c>
      <c r="E90" s="14">
        <f>일위대가!F613</f>
        <v>0</v>
      </c>
      <c r="F90" s="14">
        <f>일위대가!H613</f>
        <v>0</v>
      </c>
      <c r="G90" s="14">
        <f>일위대가!J613</f>
        <v>0</v>
      </c>
      <c r="H90" s="14">
        <f t="shared" si="2"/>
        <v>0</v>
      </c>
      <c r="I90" s="8" t="s">
        <v>1151</v>
      </c>
      <c r="J90" s="8" t="s">
        <v>52</v>
      </c>
      <c r="K90" s="2" t="s">
        <v>52</v>
      </c>
      <c r="L90" s="2" t="s">
        <v>52</v>
      </c>
      <c r="M90" s="2" t="s">
        <v>52</v>
      </c>
      <c r="N90" s="2" t="s">
        <v>52</v>
      </c>
    </row>
    <row r="91" spans="1:14" ht="30" customHeight="1">
      <c r="A91" s="8" t="s">
        <v>1163</v>
      </c>
      <c r="B91" s="8" t="s">
        <v>1161</v>
      </c>
      <c r="C91" s="8" t="s">
        <v>892</v>
      </c>
      <c r="D91" s="8" t="s">
        <v>280</v>
      </c>
      <c r="E91" s="14">
        <f>일위대가!F626</f>
        <v>0</v>
      </c>
      <c r="F91" s="14">
        <f>일위대가!H626</f>
        <v>0</v>
      </c>
      <c r="G91" s="14">
        <f>일위대가!J626</f>
        <v>0</v>
      </c>
      <c r="H91" s="14">
        <f t="shared" si="2"/>
        <v>0</v>
      </c>
      <c r="I91" s="8" t="s">
        <v>1162</v>
      </c>
      <c r="J91" s="8" t="s">
        <v>52</v>
      </c>
      <c r="K91" s="2" t="s">
        <v>52</v>
      </c>
      <c r="L91" s="2" t="s">
        <v>52</v>
      </c>
      <c r="M91" s="2" t="s">
        <v>52</v>
      </c>
      <c r="N91" s="2" t="s">
        <v>52</v>
      </c>
    </row>
    <row r="92" spans="1:14" ht="30" customHeight="1">
      <c r="A92" s="8" t="s">
        <v>1167</v>
      </c>
      <c r="B92" s="8" t="s">
        <v>1165</v>
      </c>
      <c r="C92" s="8" t="s">
        <v>892</v>
      </c>
      <c r="D92" s="8" t="s">
        <v>280</v>
      </c>
      <c r="E92" s="14">
        <f>일위대가!F639</f>
        <v>0</v>
      </c>
      <c r="F92" s="14">
        <f>일위대가!H639</f>
        <v>0</v>
      </c>
      <c r="G92" s="14">
        <f>일위대가!J639</f>
        <v>0</v>
      </c>
      <c r="H92" s="14">
        <f t="shared" si="2"/>
        <v>0</v>
      </c>
      <c r="I92" s="8" t="s">
        <v>1166</v>
      </c>
      <c r="J92" s="8" t="s">
        <v>52</v>
      </c>
      <c r="K92" s="2" t="s">
        <v>52</v>
      </c>
      <c r="L92" s="2" t="s">
        <v>52</v>
      </c>
      <c r="M92" s="2" t="s">
        <v>52</v>
      </c>
      <c r="N92" s="2" t="s">
        <v>52</v>
      </c>
    </row>
    <row r="93" spans="1:14" ht="30" customHeight="1">
      <c r="A93" s="8" t="s">
        <v>559</v>
      </c>
      <c r="B93" s="8" t="s">
        <v>556</v>
      </c>
      <c r="C93" s="8" t="s">
        <v>557</v>
      </c>
      <c r="D93" s="8" t="s">
        <v>68</v>
      </c>
      <c r="E93" s="14">
        <f>일위대가!F644</f>
        <v>0</v>
      </c>
      <c r="F93" s="14">
        <f>일위대가!H644</f>
        <v>0</v>
      </c>
      <c r="G93" s="14">
        <f>일위대가!J644</f>
        <v>0</v>
      </c>
      <c r="H93" s="14">
        <f t="shared" si="2"/>
        <v>0</v>
      </c>
      <c r="I93" s="8" t="s">
        <v>558</v>
      </c>
      <c r="J93" s="8" t="s">
        <v>52</v>
      </c>
      <c r="K93" s="2" t="s">
        <v>52</v>
      </c>
      <c r="L93" s="2" t="s">
        <v>52</v>
      </c>
      <c r="M93" s="2" t="s">
        <v>52</v>
      </c>
      <c r="N93" s="2" t="s">
        <v>52</v>
      </c>
    </row>
    <row r="94" spans="1:14" ht="30" customHeight="1">
      <c r="A94" s="8" t="s">
        <v>1199</v>
      </c>
      <c r="B94" s="8" t="s">
        <v>1196</v>
      </c>
      <c r="C94" s="8" t="s">
        <v>1197</v>
      </c>
      <c r="D94" s="8" t="s">
        <v>68</v>
      </c>
      <c r="E94" s="14">
        <f>일위대가!F650</f>
        <v>0</v>
      </c>
      <c r="F94" s="14">
        <f>일위대가!H650</f>
        <v>0</v>
      </c>
      <c r="G94" s="14">
        <f>일위대가!J650</f>
        <v>0</v>
      </c>
      <c r="H94" s="14">
        <f t="shared" si="2"/>
        <v>0</v>
      </c>
      <c r="I94" s="8" t="s">
        <v>1198</v>
      </c>
      <c r="J94" s="8" t="s">
        <v>52</v>
      </c>
      <c r="K94" s="2" t="s">
        <v>52</v>
      </c>
      <c r="L94" s="2" t="s">
        <v>52</v>
      </c>
      <c r="M94" s="2" t="s">
        <v>52</v>
      </c>
      <c r="N94" s="2" t="s">
        <v>52</v>
      </c>
    </row>
    <row r="95" spans="1:14" ht="30" customHeight="1">
      <c r="A95" s="8" t="s">
        <v>583</v>
      </c>
      <c r="B95" s="8" t="s">
        <v>581</v>
      </c>
      <c r="C95" s="8" t="s">
        <v>496</v>
      </c>
      <c r="D95" s="8" t="s">
        <v>280</v>
      </c>
      <c r="E95" s="14">
        <f>일위대가!F655</f>
        <v>0</v>
      </c>
      <c r="F95" s="14">
        <f>일위대가!H655</f>
        <v>0</v>
      </c>
      <c r="G95" s="14">
        <f>일위대가!J655</f>
        <v>0</v>
      </c>
      <c r="H95" s="14">
        <f t="shared" si="2"/>
        <v>0</v>
      </c>
      <c r="I95" s="8" t="s">
        <v>582</v>
      </c>
      <c r="J95" s="8" t="s">
        <v>52</v>
      </c>
      <c r="K95" s="2" t="s">
        <v>52</v>
      </c>
      <c r="L95" s="2" t="s">
        <v>52</v>
      </c>
      <c r="M95" s="2" t="s">
        <v>52</v>
      </c>
      <c r="N95" s="2" t="s">
        <v>52</v>
      </c>
    </row>
    <row r="96" spans="1:14" ht="30" customHeight="1">
      <c r="A96" s="8" t="s">
        <v>1207</v>
      </c>
      <c r="B96" s="8" t="s">
        <v>916</v>
      </c>
      <c r="C96" s="8" t="s">
        <v>496</v>
      </c>
      <c r="D96" s="8" t="s">
        <v>280</v>
      </c>
      <c r="E96" s="14">
        <f>일위대가!F668</f>
        <v>0</v>
      </c>
      <c r="F96" s="14">
        <f>일위대가!H668</f>
        <v>0</v>
      </c>
      <c r="G96" s="14">
        <f>일위대가!J668</f>
        <v>0</v>
      </c>
      <c r="H96" s="14">
        <f t="shared" si="2"/>
        <v>0</v>
      </c>
      <c r="I96" s="8" t="s">
        <v>1206</v>
      </c>
      <c r="J96" s="8" t="s">
        <v>52</v>
      </c>
      <c r="K96" s="2" t="s">
        <v>52</v>
      </c>
      <c r="L96" s="2" t="s">
        <v>52</v>
      </c>
      <c r="M96" s="2" t="s">
        <v>52</v>
      </c>
      <c r="N96" s="2" t="s">
        <v>52</v>
      </c>
    </row>
    <row r="97" spans="1:14" ht="30" customHeight="1">
      <c r="A97" s="8" t="s">
        <v>1210</v>
      </c>
      <c r="B97" s="8" t="s">
        <v>920</v>
      </c>
      <c r="C97" s="8" t="s">
        <v>496</v>
      </c>
      <c r="D97" s="8" t="s">
        <v>280</v>
      </c>
      <c r="E97" s="14">
        <f>일위대가!F681</f>
        <v>0</v>
      </c>
      <c r="F97" s="14">
        <f>일위대가!H681</f>
        <v>0</v>
      </c>
      <c r="G97" s="14">
        <f>일위대가!J681</f>
        <v>0</v>
      </c>
      <c r="H97" s="14">
        <f t="shared" si="2"/>
        <v>0</v>
      </c>
      <c r="I97" s="8" t="s">
        <v>1209</v>
      </c>
      <c r="J97" s="8" t="s">
        <v>52</v>
      </c>
      <c r="K97" s="2" t="s">
        <v>52</v>
      </c>
      <c r="L97" s="2" t="s">
        <v>52</v>
      </c>
      <c r="M97" s="2" t="s">
        <v>52</v>
      </c>
      <c r="N97" s="2" t="s">
        <v>52</v>
      </c>
    </row>
    <row r="98" spans="1:14" ht="30" customHeight="1">
      <c r="A98" s="8" t="s">
        <v>595</v>
      </c>
      <c r="B98" s="8" t="s">
        <v>427</v>
      </c>
      <c r="C98" s="8" t="s">
        <v>593</v>
      </c>
      <c r="D98" s="8" t="s">
        <v>365</v>
      </c>
      <c r="E98" s="14">
        <f>일위대가!F687</f>
        <v>0</v>
      </c>
      <c r="F98" s="14">
        <f>일위대가!H687</f>
        <v>0</v>
      </c>
      <c r="G98" s="14">
        <f>일위대가!J687</f>
        <v>0</v>
      </c>
      <c r="H98" s="14">
        <f t="shared" si="2"/>
        <v>0</v>
      </c>
      <c r="I98" s="8" t="s">
        <v>594</v>
      </c>
      <c r="J98" s="8" t="s">
        <v>52</v>
      </c>
      <c r="K98" s="2" t="s">
        <v>52</v>
      </c>
      <c r="L98" s="2" t="s">
        <v>52</v>
      </c>
      <c r="M98" s="2" t="s">
        <v>52</v>
      </c>
      <c r="N98" s="2" t="s">
        <v>52</v>
      </c>
    </row>
    <row r="99" spans="1:14" ht="30" customHeight="1">
      <c r="A99" s="8" t="s">
        <v>603</v>
      </c>
      <c r="B99" s="8" t="s">
        <v>495</v>
      </c>
      <c r="C99" s="8" t="s">
        <v>496</v>
      </c>
      <c r="D99" s="8" t="s">
        <v>268</v>
      </c>
      <c r="E99" s="14">
        <f>일위대가!F692</f>
        <v>0</v>
      </c>
      <c r="F99" s="14">
        <f>일위대가!H692</f>
        <v>0</v>
      </c>
      <c r="G99" s="14">
        <f>일위대가!J692</f>
        <v>0</v>
      </c>
      <c r="H99" s="14">
        <f t="shared" si="2"/>
        <v>0</v>
      </c>
      <c r="I99" s="8" t="s">
        <v>602</v>
      </c>
      <c r="J99" s="8" t="s">
        <v>52</v>
      </c>
      <c r="K99" s="2" t="s">
        <v>52</v>
      </c>
      <c r="L99" s="2" t="s">
        <v>52</v>
      </c>
      <c r="M99" s="2" t="s">
        <v>52</v>
      </c>
      <c r="N99" s="2" t="s">
        <v>52</v>
      </c>
    </row>
    <row r="100" spans="1:14" ht="30" customHeight="1">
      <c r="A100" s="8" t="s">
        <v>609</v>
      </c>
      <c r="B100" s="8" t="s">
        <v>606</v>
      </c>
      <c r="C100" s="8" t="s">
        <v>607</v>
      </c>
      <c r="D100" s="8" t="s">
        <v>68</v>
      </c>
      <c r="E100" s="14">
        <f>일위대가!F697</f>
        <v>0</v>
      </c>
      <c r="F100" s="14">
        <f>일위대가!H697</f>
        <v>0</v>
      </c>
      <c r="G100" s="14">
        <f>일위대가!J697</f>
        <v>0</v>
      </c>
      <c r="H100" s="14">
        <f t="shared" ref="H100:H122" si="3">E100+F100+G100</f>
        <v>0</v>
      </c>
      <c r="I100" s="8" t="s">
        <v>608</v>
      </c>
      <c r="J100" s="8" t="s">
        <v>52</v>
      </c>
      <c r="K100" s="2" t="s">
        <v>52</v>
      </c>
      <c r="L100" s="2" t="s">
        <v>52</v>
      </c>
      <c r="M100" s="2" t="s">
        <v>52</v>
      </c>
      <c r="N100" s="2" t="s">
        <v>52</v>
      </c>
    </row>
    <row r="101" spans="1:14" ht="30" customHeight="1">
      <c r="A101" s="8" t="s">
        <v>1240</v>
      </c>
      <c r="B101" s="8" t="s">
        <v>765</v>
      </c>
      <c r="C101" s="8" t="s">
        <v>496</v>
      </c>
      <c r="D101" s="8" t="s">
        <v>268</v>
      </c>
      <c r="E101" s="14">
        <f>일위대가!F710</f>
        <v>0</v>
      </c>
      <c r="F101" s="14">
        <f>일위대가!H710</f>
        <v>0</v>
      </c>
      <c r="G101" s="14">
        <f>일위대가!J710</f>
        <v>0</v>
      </c>
      <c r="H101" s="14">
        <f t="shared" si="3"/>
        <v>0</v>
      </c>
      <c r="I101" s="8" t="s">
        <v>1239</v>
      </c>
      <c r="J101" s="8" t="s">
        <v>52</v>
      </c>
      <c r="K101" s="2" t="s">
        <v>52</v>
      </c>
      <c r="L101" s="2" t="s">
        <v>52</v>
      </c>
      <c r="M101" s="2" t="s">
        <v>52</v>
      </c>
      <c r="N101" s="2" t="s">
        <v>52</v>
      </c>
    </row>
    <row r="102" spans="1:14" ht="30" customHeight="1">
      <c r="A102" s="8" t="s">
        <v>1243</v>
      </c>
      <c r="B102" s="8" t="s">
        <v>769</v>
      </c>
      <c r="C102" s="8" t="s">
        <v>496</v>
      </c>
      <c r="D102" s="8" t="s">
        <v>268</v>
      </c>
      <c r="E102" s="14">
        <f>일위대가!F723</f>
        <v>0</v>
      </c>
      <c r="F102" s="14">
        <f>일위대가!H723</f>
        <v>0</v>
      </c>
      <c r="G102" s="14">
        <f>일위대가!J723</f>
        <v>0</v>
      </c>
      <c r="H102" s="14">
        <f t="shared" si="3"/>
        <v>0</v>
      </c>
      <c r="I102" s="8" t="s">
        <v>1242</v>
      </c>
      <c r="J102" s="8" t="s">
        <v>52</v>
      </c>
      <c r="K102" s="2" t="s">
        <v>52</v>
      </c>
      <c r="L102" s="2" t="s">
        <v>52</v>
      </c>
      <c r="M102" s="2" t="s">
        <v>52</v>
      </c>
      <c r="N102" s="2" t="s">
        <v>52</v>
      </c>
    </row>
    <row r="103" spans="1:14" ht="30" customHeight="1">
      <c r="A103" s="8" t="s">
        <v>1248</v>
      </c>
      <c r="B103" s="8" t="s">
        <v>1246</v>
      </c>
      <c r="C103" s="8" t="s">
        <v>607</v>
      </c>
      <c r="D103" s="8" t="s">
        <v>68</v>
      </c>
      <c r="E103" s="14">
        <f>일위대가!F729</f>
        <v>0</v>
      </c>
      <c r="F103" s="14">
        <f>일위대가!H729</f>
        <v>0</v>
      </c>
      <c r="G103" s="14">
        <f>일위대가!J729</f>
        <v>0</v>
      </c>
      <c r="H103" s="14">
        <f t="shared" si="3"/>
        <v>0</v>
      </c>
      <c r="I103" s="8" t="s">
        <v>1247</v>
      </c>
      <c r="J103" s="8" t="s">
        <v>52</v>
      </c>
      <c r="K103" s="2" t="s">
        <v>52</v>
      </c>
      <c r="L103" s="2" t="s">
        <v>52</v>
      </c>
      <c r="M103" s="2" t="s">
        <v>52</v>
      </c>
      <c r="N103" s="2" t="s">
        <v>52</v>
      </c>
    </row>
    <row r="104" spans="1:14" ht="30" customHeight="1">
      <c r="A104" s="8" t="s">
        <v>1253</v>
      </c>
      <c r="B104" s="8" t="s">
        <v>1250</v>
      </c>
      <c r="C104" s="8" t="s">
        <v>1251</v>
      </c>
      <c r="D104" s="8" t="s">
        <v>68</v>
      </c>
      <c r="E104" s="14">
        <f>일위대가!F734</f>
        <v>0</v>
      </c>
      <c r="F104" s="14">
        <f>일위대가!H734</f>
        <v>0</v>
      </c>
      <c r="G104" s="14">
        <f>일위대가!J734</f>
        <v>0</v>
      </c>
      <c r="H104" s="14">
        <f t="shared" si="3"/>
        <v>0</v>
      </c>
      <c r="I104" s="8" t="s">
        <v>1252</v>
      </c>
      <c r="J104" s="8" t="s">
        <v>52</v>
      </c>
      <c r="K104" s="2" t="s">
        <v>52</v>
      </c>
      <c r="L104" s="2" t="s">
        <v>52</v>
      </c>
      <c r="M104" s="2" t="s">
        <v>52</v>
      </c>
      <c r="N104" s="2" t="s">
        <v>52</v>
      </c>
    </row>
    <row r="105" spans="1:14" ht="30" customHeight="1">
      <c r="A105" s="8" t="s">
        <v>616</v>
      </c>
      <c r="B105" s="8" t="s">
        <v>613</v>
      </c>
      <c r="C105" s="8" t="s">
        <v>614</v>
      </c>
      <c r="D105" s="8" t="s">
        <v>68</v>
      </c>
      <c r="E105" s="14">
        <f>일위대가!F740</f>
        <v>0</v>
      </c>
      <c r="F105" s="14">
        <f>일위대가!H740</f>
        <v>0</v>
      </c>
      <c r="G105" s="14">
        <f>일위대가!J740</f>
        <v>0</v>
      </c>
      <c r="H105" s="14">
        <f t="shared" si="3"/>
        <v>0</v>
      </c>
      <c r="I105" s="8" t="s">
        <v>615</v>
      </c>
      <c r="J105" s="8" t="s">
        <v>52</v>
      </c>
      <c r="K105" s="2" t="s">
        <v>52</v>
      </c>
      <c r="L105" s="2" t="s">
        <v>52</v>
      </c>
      <c r="M105" s="2" t="s">
        <v>52</v>
      </c>
      <c r="N105" s="2" t="s">
        <v>52</v>
      </c>
    </row>
    <row r="106" spans="1:14" ht="30" customHeight="1">
      <c r="A106" s="8" t="s">
        <v>620</v>
      </c>
      <c r="B106" s="8" t="s">
        <v>613</v>
      </c>
      <c r="C106" s="8" t="s">
        <v>618</v>
      </c>
      <c r="D106" s="8" t="s">
        <v>68</v>
      </c>
      <c r="E106" s="14">
        <f>일위대가!F746</f>
        <v>0</v>
      </c>
      <c r="F106" s="14">
        <f>일위대가!H746</f>
        <v>0</v>
      </c>
      <c r="G106" s="14">
        <f>일위대가!J746</f>
        <v>0</v>
      </c>
      <c r="H106" s="14">
        <f t="shared" si="3"/>
        <v>0</v>
      </c>
      <c r="I106" s="8" t="s">
        <v>619</v>
      </c>
      <c r="J106" s="8" t="s">
        <v>52</v>
      </c>
      <c r="K106" s="2" t="s">
        <v>52</v>
      </c>
      <c r="L106" s="2" t="s">
        <v>52</v>
      </c>
      <c r="M106" s="2" t="s">
        <v>52</v>
      </c>
      <c r="N106" s="2" t="s">
        <v>52</v>
      </c>
    </row>
    <row r="107" spans="1:14" ht="30" customHeight="1">
      <c r="A107" s="8" t="s">
        <v>1300</v>
      </c>
      <c r="B107" s="8" t="s">
        <v>1297</v>
      </c>
      <c r="C107" s="8" t="s">
        <v>1298</v>
      </c>
      <c r="D107" s="8" t="s">
        <v>68</v>
      </c>
      <c r="E107" s="14">
        <f>일위대가!F751</f>
        <v>0</v>
      </c>
      <c r="F107" s="14">
        <f>일위대가!H751</f>
        <v>0</v>
      </c>
      <c r="G107" s="14">
        <f>일위대가!J751</f>
        <v>0</v>
      </c>
      <c r="H107" s="14">
        <f t="shared" si="3"/>
        <v>0</v>
      </c>
      <c r="I107" s="8" t="s">
        <v>1299</v>
      </c>
      <c r="J107" s="8" t="s">
        <v>52</v>
      </c>
      <c r="K107" s="2" t="s">
        <v>52</v>
      </c>
      <c r="L107" s="2" t="s">
        <v>52</v>
      </c>
      <c r="M107" s="2" t="s">
        <v>52</v>
      </c>
      <c r="N107" s="2" t="s">
        <v>52</v>
      </c>
    </row>
    <row r="108" spans="1:14" ht="30" customHeight="1">
      <c r="A108" s="8" t="s">
        <v>1307</v>
      </c>
      <c r="B108" s="8" t="s">
        <v>1297</v>
      </c>
      <c r="C108" s="8" t="s">
        <v>1305</v>
      </c>
      <c r="D108" s="8" t="s">
        <v>68</v>
      </c>
      <c r="E108" s="14">
        <f>일위대가!F756</f>
        <v>0</v>
      </c>
      <c r="F108" s="14">
        <f>일위대가!H756</f>
        <v>0</v>
      </c>
      <c r="G108" s="14">
        <f>일위대가!J756</f>
        <v>0</v>
      </c>
      <c r="H108" s="14">
        <f t="shared" si="3"/>
        <v>0</v>
      </c>
      <c r="I108" s="8" t="s">
        <v>1306</v>
      </c>
      <c r="J108" s="8" t="s">
        <v>52</v>
      </c>
      <c r="K108" s="2" t="s">
        <v>52</v>
      </c>
      <c r="L108" s="2" t="s">
        <v>52</v>
      </c>
      <c r="M108" s="2" t="s">
        <v>52</v>
      </c>
      <c r="N108" s="2" t="s">
        <v>52</v>
      </c>
    </row>
    <row r="109" spans="1:14" ht="30" customHeight="1">
      <c r="A109" s="8" t="s">
        <v>625</v>
      </c>
      <c r="B109" s="8" t="s">
        <v>623</v>
      </c>
      <c r="C109" s="8" t="s">
        <v>515</v>
      </c>
      <c r="D109" s="8" t="s">
        <v>68</v>
      </c>
      <c r="E109" s="14">
        <f>일위대가!F762</f>
        <v>0</v>
      </c>
      <c r="F109" s="14">
        <f>일위대가!H762</f>
        <v>0</v>
      </c>
      <c r="G109" s="14">
        <f>일위대가!J762</f>
        <v>0</v>
      </c>
      <c r="H109" s="14">
        <f t="shared" si="3"/>
        <v>0</v>
      </c>
      <c r="I109" s="8" t="s">
        <v>624</v>
      </c>
      <c r="J109" s="8" t="s">
        <v>52</v>
      </c>
      <c r="K109" s="2" t="s">
        <v>52</v>
      </c>
      <c r="L109" s="2" t="s">
        <v>52</v>
      </c>
      <c r="M109" s="2" t="s">
        <v>52</v>
      </c>
      <c r="N109" s="2" t="s">
        <v>52</v>
      </c>
    </row>
    <row r="110" spans="1:14" ht="30" customHeight="1">
      <c r="A110" s="8" t="s">
        <v>629</v>
      </c>
      <c r="B110" s="8" t="s">
        <v>627</v>
      </c>
      <c r="C110" s="8" t="s">
        <v>502</v>
      </c>
      <c r="D110" s="8" t="s">
        <v>68</v>
      </c>
      <c r="E110" s="14">
        <f>일위대가!F769</f>
        <v>0</v>
      </c>
      <c r="F110" s="14">
        <f>일위대가!H769</f>
        <v>0</v>
      </c>
      <c r="G110" s="14">
        <f>일위대가!J769</f>
        <v>0</v>
      </c>
      <c r="H110" s="14">
        <f t="shared" si="3"/>
        <v>0</v>
      </c>
      <c r="I110" s="8" t="s">
        <v>628</v>
      </c>
      <c r="J110" s="8" t="s">
        <v>52</v>
      </c>
      <c r="K110" s="2" t="s">
        <v>52</v>
      </c>
      <c r="L110" s="2" t="s">
        <v>52</v>
      </c>
      <c r="M110" s="2" t="s">
        <v>52</v>
      </c>
      <c r="N110" s="2" t="s">
        <v>52</v>
      </c>
    </row>
    <row r="111" spans="1:14" ht="30" customHeight="1">
      <c r="A111" s="8" t="s">
        <v>634</v>
      </c>
      <c r="B111" s="8" t="s">
        <v>427</v>
      </c>
      <c r="C111" s="8" t="s">
        <v>442</v>
      </c>
      <c r="D111" s="8" t="s">
        <v>365</v>
      </c>
      <c r="E111" s="14">
        <f>일위대가!F775</f>
        <v>0</v>
      </c>
      <c r="F111" s="14">
        <f>일위대가!H775</f>
        <v>0</v>
      </c>
      <c r="G111" s="14">
        <f>일위대가!J775</f>
        <v>0</v>
      </c>
      <c r="H111" s="14">
        <f t="shared" si="3"/>
        <v>0</v>
      </c>
      <c r="I111" s="8" t="s">
        <v>633</v>
      </c>
      <c r="J111" s="8" t="s">
        <v>52</v>
      </c>
      <c r="K111" s="2" t="s">
        <v>52</v>
      </c>
      <c r="L111" s="2" t="s">
        <v>52</v>
      </c>
      <c r="M111" s="2" t="s">
        <v>52</v>
      </c>
      <c r="N111" s="2" t="s">
        <v>52</v>
      </c>
    </row>
    <row r="112" spans="1:14" ht="30" customHeight="1">
      <c r="A112" s="8" t="s">
        <v>638</v>
      </c>
      <c r="B112" s="8" t="s">
        <v>427</v>
      </c>
      <c r="C112" s="8" t="s">
        <v>636</v>
      </c>
      <c r="D112" s="8" t="s">
        <v>365</v>
      </c>
      <c r="E112" s="14">
        <f>일위대가!F781</f>
        <v>0</v>
      </c>
      <c r="F112" s="14">
        <f>일위대가!H781</f>
        <v>0</v>
      </c>
      <c r="G112" s="14">
        <f>일위대가!J781</f>
        <v>0</v>
      </c>
      <c r="H112" s="14">
        <f t="shared" si="3"/>
        <v>0</v>
      </c>
      <c r="I112" s="8" t="s">
        <v>637</v>
      </c>
      <c r="J112" s="8" t="s">
        <v>52</v>
      </c>
      <c r="K112" s="2" t="s">
        <v>52</v>
      </c>
      <c r="L112" s="2" t="s">
        <v>52</v>
      </c>
      <c r="M112" s="2" t="s">
        <v>52</v>
      </c>
      <c r="N112" s="2" t="s">
        <v>52</v>
      </c>
    </row>
    <row r="113" spans="1:14" ht="30" customHeight="1">
      <c r="A113" s="8" t="s">
        <v>642</v>
      </c>
      <c r="B113" s="8" t="s">
        <v>427</v>
      </c>
      <c r="C113" s="8" t="s">
        <v>640</v>
      </c>
      <c r="D113" s="8" t="s">
        <v>365</v>
      </c>
      <c r="E113" s="14">
        <f>일위대가!F787</f>
        <v>0</v>
      </c>
      <c r="F113" s="14">
        <f>일위대가!H787</f>
        <v>0</v>
      </c>
      <c r="G113" s="14">
        <f>일위대가!J787</f>
        <v>0</v>
      </c>
      <c r="H113" s="14">
        <f t="shared" si="3"/>
        <v>0</v>
      </c>
      <c r="I113" s="8" t="s">
        <v>641</v>
      </c>
      <c r="J113" s="8" t="s">
        <v>52</v>
      </c>
      <c r="K113" s="2" t="s">
        <v>52</v>
      </c>
      <c r="L113" s="2" t="s">
        <v>52</v>
      </c>
      <c r="M113" s="2" t="s">
        <v>52</v>
      </c>
      <c r="N113" s="2" t="s">
        <v>52</v>
      </c>
    </row>
    <row r="114" spans="1:14" ht="30" customHeight="1">
      <c r="A114" s="8" t="s">
        <v>663</v>
      </c>
      <c r="B114" s="8" t="s">
        <v>660</v>
      </c>
      <c r="C114" s="8" t="s">
        <v>661</v>
      </c>
      <c r="D114" s="8" t="s">
        <v>68</v>
      </c>
      <c r="E114" s="14">
        <f>일위대가!F795</f>
        <v>0</v>
      </c>
      <c r="F114" s="14">
        <f>일위대가!H795</f>
        <v>0</v>
      </c>
      <c r="G114" s="14">
        <f>일위대가!J795</f>
        <v>0</v>
      </c>
      <c r="H114" s="14">
        <f t="shared" si="3"/>
        <v>0</v>
      </c>
      <c r="I114" s="8" t="s">
        <v>662</v>
      </c>
      <c r="J114" s="8" t="s">
        <v>52</v>
      </c>
      <c r="K114" s="2" t="s">
        <v>52</v>
      </c>
      <c r="L114" s="2" t="s">
        <v>52</v>
      </c>
      <c r="M114" s="2" t="s">
        <v>52</v>
      </c>
      <c r="N114" s="2" t="s">
        <v>52</v>
      </c>
    </row>
    <row r="115" spans="1:14" ht="30" customHeight="1">
      <c r="A115" s="8" t="s">
        <v>671</v>
      </c>
      <c r="B115" s="8" t="s">
        <v>427</v>
      </c>
      <c r="C115" s="8" t="s">
        <v>669</v>
      </c>
      <c r="D115" s="8" t="s">
        <v>365</v>
      </c>
      <c r="E115" s="14">
        <f>일위대가!F801</f>
        <v>0</v>
      </c>
      <c r="F115" s="14">
        <f>일위대가!H801</f>
        <v>0</v>
      </c>
      <c r="G115" s="14">
        <f>일위대가!J801</f>
        <v>0</v>
      </c>
      <c r="H115" s="14">
        <f t="shared" si="3"/>
        <v>0</v>
      </c>
      <c r="I115" s="8" t="s">
        <v>670</v>
      </c>
      <c r="J115" s="8" t="s">
        <v>52</v>
      </c>
      <c r="K115" s="2" t="s">
        <v>52</v>
      </c>
      <c r="L115" s="2" t="s">
        <v>52</v>
      </c>
      <c r="M115" s="2" t="s">
        <v>52</v>
      </c>
      <c r="N115" s="2" t="s">
        <v>52</v>
      </c>
    </row>
    <row r="116" spans="1:14" ht="30" customHeight="1">
      <c r="A116" s="8" t="s">
        <v>684</v>
      </c>
      <c r="B116" s="8" t="s">
        <v>681</v>
      </c>
      <c r="C116" s="8" t="s">
        <v>682</v>
      </c>
      <c r="D116" s="8" t="s">
        <v>365</v>
      </c>
      <c r="E116" s="14">
        <f>일위대가!F810</f>
        <v>0</v>
      </c>
      <c r="F116" s="14">
        <f>일위대가!H810</f>
        <v>0</v>
      </c>
      <c r="G116" s="14">
        <f>일위대가!J810</f>
        <v>0</v>
      </c>
      <c r="H116" s="14">
        <f t="shared" si="3"/>
        <v>0</v>
      </c>
      <c r="I116" s="8" t="s">
        <v>683</v>
      </c>
      <c r="J116" s="8" t="s">
        <v>52</v>
      </c>
      <c r="K116" s="2" t="s">
        <v>52</v>
      </c>
      <c r="L116" s="2" t="s">
        <v>52</v>
      </c>
      <c r="M116" s="2" t="s">
        <v>52</v>
      </c>
      <c r="N116" s="2" t="s">
        <v>52</v>
      </c>
    </row>
    <row r="117" spans="1:14" ht="30" customHeight="1">
      <c r="A117" s="8" t="s">
        <v>697</v>
      </c>
      <c r="B117" s="8" t="s">
        <v>694</v>
      </c>
      <c r="C117" s="8" t="s">
        <v>695</v>
      </c>
      <c r="D117" s="8" t="s">
        <v>110</v>
      </c>
      <c r="E117" s="14">
        <f>일위대가!F814</f>
        <v>0</v>
      </c>
      <c r="F117" s="14">
        <f>일위대가!H814</f>
        <v>0</v>
      </c>
      <c r="G117" s="14">
        <f>일위대가!J814</f>
        <v>0</v>
      </c>
      <c r="H117" s="14">
        <f t="shared" si="3"/>
        <v>0</v>
      </c>
      <c r="I117" s="8" t="s">
        <v>696</v>
      </c>
      <c r="J117" s="8" t="s">
        <v>52</v>
      </c>
      <c r="K117" s="2" t="s">
        <v>52</v>
      </c>
      <c r="L117" s="2" t="s">
        <v>52</v>
      </c>
      <c r="M117" s="2" t="s">
        <v>52</v>
      </c>
      <c r="N117" s="2" t="s">
        <v>52</v>
      </c>
    </row>
    <row r="118" spans="1:14" ht="30" customHeight="1">
      <c r="A118" s="8" t="s">
        <v>1374</v>
      </c>
      <c r="B118" s="8" t="s">
        <v>1371</v>
      </c>
      <c r="C118" s="8" t="s">
        <v>1372</v>
      </c>
      <c r="D118" s="8" t="s">
        <v>307</v>
      </c>
      <c r="E118" s="14">
        <f>일위대가!F820</f>
        <v>0</v>
      </c>
      <c r="F118" s="14">
        <f>일위대가!H820</f>
        <v>0</v>
      </c>
      <c r="G118" s="14">
        <f>일위대가!J820</f>
        <v>0</v>
      </c>
      <c r="H118" s="14">
        <f t="shared" si="3"/>
        <v>0</v>
      </c>
      <c r="I118" s="8" t="s">
        <v>1373</v>
      </c>
      <c r="J118" s="8" t="s">
        <v>52</v>
      </c>
      <c r="K118" s="2" t="s">
        <v>52</v>
      </c>
      <c r="L118" s="2" t="s">
        <v>52</v>
      </c>
      <c r="M118" s="2" t="s">
        <v>52</v>
      </c>
      <c r="N118" s="2" t="s">
        <v>52</v>
      </c>
    </row>
    <row r="119" spans="1:14" ht="30" customHeight="1">
      <c r="A119" s="8" t="s">
        <v>1379</v>
      </c>
      <c r="B119" s="8" t="s">
        <v>1376</v>
      </c>
      <c r="C119" s="8" t="s">
        <v>1377</v>
      </c>
      <c r="D119" s="8" t="s">
        <v>280</v>
      </c>
      <c r="E119" s="14">
        <f>일위대가!F828</f>
        <v>0</v>
      </c>
      <c r="F119" s="14">
        <f>일위대가!H828</f>
        <v>0</v>
      </c>
      <c r="G119" s="14">
        <f>일위대가!J828</f>
        <v>0</v>
      </c>
      <c r="H119" s="14">
        <f t="shared" si="3"/>
        <v>0</v>
      </c>
      <c r="I119" s="8" t="s">
        <v>1378</v>
      </c>
      <c r="J119" s="8" t="s">
        <v>52</v>
      </c>
      <c r="K119" s="2" t="s">
        <v>52</v>
      </c>
      <c r="L119" s="2" t="s">
        <v>52</v>
      </c>
      <c r="M119" s="2" t="s">
        <v>52</v>
      </c>
      <c r="N119" s="2" t="s">
        <v>52</v>
      </c>
    </row>
    <row r="120" spans="1:14" ht="30" customHeight="1">
      <c r="A120" s="8" t="s">
        <v>1386</v>
      </c>
      <c r="B120" s="8" t="s">
        <v>1383</v>
      </c>
      <c r="C120" s="8" t="s">
        <v>1384</v>
      </c>
      <c r="D120" s="8" t="s">
        <v>68</v>
      </c>
      <c r="E120" s="14">
        <f>일위대가!F833</f>
        <v>0</v>
      </c>
      <c r="F120" s="14">
        <f>일위대가!H833</f>
        <v>0</v>
      </c>
      <c r="G120" s="14">
        <f>일위대가!J833</f>
        <v>0</v>
      </c>
      <c r="H120" s="14">
        <f t="shared" si="3"/>
        <v>0</v>
      </c>
      <c r="I120" s="8" t="s">
        <v>1385</v>
      </c>
      <c r="J120" s="8" t="s">
        <v>52</v>
      </c>
      <c r="K120" s="2" t="s">
        <v>52</v>
      </c>
      <c r="L120" s="2" t="s">
        <v>52</v>
      </c>
      <c r="M120" s="2" t="s">
        <v>52</v>
      </c>
      <c r="N120" s="2" t="s">
        <v>52</v>
      </c>
    </row>
    <row r="121" spans="1:14" ht="30" customHeight="1">
      <c r="A121" s="8" t="s">
        <v>1393</v>
      </c>
      <c r="B121" s="8" t="s">
        <v>1161</v>
      </c>
      <c r="C121" s="8" t="s">
        <v>496</v>
      </c>
      <c r="D121" s="8" t="s">
        <v>280</v>
      </c>
      <c r="E121" s="14">
        <f>일위대가!F846</f>
        <v>0</v>
      </c>
      <c r="F121" s="14">
        <f>일위대가!H846</f>
        <v>0</v>
      </c>
      <c r="G121" s="14">
        <f>일위대가!J846</f>
        <v>0</v>
      </c>
      <c r="H121" s="14">
        <f t="shared" si="3"/>
        <v>0</v>
      </c>
      <c r="I121" s="8" t="s">
        <v>1392</v>
      </c>
      <c r="J121" s="8" t="s">
        <v>52</v>
      </c>
      <c r="K121" s="2" t="s">
        <v>52</v>
      </c>
      <c r="L121" s="2" t="s">
        <v>52</v>
      </c>
      <c r="M121" s="2" t="s">
        <v>52</v>
      </c>
      <c r="N121" s="2" t="s">
        <v>52</v>
      </c>
    </row>
    <row r="122" spans="1:14" ht="30" customHeight="1">
      <c r="A122" s="8" t="s">
        <v>707</v>
      </c>
      <c r="B122" s="8" t="s">
        <v>705</v>
      </c>
      <c r="C122" s="8" t="s">
        <v>191</v>
      </c>
      <c r="D122" s="8" t="s">
        <v>68</v>
      </c>
      <c r="E122" s="14">
        <f>일위대가!F851</f>
        <v>0</v>
      </c>
      <c r="F122" s="14">
        <f>일위대가!H851</f>
        <v>0</v>
      </c>
      <c r="G122" s="14">
        <f>일위대가!J851</f>
        <v>0</v>
      </c>
      <c r="H122" s="14">
        <f t="shared" si="3"/>
        <v>0</v>
      </c>
      <c r="I122" s="8" t="s">
        <v>706</v>
      </c>
      <c r="J122" s="8" t="s">
        <v>52</v>
      </c>
      <c r="K122" s="2" t="s">
        <v>52</v>
      </c>
      <c r="L122" s="2" t="s">
        <v>52</v>
      </c>
      <c r="M122" s="2" t="s">
        <v>52</v>
      </c>
      <c r="N122" s="2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51"/>
  <sheetViews>
    <sheetView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159" t="s">
        <v>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51" ht="30" customHeight="1">
      <c r="A2" s="160" t="s">
        <v>2</v>
      </c>
      <c r="B2" s="160" t="s">
        <v>3</v>
      </c>
      <c r="C2" s="160" t="s">
        <v>4</v>
      </c>
      <c r="D2" s="160" t="s">
        <v>5</v>
      </c>
      <c r="E2" s="160" t="s">
        <v>6</v>
      </c>
      <c r="F2" s="160"/>
      <c r="G2" s="160" t="s">
        <v>9</v>
      </c>
      <c r="H2" s="160"/>
      <c r="I2" s="160" t="s">
        <v>10</v>
      </c>
      <c r="J2" s="160"/>
      <c r="K2" s="160" t="s">
        <v>11</v>
      </c>
      <c r="L2" s="160"/>
      <c r="M2" s="160" t="s">
        <v>12</v>
      </c>
      <c r="N2" s="162" t="s">
        <v>296</v>
      </c>
      <c r="O2" s="162" t="s">
        <v>20</v>
      </c>
      <c r="P2" s="162" t="s">
        <v>22</v>
      </c>
      <c r="Q2" s="162" t="s">
        <v>23</v>
      </c>
      <c r="R2" s="162" t="s">
        <v>24</v>
      </c>
      <c r="S2" s="162" t="s">
        <v>25</v>
      </c>
      <c r="T2" s="162" t="s">
        <v>26</v>
      </c>
      <c r="U2" s="162" t="s">
        <v>27</v>
      </c>
      <c r="V2" s="162" t="s">
        <v>28</v>
      </c>
      <c r="W2" s="162" t="s">
        <v>29</v>
      </c>
      <c r="X2" s="162" t="s">
        <v>30</v>
      </c>
      <c r="Y2" s="162" t="s">
        <v>31</v>
      </c>
      <c r="Z2" s="162" t="s">
        <v>32</v>
      </c>
      <c r="AA2" s="162" t="s">
        <v>33</v>
      </c>
      <c r="AB2" s="162" t="s">
        <v>34</v>
      </c>
      <c r="AC2" s="162" t="s">
        <v>35</v>
      </c>
      <c r="AD2" s="162" t="s">
        <v>36</v>
      </c>
      <c r="AE2" s="162" t="s">
        <v>37</v>
      </c>
      <c r="AF2" s="162" t="s">
        <v>38</v>
      </c>
      <c r="AG2" s="162" t="s">
        <v>39</v>
      </c>
      <c r="AH2" s="162" t="s">
        <v>40</v>
      </c>
      <c r="AI2" s="162" t="s">
        <v>41</v>
      </c>
      <c r="AJ2" s="162" t="s">
        <v>42</v>
      </c>
      <c r="AK2" s="162" t="s">
        <v>43</v>
      </c>
      <c r="AL2" s="162" t="s">
        <v>44</v>
      </c>
      <c r="AM2" s="162" t="s">
        <v>45</v>
      </c>
      <c r="AN2" s="162" t="s">
        <v>46</v>
      </c>
      <c r="AO2" s="162" t="s">
        <v>47</v>
      </c>
      <c r="AP2" s="162" t="s">
        <v>297</v>
      </c>
      <c r="AQ2" s="162" t="s">
        <v>298</v>
      </c>
      <c r="AR2" s="162" t="s">
        <v>299</v>
      </c>
      <c r="AS2" s="162" t="s">
        <v>300</v>
      </c>
      <c r="AT2" s="162" t="s">
        <v>301</v>
      </c>
      <c r="AU2" s="162" t="s">
        <v>302</v>
      </c>
      <c r="AV2" s="162" t="s">
        <v>48</v>
      </c>
      <c r="AW2" s="162" t="s">
        <v>303</v>
      </c>
      <c r="AX2" s="1" t="s">
        <v>295</v>
      </c>
      <c r="AY2" s="1" t="s">
        <v>21</v>
      </c>
    </row>
    <row r="3" spans="1:51" ht="30" customHeight="1">
      <c r="A3" s="160"/>
      <c r="B3" s="160"/>
      <c r="C3" s="160"/>
      <c r="D3" s="160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160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</row>
    <row r="4" spans="1:51" ht="30" customHeight="1">
      <c r="A4" s="163" t="s">
        <v>304</v>
      </c>
      <c r="B4" s="163"/>
      <c r="C4" s="163"/>
      <c r="D4" s="163"/>
      <c r="E4" s="164"/>
      <c r="F4" s="165"/>
      <c r="G4" s="164"/>
      <c r="H4" s="165"/>
      <c r="I4" s="164"/>
      <c r="J4" s="165"/>
      <c r="K4" s="164"/>
      <c r="L4" s="165"/>
      <c r="M4" s="163"/>
      <c r="N4" s="1" t="s">
        <v>62</v>
      </c>
    </row>
    <row r="5" spans="1:51" ht="30" customHeight="1">
      <c r="A5" s="8" t="s">
        <v>305</v>
      </c>
      <c r="B5" s="8" t="s">
        <v>306</v>
      </c>
      <c r="C5" s="8" t="s">
        <v>307</v>
      </c>
      <c r="D5" s="9">
        <v>0.12</v>
      </c>
      <c r="E5" s="13">
        <f>단가대비표!O45</f>
        <v>0</v>
      </c>
      <c r="F5" s="14">
        <f t="shared" ref="F5:F14" si="0">TRUNC(E5*D5,1)</f>
        <v>0</v>
      </c>
      <c r="G5" s="13">
        <f>단가대비표!P45</f>
        <v>0</v>
      </c>
      <c r="H5" s="14">
        <f t="shared" ref="H5:H14" si="1">TRUNC(G5*D5,1)</f>
        <v>0</v>
      </c>
      <c r="I5" s="13">
        <f>단가대비표!V45</f>
        <v>0</v>
      </c>
      <c r="J5" s="14">
        <f t="shared" ref="J5:J14" si="2">TRUNC(I5*D5,1)</f>
        <v>0</v>
      </c>
      <c r="K5" s="13">
        <f t="shared" ref="K5:K14" si="3">TRUNC(E5+G5+I5,1)</f>
        <v>0</v>
      </c>
      <c r="L5" s="14">
        <f t="shared" ref="L5:L14" si="4">TRUNC(F5+H5+J5,1)</f>
        <v>0</v>
      </c>
      <c r="M5" s="8" t="s">
        <v>52</v>
      </c>
      <c r="N5" s="2" t="s">
        <v>62</v>
      </c>
      <c r="O5" s="2" t="s">
        <v>308</v>
      </c>
      <c r="P5" s="2" t="s">
        <v>64</v>
      </c>
      <c r="Q5" s="2" t="s">
        <v>64</v>
      </c>
      <c r="R5" s="2" t="s">
        <v>63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309</v>
      </c>
      <c r="AX5" s="2" t="s">
        <v>52</v>
      </c>
      <c r="AY5" s="2" t="s">
        <v>52</v>
      </c>
    </row>
    <row r="6" spans="1:51" ht="30" customHeight="1">
      <c r="A6" s="8" t="s">
        <v>305</v>
      </c>
      <c r="B6" s="8" t="s">
        <v>310</v>
      </c>
      <c r="C6" s="8" t="s">
        <v>307</v>
      </c>
      <c r="D6" s="9">
        <v>0.12</v>
      </c>
      <c r="E6" s="13">
        <f>단가대비표!O46</f>
        <v>0</v>
      </c>
      <c r="F6" s="14">
        <f t="shared" si="0"/>
        <v>0</v>
      </c>
      <c r="G6" s="13">
        <f>단가대비표!P46</f>
        <v>0</v>
      </c>
      <c r="H6" s="14">
        <f t="shared" si="1"/>
        <v>0</v>
      </c>
      <c r="I6" s="13">
        <f>단가대비표!V46</f>
        <v>0</v>
      </c>
      <c r="J6" s="14">
        <f t="shared" si="2"/>
        <v>0</v>
      </c>
      <c r="K6" s="13">
        <f t="shared" si="3"/>
        <v>0</v>
      </c>
      <c r="L6" s="14">
        <f t="shared" si="4"/>
        <v>0</v>
      </c>
      <c r="M6" s="8" t="s">
        <v>52</v>
      </c>
      <c r="N6" s="2" t="s">
        <v>62</v>
      </c>
      <c r="O6" s="2" t="s">
        <v>311</v>
      </c>
      <c r="P6" s="2" t="s">
        <v>64</v>
      </c>
      <c r="Q6" s="2" t="s">
        <v>64</v>
      </c>
      <c r="R6" s="2" t="s">
        <v>63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312</v>
      </c>
      <c r="AX6" s="2" t="s">
        <v>52</v>
      </c>
      <c r="AY6" s="2" t="s">
        <v>52</v>
      </c>
    </row>
    <row r="7" spans="1:51" ht="30" customHeight="1">
      <c r="A7" s="8" t="s">
        <v>305</v>
      </c>
      <c r="B7" s="8" t="s">
        <v>313</v>
      </c>
      <c r="C7" s="8" t="s">
        <v>307</v>
      </c>
      <c r="D7" s="9">
        <v>0.24</v>
      </c>
      <c r="E7" s="13">
        <f>단가대비표!O47</f>
        <v>0</v>
      </c>
      <c r="F7" s="14">
        <f t="shared" si="0"/>
        <v>0</v>
      </c>
      <c r="G7" s="13">
        <f>단가대비표!P47</f>
        <v>0</v>
      </c>
      <c r="H7" s="14">
        <f t="shared" si="1"/>
        <v>0</v>
      </c>
      <c r="I7" s="13">
        <f>단가대비표!V47</f>
        <v>0</v>
      </c>
      <c r="J7" s="14">
        <f t="shared" si="2"/>
        <v>0</v>
      </c>
      <c r="K7" s="13">
        <f t="shared" si="3"/>
        <v>0</v>
      </c>
      <c r="L7" s="14">
        <f t="shared" si="4"/>
        <v>0</v>
      </c>
      <c r="M7" s="8" t="s">
        <v>52</v>
      </c>
      <c r="N7" s="2" t="s">
        <v>62</v>
      </c>
      <c r="O7" s="2" t="s">
        <v>314</v>
      </c>
      <c r="P7" s="2" t="s">
        <v>64</v>
      </c>
      <c r="Q7" s="2" t="s">
        <v>64</v>
      </c>
      <c r="R7" s="2" t="s">
        <v>63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315</v>
      </c>
      <c r="AX7" s="2" t="s">
        <v>52</v>
      </c>
      <c r="AY7" s="2" t="s">
        <v>52</v>
      </c>
    </row>
    <row r="8" spans="1:51" ht="30" customHeight="1">
      <c r="A8" s="8" t="s">
        <v>305</v>
      </c>
      <c r="B8" s="8" t="s">
        <v>316</v>
      </c>
      <c r="C8" s="8" t="s">
        <v>307</v>
      </c>
      <c r="D8" s="9">
        <v>0.24</v>
      </c>
      <c r="E8" s="13">
        <f>단가대비표!O50</f>
        <v>0</v>
      </c>
      <c r="F8" s="14">
        <f t="shared" si="0"/>
        <v>0</v>
      </c>
      <c r="G8" s="13">
        <f>단가대비표!P50</f>
        <v>0</v>
      </c>
      <c r="H8" s="14">
        <f t="shared" si="1"/>
        <v>0</v>
      </c>
      <c r="I8" s="13">
        <f>단가대비표!V50</f>
        <v>0</v>
      </c>
      <c r="J8" s="14">
        <f t="shared" si="2"/>
        <v>0</v>
      </c>
      <c r="K8" s="13">
        <f t="shared" si="3"/>
        <v>0</v>
      </c>
      <c r="L8" s="14">
        <f t="shared" si="4"/>
        <v>0</v>
      </c>
      <c r="M8" s="8" t="s">
        <v>52</v>
      </c>
      <c r="N8" s="2" t="s">
        <v>62</v>
      </c>
      <c r="O8" s="2" t="s">
        <v>317</v>
      </c>
      <c r="P8" s="2" t="s">
        <v>64</v>
      </c>
      <c r="Q8" s="2" t="s">
        <v>64</v>
      </c>
      <c r="R8" s="2" t="s">
        <v>63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318</v>
      </c>
      <c r="AX8" s="2" t="s">
        <v>52</v>
      </c>
      <c r="AY8" s="2" t="s">
        <v>52</v>
      </c>
    </row>
    <row r="9" spans="1:51" ht="30" customHeight="1">
      <c r="A9" s="8" t="s">
        <v>305</v>
      </c>
      <c r="B9" s="8" t="s">
        <v>319</v>
      </c>
      <c r="C9" s="8" t="s">
        <v>307</v>
      </c>
      <c r="D9" s="9">
        <v>0.12</v>
      </c>
      <c r="E9" s="13">
        <f>단가대비표!O48</f>
        <v>0</v>
      </c>
      <c r="F9" s="14">
        <f t="shared" si="0"/>
        <v>0</v>
      </c>
      <c r="G9" s="13">
        <f>단가대비표!P48</f>
        <v>0</v>
      </c>
      <c r="H9" s="14">
        <f t="shared" si="1"/>
        <v>0</v>
      </c>
      <c r="I9" s="13">
        <f>단가대비표!V48</f>
        <v>0</v>
      </c>
      <c r="J9" s="14">
        <f t="shared" si="2"/>
        <v>0</v>
      </c>
      <c r="K9" s="13">
        <f t="shared" si="3"/>
        <v>0</v>
      </c>
      <c r="L9" s="14">
        <f t="shared" si="4"/>
        <v>0</v>
      </c>
      <c r="M9" s="8" t="s">
        <v>52</v>
      </c>
      <c r="N9" s="2" t="s">
        <v>62</v>
      </c>
      <c r="O9" s="2" t="s">
        <v>320</v>
      </c>
      <c r="P9" s="2" t="s">
        <v>64</v>
      </c>
      <c r="Q9" s="2" t="s">
        <v>64</v>
      </c>
      <c r="R9" s="2" t="s">
        <v>63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321</v>
      </c>
      <c r="AX9" s="2" t="s">
        <v>52</v>
      </c>
      <c r="AY9" s="2" t="s">
        <v>52</v>
      </c>
    </row>
    <row r="10" spans="1:51" ht="30" customHeight="1">
      <c r="A10" s="8" t="s">
        <v>305</v>
      </c>
      <c r="B10" s="8" t="s">
        <v>322</v>
      </c>
      <c r="C10" s="8" t="s">
        <v>307</v>
      </c>
      <c r="D10" s="9">
        <v>0.24</v>
      </c>
      <c r="E10" s="13">
        <f>단가대비표!O49</f>
        <v>0</v>
      </c>
      <c r="F10" s="14">
        <f t="shared" si="0"/>
        <v>0</v>
      </c>
      <c r="G10" s="13">
        <f>단가대비표!P49</f>
        <v>0</v>
      </c>
      <c r="H10" s="14">
        <f t="shared" si="1"/>
        <v>0</v>
      </c>
      <c r="I10" s="13">
        <f>단가대비표!V49</f>
        <v>0</v>
      </c>
      <c r="J10" s="14">
        <f t="shared" si="2"/>
        <v>0</v>
      </c>
      <c r="K10" s="13">
        <f t="shared" si="3"/>
        <v>0</v>
      </c>
      <c r="L10" s="14">
        <f t="shared" si="4"/>
        <v>0</v>
      </c>
      <c r="M10" s="8" t="s">
        <v>52</v>
      </c>
      <c r="N10" s="2" t="s">
        <v>62</v>
      </c>
      <c r="O10" s="2" t="s">
        <v>323</v>
      </c>
      <c r="P10" s="2" t="s">
        <v>64</v>
      </c>
      <c r="Q10" s="2" t="s">
        <v>64</v>
      </c>
      <c r="R10" s="2" t="s">
        <v>63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 t="s">
        <v>52</v>
      </c>
      <c r="AW10" s="2" t="s">
        <v>324</v>
      </c>
      <c r="AX10" s="2" t="s">
        <v>52</v>
      </c>
      <c r="AY10" s="2" t="s">
        <v>52</v>
      </c>
    </row>
    <row r="11" spans="1:51" ht="30" customHeight="1">
      <c r="A11" s="8" t="s">
        <v>305</v>
      </c>
      <c r="B11" s="8" t="s">
        <v>325</v>
      </c>
      <c r="C11" s="8" t="s">
        <v>307</v>
      </c>
      <c r="D11" s="9">
        <v>0.36</v>
      </c>
      <c r="E11" s="13">
        <f>단가대비표!O51</f>
        <v>0</v>
      </c>
      <c r="F11" s="14">
        <f t="shared" si="0"/>
        <v>0</v>
      </c>
      <c r="G11" s="13">
        <f>단가대비표!P51</f>
        <v>0</v>
      </c>
      <c r="H11" s="14">
        <f t="shared" si="1"/>
        <v>0</v>
      </c>
      <c r="I11" s="13">
        <f>단가대비표!V51</f>
        <v>0</v>
      </c>
      <c r="J11" s="14">
        <f t="shared" si="2"/>
        <v>0</v>
      </c>
      <c r="K11" s="13">
        <f t="shared" si="3"/>
        <v>0</v>
      </c>
      <c r="L11" s="14">
        <f t="shared" si="4"/>
        <v>0</v>
      </c>
      <c r="M11" s="8" t="s">
        <v>52</v>
      </c>
      <c r="N11" s="2" t="s">
        <v>62</v>
      </c>
      <c r="O11" s="2" t="s">
        <v>326</v>
      </c>
      <c r="P11" s="2" t="s">
        <v>64</v>
      </c>
      <c r="Q11" s="2" t="s">
        <v>64</v>
      </c>
      <c r="R11" s="2" t="s">
        <v>63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 t="s">
        <v>52</v>
      </c>
      <c r="AW11" s="2" t="s">
        <v>327</v>
      </c>
      <c r="AX11" s="2" t="s">
        <v>52</v>
      </c>
      <c r="AY11" s="2" t="s">
        <v>52</v>
      </c>
    </row>
    <row r="12" spans="1:51" ht="30" customHeight="1">
      <c r="A12" s="8" t="s">
        <v>305</v>
      </c>
      <c r="B12" s="8" t="s">
        <v>328</v>
      </c>
      <c r="C12" s="8" t="s">
        <v>307</v>
      </c>
      <c r="D12" s="9">
        <v>0.36</v>
      </c>
      <c r="E12" s="13">
        <f>단가대비표!O52</f>
        <v>0</v>
      </c>
      <c r="F12" s="14">
        <f t="shared" si="0"/>
        <v>0</v>
      </c>
      <c r="G12" s="13">
        <f>단가대비표!P52</f>
        <v>0</v>
      </c>
      <c r="H12" s="14">
        <f t="shared" si="1"/>
        <v>0</v>
      </c>
      <c r="I12" s="13">
        <f>단가대비표!V52</f>
        <v>0</v>
      </c>
      <c r="J12" s="14">
        <f t="shared" si="2"/>
        <v>0</v>
      </c>
      <c r="K12" s="13">
        <f t="shared" si="3"/>
        <v>0</v>
      </c>
      <c r="L12" s="14">
        <f t="shared" si="4"/>
        <v>0</v>
      </c>
      <c r="M12" s="8" t="s">
        <v>52</v>
      </c>
      <c r="N12" s="2" t="s">
        <v>62</v>
      </c>
      <c r="O12" s="2" t="s">
        <v>329</v>
      </c>
      <c r="P12" s="2" t="s">
        <v>64</v>
      </c>
      <c r="Q12" s="2" t="s">
        <v>64</v>
      </c>
      <c r="R12" s="2" t="s">
        <v>63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330</v>
      </c>
      <c r="AX12" s="2" t="s">
        <v>52</v>
      </c>
      <c r="AY12" s="2" t="s">
        <v>52</v>
      </c>
    </row>
    <row r="13" spans="1:51" ht="30" customHeight="1">
      <c r="A13" s="8" t="s">
        <v>331</v>
      </c>
      <c r="B13" s="8" t="s">
        <v>332</v>
      </c>
      <c r="C13" s="8" t="s">
        <v>333</v>
      </c>
      <c r="D13" s="9">
        <v>3.15E-2</v>
      </c>
      <c r="E13" s="13">
        <f>단가대비표!O26</f>
        <v>0</v>
      </c>
      <c r="F13" s="14">
        <f t="shared" si="0"/>
        <v>0</v>
      </c>
      <c r="G13" s="13">
        <f>단가대비표!P26</f>
        <v>0</v>
      </c>
      <c r="H13" s="14">
        <f t="shared" si="1"/>
        <v>0</v>
      </c>
      <c r="I13" s="13">
        <f>단가대비표!V26</f>
        <v>0</v>
      </c>
      <c r="J13" s="14">
        <f t="shared" si="2"/>
        <v>0</v>
      </c>
      <c r="K13" s="13">
        <f t="shared" si="3"/>
        <v>0</v>
      </c>
      <c r="L13" s="14">
        <f t="shared" si="4"/>
        <v>0</v>
      </c>
      <c r="M13" s="8" t="s">
        <v>52</v>
      </c>
      <c r="N13" s="2" t="s">
        <v>62</v>
      </c>
      <c r="O13" s="2" t="s">
        <v>334</v>
      </c>
      <c r="P13" s="2" t="s">
        <v>64</v>
      </c>
      <c r="Q13" s="2" t="s">
        <v>64</v>
      </c>
      <c r="R13" s="2" t="s">
        <v>63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335</v>
      </c>
      <c r="AX13" s="2" t="s">
        <v>52</v>
      </c>
      <c r="AY13" s="2" t="s">
        <v>52</v>
      </c>
    </row>
    <row r="14" spans="1:51" ht="30" customHeight="1">
      <c r="A14" s="8" t="s">
        <v>336</v>
      </c>
      <c r="B14" s="8" t="s">
        <v>337</v>
      </c>
      <c r="C14" s="8" t="s">
        <v>60</v>
      </c>
      <c r="D14" s="9">
        <v>1</v>
      </c>
      <c r="E14" s="13">
        <f>일위대가목록!E42</f>
        <v>0</v>
      </c>
      <c r="F14" s="14">
        <f t="shared" si="0"/>
        <v>0</v>
      </c>
      <c r="G14" s="13">
        <f>일위대가목록!F42</f>
        <v>0</v>
      </c>
      <c r="H14" s="14">
        <f t="shared" si="1"/>
        <v>0</v>
      </c>
      <c r="I14" s="13">
        <f>일위대가목록!G42</f>
        <v>0</v>
      </c>
      <c r="J14" s="14">
        <f t="shared" si="2"/>
        <v>0</v>
      </c>
      <c r="K14" s="13">
        <f t="shared" si="3"/>
        <v>0</v>
      </c>
      <c r="L14" s="14">
        <f t="shared" si="4"/>
        <v>0</v>
      </c>
      <c r="M14" s="8" t="s">
        <v>338</v>
      </c>
      <c r="N14" s="2" t="s">
        <v>62</v>
      </c>
      <c r="O14" s="2" t="s">
        <v>339</v>
      </c>
      <c r="P14" s="2" t="s">
        <v>63</v>
      </c>
      <c r="Q14" s="2" t="s">
        <v>64</v>
      </c>
      <c r="R14" s="2" t="s">
        <v>64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340</v>
      </c>
      <c r="AX14" s="2" t="s">
        <v>52</v>
      </c>
      <c r="AY14" s="2" t="s">
        <v>52</v>
      </c>
    </row>
    <row r="15" spans="1:51" ht="30" customHeight="1">
      <c r="A15" s="8" t="s">
        <v>341</v>
      </c>
      <c r="B15" s="8" t="s">
        <v>52</v>
      </c>
      <c r="C15" s="8" t="s">
        <v>52</v>
      </c>
      <c r="D15" s="9"/>
      <c r="E15" s="13"/>
      <c r="F15" s="14">
        <f>TRUNC(SUMIF(N5:N14, N4, F5:F14),0)</f>
        <v>0</v>
      </c>
      <c r="G15" s="13"/>
      <c r="H15" s="14">
        <f>TRUNC(SUMIF(N5:N14, N4, H5:H14),0)</f>
        <v>0</v>
      </c>
      <c r="I15" s="13"/>
      <c r="J15" s="14">
        <f>TRUNC(SUMIF(N5:N14, N4, J5:J14),0)</f>
        <v>0</v>
      </c>
      <c r="K15" s="13"/>
      <c r="L15" s="14">
        <f>F15+H15+J15</f>
        <v>0</v>
      </c>
      <c r="M15" s="8" t="s">
        <v>52</v>
      </c>
      <c r="N15" s="2" t="s">
        <v>78</v>
      </c>
      <c r="O15" s="2" t="s">
        <v>78</v>
      </c>
      <c r="P15" s="2" t="s">
        <v>52</v>
      </c>
      <c r="Q15" s="2" t="s">
        <v>52</v>
      </c>
      <c r="R15" s="2" t="s">
        <v>52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52</v>
      </c>
      <c r="AX15" s="2" t="s">
        <v>52</v>
      </c>
      <c r="AY15" s="2" t="s">
        <v>52</v>
      </c>
    </row>
    <row r="16" spans="1:51" ht="30" customHeight="1">
      <c r="A16" s="9"/>
      <c r="B16" s="9"/>
      <c r="C16" s="9"/>
      <c r="D16" s="9"/>
      <c r="E16" s="13"/>
      <c r="F16" s="14"/>
      <c r="G16" s="13"/>
      <c r="H16" s="14"/>
      <c r="I16" s="13"/>
      <c r="J16" s="14"/>
      <c r="K16" s="13"/>
      <c r="L16" s="14"/>
      <c r="M16" s="9"/>
    </row>
    <row r="17" spans="1:51" ht="30" customHeight="1">
      <c r="A17" s="163" t="s">
        <v>342</v>
      </c>
      <c r="B17" s="163"/>
      <c r="C17" s="163"/>
      <c r="D17" s="163"/>
      <c r="E17" s="164"/>
      <c r="F17" s="165"/>
      <c r="G17" s="164"/>
      <c r="H17" s="165"/>
      <c r="I17" s="164"/>
      <c r="J17" s="165"/>
      <c r="K17" s="164"/>
      <c r="L17" s="165"/>
      <c r="M17" s="163"/>
      <c r="N17" s="1" t="s">
        <v>70</v>
      </c>
    </row>
    <row r="18" spans="1:51" ht="30" customHeight="1">
      <c r="A18" s="8" t="s">
        <v>343</v>
      </c>
      <c r="B18" s="8" t="s">
        <v>344</v>
      </c>
      <c r="C18" s="8" t="s">
        <v>345</v>
      </c>
      <c r="D18" s="9">
        <v>0.05</v>
      </c>
      <c r="E18" s="13">
        <f>단가대비표!O84</f>
        <v>0</v>
      </c>
      <c r="F18" s="14">
        <f>TRUNC(E18*D18,1)</f>
        <v>0</v>
      </c>
      <c r="G18" s="13">
        <f>단가대비표!P84</f>
        <v>0</v>
      </c>
      <c r="H18" s="14">
        <f>TRUNC(G18*D18,1)</f>
        <v>0</v>
      </c>
      <c r="I18" s="13">
        <f>단가대비표!V84</f>
        <v>0</v>
      </c>
      <c r="J18" s="14">
        <f>TRUNC(I18*D18,1)</f>
        <v>0</v>
      </c>
      <c r="K18" s="13">
        <f>TRUNC(E18+G18+I18,1)</f>
        <v>0</v>
      </c>
      <c r="L18" s="14">
        <f>TRUNC(F18+H18+J18,1)</f>
        <v>0</v>
      </c>
      <c r="M18" s="8" t="s">
        <v>52</v>
      </c>
      <c r="N18" s="2" t="s">
        <v>70</v>
      </c>
      <c r="O18" s="2" t="s">
        <v>346</v>
      </c>
      <c r="P18" s="2" t="s">
        <v>64</v>
      </c>
      <c r="Q18" s="2" t="s">
        <v>64</v>
      </c>
      <c r="R18" s="2" t="s">
        <v>63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 t="s">
        <v>52</v>
      </c>
      <c r="AW18" s="2" t="s">
        <v>347</v>
      </c>
      <c r="AX18" s="2" t="s">
        <v>52</v>
      </c>
      <c r="AY18" s="2" t="s">
        <v>52</v>
      </c>
    </row>
    <row r="19" spans="1:51" ht="30" customHeight="1">
      <c r="A19" s="8" t="s">
        <v>341</v>
      </c>
      <c r="B19" s="8" t="s">
        <v>52</v>
      </c>
      <c r="C19" s="8" t="s">
        <v>52</v>
      </c>
      <c r="D19" s="9"/>
      <c r="E19" s="13"/>
      <c r="F19" s="14">
        <f>TRUNC(SUMIF(N18:N18, N17, F18:F18),0)</f>
        <v>0</v>
      </c>
      <c r="G19" s="13"/>
      <c r="H19" s="14">
        <f>TRUNC(SUMIF(N18:N18, N17, H18:H18),0)</f>
        <v>0</v>
      </c>
      <c r="I19" s="13"/>
      <c r="J19" s="14">
        <f>TRUNC(SUMIF(N18:N18, N17, J18:J18),0)</f>
        <v>0</v>
      </c>
      <c r="K19" s="13"/>
      <c r="L19" s="14">
        <f>F19+H19+J19</f>
        <v>0</v>
      </c>
      <c r="M19" s="8" t="s">
        <v>52</v>
      </c>
      <c r="N19" s="2" t="s">
        <v>78</v>
      </c>
      <c r="O19" s="2" t="s">
        <v>78</v>
      </c>
      <c r="P19" s="2" t="s">
        <v>52</v>
      </c>
      <c r="Q19" s="2" t="s">
        <v>52</v>
      </c>
      <c r="R19" s="2" t="s">
        <v>52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52</v>
      </c>
      <c r="AW19" s="2" t="s">
        <v>52</v>
      </c>
      <c r="AX19" s="2" t="s">
        <v>52</v>
      </c>
      <c r="AY19" s="2" t="s">
        <v>52</v>
      </c>
    </row>
    <row r="20" spans="1:51" ht="30" customHeight="1">
      <c r="A20" s="9"/>
      <c r="B20" s="9"/>
      <c r="C20" s="9"/>
      <c r="D20" s="9"/>
      <c r="E20" s="13"/>
      <c r="F20" s="14"/>
      <c r="G20" s="13"/>
      <c r="H20" s="14"/>
      <c r="I20" s="13"/>
      <c r="J20" s="14"/>
      <c r="K20" s="13"/>
      <c r="L20" s="14"/>
      <c r="M20" s="9"/>
    </row>
    <row r="21" spans="1:51" ht="30" customHeight="1">
      <c r="A21" s="163" t="s">
        <v>348</v>
      </c>
      <c r="B21" s="163"/>
      <c r="C21" s="163"/>
      <c r="D21" s="163"/>
      <c r="E21" s="164"/>
      <c r="F21" s="165"/>
      <c r="G21" s="164"/>
      <c r="H21" s="165"/>
      <c r="I21" s="164"/>
      <c r="J21" s="165"/>
      <c r="K21" s="164"/>
      <c r="L21" s="165"/>
      <c r="M21" s="163"/>
      <c r="N21" s="1" t="s">
        <v>75</v>
      </c>
    </row>
    <row r="22" spans="1:51" ht="30" customHeight="1">
      <c r="A22" s="8" t="s">
        <v>349</v>
      </c>
      <c r="B22" s="8" t="s">
        <v>350</v>
      </c>
      <c r="C22" s="8" t="s">
        <v>68</v>
      </c>
      <c r="D22" s="9">
        <v>0.16800000000000001</v>
      </c>
      <c r="E22" s="13">
        <f>단가대비표!O29</f>
        <v>0</v>
      </c>
      <c r="F22" s="14">
        <f>TRUNC(E22*D22,1)</f>
        <v>0</v>
      </c>
      <c r="G22" s="13">
        <f>단가대비표!P29</f>
        <v>0</v>
      </c>
      <c r="H22" s="14">
        <f>TRUNC(G22*D22,1)</f>
        <v>0</v>
      </c>
      <c r="I22" s="13">
        <f>단가대비표!V29</f>
        <v>0</v>
      </c>
      <c r="J22" s="14">
        <f>TRUNC(I22*D22,1)</f>
        <v>0</v>
      </c>
      <c r="K22" s="13">
        <f t="shared" ref="K22:L25" si="5">TRUNC(E22+G22+I22,1)</f>
        <v>0</v>
      </c>
      <c r="L22" s="14">
        <f t="shared" si="5"/>
        <v>0</v>
      </c>
      <c r="M22" s="8" t="s">
        <v>351</v>
      </c>
      <c r="N22" s="2" t="s">
        <v>75</v>
      </c>
      <c r="O22" s="2" t="s">
        <v>352</v>
      </c>
      <c r="P22" s="2" t="s">
        <v>64</v>
      </c>
      <c r="Q22" s="2" t="s">
        <v>64</v>
      </c>
      <c r="R22" s="2" t="s">
        <v>63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353</v>
      </c>
      <c r="AX22" s="2" t="s">
        <v>52</v>
      </c>
      <c r="AY22" s="2" t="s">
        <v>52</v>
      </c>
    </row>
    <row r="23" spans="1:51" ht="30" customHeight="1">
      <c r="A23" s="8" t="s">
        <v>354</v>
      </c>
      <c r="B23" s="8" t="s">
        <v>355</v>
      </c>
      <c r="C23" s="8" t="s">
        <v>68</v>
      </c>
      <c r="D23" s="9">
        <v>1</v>
      </c>
      <c r="E23" s="13">
        <f>일위대가목록!E43</f>
        <v>0</v>
      </c>
      <c r="F23" s="14">
        <f>TRUNC(E23*D23,1)</f>
        <v>0</v>
      </c>
      <c r="G23" s="13">
        <f>일위대가목록!F43</f>
        <v>0</v>
      </c>
      <c r="H23" s="14">
        <f>TRUNC(G23*D23,1)</f>
        <v>0</v>
      </c>
      <c r="I23" s="13">
        <f>일위대가목록!G43</f>
        <v>0</v>
      </c>
      <c r="J23" s="14">
        <f>TRUNC(I23*D23,1)</f>
        <v>0</v>
      </c>
      <c r="K23" s="13">
        <f t="shared" si="5"/>
        <v>0</v>
      </c>
      <c r="L23" s="14">
        <f t="shared" si="5"/>
        <v>0</v>
      </c>
      <c r="M23" s="8" t="s">
        <v>356</v>
      </c>
      <c r="N23" s="2" t="s">
        <v>75</v>
      </c>
      <c r="O23" s="2" t="s">
        <v>357</v>
      </c>
      <c r="P23" s="2" t="s">
        <v>63</v>
      </c>
      <c r="Q23" s="2" t="s">
        <v>64</v>
      </c>
      <c r="R23" s="2" t="s">
        <v>64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358</v>
      </c>
      <c r="AX23" s="2" t="s">
        <v>52</v>
      </c>
      <c r="AY23" s="2" t="s">
        <v>52</v>
      </c>
    </row>
    <row r="24" spans="1:51" ht="30" customHeight="1">
      <c r="A24" s="8" t="s">
        <v>359</v>
      </c>
      <c r="B24" s="8" t="s">
        <v>191</v>
      </c>
      <c r="C24" s="8" t="s">
        <v>68</v>
      </c>
      <c r="D24" s="9">
        <v>1</v>
      </c>
      <c r="E24" s="13">
        <f>일위대가목록!E44</f>
        <v>0</v>
      </c>
      <c r="F24" s="14">
        <f>TRUNC(E24*D24,1)</f>
        <v>0</v>
      </c>
      <c r="G24" s="13">
        <f>일위대가목록!F44</f>
        <v>0</v>
      </c>
      <c r="H24" s="14">
        <f>TRUNC(G24*D24,1)</f>
        <v>0</v>
      </c>
      <c r="I24" s="13">
        <f>일위대가목록!G44</f>
        <v>0</v>
      </c>
      <c r="J24" s="14">
        <f>TRUNC(I24*D24,1)</f>
        <v>0</v>
      </c>
      <c r="K24" s="13">
        <f t="shared" si="5"/>
        <v>0</v>
      </c>
      <c r="L24" s="14">
        <f t="shared" si="5"/>
        <v>0</v>
      </c>
      <c r="M24" s="8" t="s">
        <v>360</v>
      </c>
      <c r="N24" s="2" t="s">
        <v>75</v>
      </c>
      <c r="O24" s="2" t="s">
        <v>361</v>
      </c>
      <c r="P24" s="2" t="s">
        <v>63</v>
      </c>
      <c r="Q24" s="2" t="s">
        <v>64</v>
      </c>
      <c r="R24" s="2" t="s">
        <v>64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362</v>
      </c>
      <c r="AX24" s="2" t="s">
        <v>52</v>
      </c>
      <c r="AY24" s="2" t="s">
        <v>52</v>
      </c>
    </row>
    <row r="25" spans="1:51" ht="30" customHeight="1">
      <c r="A25" s="8" t="s">
        <v>363</v>
      </c>
      <c r="B25" s="8" t="s">
        <v>364</v>
      </c>
      <c r="C25" s="8" t="s">
        <v>365</v>
      </c>
      <c r="D25" s="9">
        <v>0.38</v>
      </c>
      <c r="E25" s="13">
        <f>일위대가목록!E45</f>
        <v>0</v>
      </c>
      <c r="F25" s="14">
        <f>TRUNC(E25*D25,1)</f>
        <v>0</v>
      </c>
      <c r="G25" s="13">
        <f>일위대가목록!F45</f>
        <v>0</v>
      </c>
      <c r="H25" s="14">
        <f>TRUNC(G25*D25,1)</f>
        <v>0</v>
      </c>
      <c r="I25" s="13">
        <f>일위대가목록!G45</f>
        <v>0</v>
      </c>
      <c r="J25" s="14">
        <f>TRUNC(I25*D25,1)</f>
        <v>0</v>
      </c>
      <c r="K25" s="13">
        <f t="shared" si="5"/>
        <v>0</v>
      </c>
      <c r="L25" s="14">
        <f t="shared" si="5"/>
        <v>0</v>
      </c>
      <c r="M25" s="8" t="s">
        <v>366</v>
      </c>
      <c r="N25" s="2" t="s">
        <v>75</v>
      </c>
      <c r="O25" s="2" t="s">
        <v>367</v>
      </c>
      <c r="P25" s="2" t="s">
        <v>63</v>
      </c>
      <c r="Q25" s="2" t="s">
        <v>64</v>
      </c>
      <c r="R25" s="2" t="s">
        <v>64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368</v>
      </c>
      <c r="AX25" s="2" t="s">
        <v>52</v>
      </c>
      <c r="AY25" s="2" t="s">
        <v>52</v>
      </c>
    </row>
    <row r="26" spans="1:51" ht="30" customHeight="1">
      <c r="A26" s="8" t="s">
        <v>341</v>
      </c>
      <c r="B26" s="8" t="s">
        <v>52</v>
      </c>
      <c r="C26" s="8" t="s">
        <v>52</v>
      </c>
      <c r="D26" s="9"/>
      <c r="E26" s="13"/>
      <c r="F26" s="14">
        <f>TRUNC(SUMIF(N22:N25, N21, F22:F25),0)</f>
        <v>0</v>
      </c>
      <c r="G26" s="13"/>
      <c r="H26" s="14">
        <f>TRUNC(SUMIF(N22:N25, N21, H22:H25),0)</f>
        <v>0</v>
      </c>
      <c r="I26" s="13"/>
      <c r="J26" s="14">
        <f>TRUNC(SUMIF(N22:N25, N21, J22:J25),0)</f>
        <v>0</v>
      </c>
      <c r="K26" s="13"/>
      <c r="L26" s="14">
        <f>F26+H26+J26</f>
        <v>0</v>
      </c>
      <c r="M26" s="8" t="s">
        <v>52</v>
      </c>
      <c r="N26" s="2" t="s">
        <v>78</v>
      </c>
      <c r="O26" s="2" t="s">
        <v>78</v>
      </c>
      <c r="P26" s="2" t="s">
        <v>52</v>
      </c>
      <c r="Q26" s="2" t="s">
        <v>52</v>
      </c>
      <c r="R26" s="2" t="s">
        <v>52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52</v>
      </c>
      <c r="AW26" s="2" t="s">
        <v>52</v>
      </c>
      <c r="AX26" s="2" t="s">
        <v>52</v>
      </c>
      <c r="AY26" s="2" t="s">
        <v>52</v>
      </c>
    </row>
    <row r="27" spans="1:51" ht="30" customHeight="1">
      <c r="A27" s="9"/>
      <c r="B27" s="9"/>
      <c r="C27" s="9"/>
      <c r="D27" s="9"/>
      <c r="E27" s="13"/>
      <c r="F27" s="14"/>
      <c r="G27" s="13"/>
      <c r="H27" s="14"/>
      <c r="I27" s="13"/>
      <c r="J27" s="14"/>
      <c r="K27" s="13"/>
      <c r="L27" s="14"/>
      <c r="M27" s="9"/>
    </row>
    <row r="28" spans="1:51" ht="30" customHeight="1">
      <c r="A28" s="163" t="s">
        <v>369</v>
      </c>
      <c r="B28" s="163"/>
      <c r="C28" s="163"/>
      <c r="D28" s="163"/>
      <c r="E28" s="164"/>
      <c r="F28" s="165"/>
      <c r="G28" s="164"/>
      <c r="H28" s="165"/>
      <c r="I28" s="164"/>
      <c r="J28" s="165"/>
      <c r="K28" s="164"/>
      <c r="L28" s="165"/>
      <c r="M28" s="163"/>
      <c r="N28" s="1" t="s">
        <v>84</v>
      </c>
    </row>
    <row r="29" spans="1:51" ht="30" customHeight="1">
      <c r="A29" s="8" t="s">
        <v>370</v>
      </c>
      <c r="B29" s="8" t="s">
        <v>371</v>
      </c>
      <c r="C29" s="8" t="s">
        <v>68</v>
      </c>
      <c r="D29" s="9">
        <v>1.05</v>
      </c>
      <c r="E29" s="13">
        <f>단가대비표!O32</f>
        <v>0</v>
      </c>
      <c r="F29" s="14">
        <f>TRUNC(E29*D29,1)</f>
        <v>0</v>
      </c>
      <c r="G29" s="13">
        <f>단가대비표!P32</f>
        <v>0</v>
      </c>
      <c r="H29" s="14">
        <f>TRUNC(G29*D29,1)</f>
        <v>0</v>
      </c>
      <c r="I29" s="13">
        <f>단가대비표!V32</f>
        <v>0</v>
      </c>
      <c r="J29" s="14">
        <f>TRUNC(I29*D29,1)</f>
        <v>0</v>
      </c>
      <c r="K29" s="13">
        <f t="shared" ref="K29:L32" si="6">TRUNC(E29+G29+I29,1)</f>
        <v>0</v>
      </c>
      <c r="L29" s="14">
        <f t="shared" si="6"/>
        <v>0</v>
      </c>
      <c r="M29" s="8" t="s">
        <v>52</v>
      </c>
      <c r="N29" s="2" t="s">
        <v>84</v>
      </c>
      <c r="O29" s="2" t="s">
        <v>372</v>
      </c>
      <c r="P29" s="2" t="s">
        <v>64</v>
      </c>
      <c r="Q29" s="2" t="s">
        <v>64</v>
      </c>
      <c r="R29" s="2" t="s">
        <v>63</v>
      </c>
      <c r="S29" s="3"/>
      <c r="T29" s="3"/>
      <c r="U29" s="3"/>
      <c r="V29" s="3">
        <v>1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373</v>
      </c>
      <c r="AX29" s="2" t="s">
        <v>52</v>
      </c>
      <c r="AY29" s="2" t="s">
        <v>52</v>
      </c>
    </row>
    <row r="30" spans="1:51" ht="30" customHeight="1">
      <c r="A30" s="8" t="s">
        <v>374</v>
      </c>
      <c r="B30" s="8" t="s">
        <v>344</v>
      </c>
      <c r="C30" s="8" t="s">
        <v>345</v>
      </c>
      <c r="D30" s="9">
        <v>3.3000000000000002E-2</v>
      </c>
      <c r="E30" s="13">
        <f>단가대비표!O94</f>
        <v>0</v>
      </c>
      <c r="F30" s="14">
        <f>TRUNC(E30*D30,1)</f>
        <v>0</v>
      </c>
      <c r="G30" s="13">
        <f>단가대비표!P94</f>
        <v>0</v>
      </c>
      <c r="H30" s="14">
        <f>TRUNC(G30*D30,1)</f>
        <v>0</v>
      </c>
      <c r="I30" s="13">
        <f>단가대비표!V94</f>
        <v>0</v>
      </c>
      <c r="J30" s="14">
        <f>TRUNC(I30*D30,1)</f>
        <v>0</v>
      </c>
      <c r="K30" s="13">
        <f t="shared" si="6"/>
        <v>0</v>
      </c>
      <c r="L30" s="14">
        <f t="shared" si="6"/>
        <v>0</v>
      </c>
      <c r="M30" s="8" t="s">
        <v>52</v>
      </c>
      <c r="N30" s="2" t="s">
        <v>84</v>
      </c>
      <c r="O30" s="2" t="s">
        <v>375</v>
      </c>
      <c r="P30" s="2" t="s">
        <v>64</v>
      </c>
      <c r="Q30" s="2" t="s">
        <v>64</v>
      </c>
      <c r="R30" s="2" t="s">
        <v>63</v>
      </c>
      <c r="S30" s="3"/>
      <c r="T30" s="3"/>
      <c r="U30" s="3"/>
      <c r="V30" s="3">
        <v>1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376</v>
      </c>
      <c r="AX30" s="2" t="s">
        <v>52</v>
      </c>
      <c r="AY30" s="2" t="s">
        <v>52</v>
      </c>
    </row>
    <row r="31" spans="1:51" ht="30" customHeight="1">
      <c r="A31" s="8" t="s">
        <v>343</v>
      </c>
      <c r="B31" s="8" t="s">
        <v>344</v>
      </c>
      <c r="C31" s="8" t="s">
        <v>345</v>
      </c>
      <c r="D31" s="9">
        <v>1.6E-2</v>
      </c>
      <c r="E31" s="13">
        <f>단가대비표!O84</f>
        <v>0</v>
      </c>
      <c r="F31" s="14">
        <f>TRUNC(E31*D31,1)</f>
        <v>0</v>
      </c>
      <c r="G31" s="13">
        <f>단가대비표!P84</f>
        <v>0</v>
      </c>
      <c r="H31" s="14">
        <f>TRUNC(G31*D31,1)</f>
        <v>0</v>
      </c>
      <c r="I31" s="13">
        <f>단가대비표!V84</f>
        <v>0</v>
      </c>
      <c r="J31" s="14">
        <f>TRUNC(I31*D31,1)</f>
        <v>0</v>
      </c>
      <c r="K31" s="13">
        <f t="shared" si="6"/>
        <v>0</v>
      </c>
      <c r="L31" s="14">
        <f t="shared" si="6"/>
        <v>0</v>
      </c>
      <c r="M31" s="8" t="s">
        <v>52</v>
      </c>
      <c r="N31" s="2" t="s">
        <v>84</v>
      </c>
      <c r="O31" s="2" t="s">
        <v>346</v>
      </c>
      <c r="P31" s="2" t="s">
        <v>64</v>
      </c>
      <c r="Q31" s="2" t="s">
        <v>64</v>
      </c>
      <c r="R31" s="2" t="s">
        <v>63</v>
      </c>
      <c r="S31" s="3"/>
      <c r="T31" s="3"/>
      <c r="U31" s="3"/>
      <c r="V31" s="3">
        <v>1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52</v>
      </c>
      <c r="AW31" s="2" t="s">
        <v>377</v>
      </c>
      <c r="AX31" s="2" t="s">
        <v>52</v>
      </c>
      <c r="AY31" s="2" t="s">
        <v>52</v>
      </c>
    </row>
    <row r="32" spans="1:51" ht="30" customHeight="1">
      <c r="A32" s="8" t="s">
        <v>378</v>
      </c>
      <c r="B32" s="8" t="s">
        <v>379</v>
      </c>
      <c r="C32" s="8" t="s">
        <v>179</v>
      </c>
      <c r="D32" s="9">
        <v>1</v>
      </c>
      <c r="E32" s="13">
        <v>0</v>
      </c>
      <c r="F32" s="14">
        <f>TRUNC(E32*D32,1)</f>
        <v>0</v>
      </c>
      <c r="G32" s="13">
        <v>0</v>
      </c>
      <c r="H32" s="14">
        <f>TRUNC(G32*D32,1)</f>
        <v>0</v>
      </c>
      <c r="I32" s="13">
        <f>TRUNC(SUMIF(V29:V32, RIGHTB(O32, 1), H29:H32)*U32, 2)</f>
        <v>0</v>
      </c>
      <c r="J32" s="14">
        <f>TRUNC(I32*D32,1)</f>
        <v>0</v>
      </c>
      <c r="K32" s="13">
        <f t="shared" si="6"/>
        <v>0</v>
      </c>
      <c r="L32" s="14">
        <f t="shared" si="6"/>
        <v>0</v>
      </c>
      <c r="M32" s="8" t="s">
        <v>52</v>
      </c>
      <c r="N32" s="2" t="s">
        <v>84</v>
      </c>
      <c r="O32" s="2" t="s">
        <v>380</v>
      </c>
      <c r="P32" s="2" t="s">
        <v>64</v>
      </c>
      <c r="Q32" s="2" t="s">
        <v>64</v>
      </c>
      <c r="R32" s="2" t="s">
        <v>64</v>
      </c>
      <c r="S32" s="3">
        <v>1</v>
      </c>
      <c r="T32" s="3">
        <v>2</v>
      </c>
      <c r="U32" s="3">
        <v>0.01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381</v>
      </c>
      <c r="AX32" s="2" t="s">
        <v>52</v>
      </c>
      <c r="AY32" s="2" t="s">
        <v>52</v>
      </c>
    </row>
    <row r="33" spans="1:51" ht="30" customHeight="1">
      <c r="A33" s="8" t="s">
        <v>341</v>
      </c>
      <c r="B33" s="8" t="s">
        <v>52</v>
      </c>
      <c r="C33" s="8" t="s">
        <v>52</v>
      </c>
      <c r="D33" s="9"/>
      <c r="E33" s="13"/>
      <c r="F33" s="14">
        <f>TRUNC(SUMIF(N29:N32, N28, F29:F32),0)</f>
        <v>0</v>
      </c>
      <c r="G33" s="13"/>
      <c r="H33" s="14">
        <f>TRUNC(SUMIF(N29:N32, N28, H29:H32),0)</f>
        <v>0</v>
      </c>
      <c r="I33" s="13"/>
      <c r="J33" s="14">
        <f>TRUNC(SUMIF(N29:N32, N28, J29:J32),0)</f>
        <v>0</v>
      </c>
      <c r="K33" s="13"/>
      <c r="L33" s="14">
        <f>F33+H33+J33</f>
        <v>0</v>
      </c>
      <c r="M33" s="8" t="s">
        <v>52</v>
      </c>
      <c r="N33" s="2" t="s">
        <v>78</v>
      </c>
      <c r="O33" s="2" t="s">
        <v>78</v>
      </c>
      <c r="P33" s="2" t="s">
        <v>52</v>
      </c>
      <c r="Q33" s="2" t="s">
        <v>52</v>
      </c>
      <c r="R33" s="2" t="s">
        <v>52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52</v>
      </c>
      <c r="AX33" s="2" t="s">
        <v>52</v>
      </c>
      <c r="AY33" s="2" t="s">
        <v>52</v>
      </c>
    </row>
    <row r="34" spans="1:51" ht="30" customHeight="1">
      <c r="A34" s="9"/>
      <c r="B34" s="9"/>
      <c r="C34" s="9"/>
      <c r="D34" s="9"/>
      <c r="E34" s="13"/>
      <c r="F34" s="14"/>
      <c r="G34" s="13"/>
      <c r="H34" s="14"/>
      <c r="I34" s="13"/>
      <c r="J34" s="14"/>
      <c r="K34" s="13"/>
      <c r="L34" s="14"/>
      <c r="M34" s="9"/>
    </row>
    <row r="35" spans="1:51" ht="30" customHeight="1">
      <c r="A35" s="163" t="s">
        <v>382</v>
      </c>
      <c r="B35" s="163"/>
      <c r="C35" s="163"/>
      <c r="D35" s="163"/>
      <c r="E35" s="164"/>
      <c r="F35" s="165"/>
      <c r="G35" s="164"/>
      <c r="H35" s="165"/>
      <c r="I35" s="164"/>
      <c r="J35" s="165"/>
      <c r="K35" s="164"/>
      <c r="L35" s="165"/>
      <c r="M35" s="163"/>
      <c r="N35" s="1" t="s">
        <v>88</v>
      </c>
    </row>
    <row r="36" spans="1:51" ht="30" customHeight="1">
      <c r="A36" s="8" t="s">
        <v>370</v>
      </c>
      <c r="B36" s="8" t="s">
        <v>371</v>
      </c>
      <c r="C36" s="8" t="s">
        <v>68</v>
      </c>
      <c r="D36" s="9">
        <v>2.1</v>
      </c>
      <c r="E36" s="13">
        <f>단가대비표!O32</f>
        <v>0</v>
      </c>
      <c r="F36" s="14">
        <f>TRUNC(E36*D36,1)</f>
        <v>0</v>
      </c>
      <c r="G36" s="13">
        <f>단가대비표!P32</f>
        <v>0</v>
      </c>
      <c r="H36" s="14">
        <f>TRUNC(G36*D36,1)</f>
        <v>0</v>
      </c>
      <c r="I36" s="13">
        <f>단가대비표!V32</f>
        <v>0</v>
      </c>
      <c r="J36" s="14">
        <f>TRUNC(I36*D36,1)</f>
        <v>0</v>
      </c>
      <c r="K36" s="13">
        <f t="shared" ref="K36:L39" si="7">TRUNC(E36+G36+I36,1)</f>
        <v>0</v>
      </c>
      <c r="L36" s="14">
        <f t="shared" si="7"/>
        <v>0</v>
      </c>
      <c r="M36" s="8" t="s">
        <v>52</v>
      </c>
      <c r="N36" s="2" t="s">
        <v>88</v>
      </c>
      <c r="O36" s="2" t="s">
        <v>372</v>
      </c>
      <c r="P36" s="2" t="s">
        <v>64</v>
      </c>
      <c r="Q36" s="2" t="s">
        <v>64</v>
      </c>
      <c r="R36" s="2" t="s">
        <v>63</v>
      </c>
      <c r="S36" s="3"/>
      <c r="T36" s="3"/>
      <c r="U36" s="3"/>
      <c r="V36" s="3">
        <v>1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52</v>
      </c>
      <c r="AW36" s="2" t="s">
        <v>383</v>
      </c>
      <c r="AX36" s="2" t="s">
        <v>52</v>
      </c>
      <c r="AY36" s="2" t="s">
        <v>52</v>
      </c>
    </row>
    <row r="37" spans="1:51" ht="30" customHeight="1">
      <c r="A37" s="8" t="s">
        <v>374</v>
      </c>
      <c r="B37" s="8" t="s">
        <v>344</v>
      </c>
      <c r="C37" s="8" t="s">
        <v>345</v>
      </c>
      <c r="D37" s="9">
        <v>4.5999999999999999E-2</v>
      </c>
      <c r="E37" s="13">
        <f>단가대비표!O94</f>
        <v>0</v>
      </c>
      <c r="F37" s="14">
        <f>TRUNC(E37*D37,1)</f>
        <v>0</v>
      </c>
      <c r="G37" s="13">
        <f>단가대비표!P94</f>
        <v>0</v>
      </c>
      <c r="H37" s="14">
        <f>TRUNC(G37*D37,1)</f>
        <v>0</v>
      </c>
      <c r="I37" s="13">
        <f>단가대비표!V94</f>
        <v>0</v>
      </c>
      <c r="J37" s="14">
        <f>TRUNC(I37*D37,1)</f>
        <v>0</v>
      </c>
      <c r="K37" s="13">
        <f t="shared" si="7"/>
        <v>0</v>
      </c>
      <c r="L37" s="14">
        <f t="shared" si="7"/>
        <v>0</v>
      </c>
      <c r="M37" s="8" t="s">
        <v>52</v>
      </c>
      <c r="N37" s="2" t="s">
        <v>88</v>
      </c>
      <c r="O37" s="2" t="s">
        <v>375</v>
      </c>
      <c r="P37" s="2" t="s">
        <v>64</v>
      </c>
      <c r="Q37" s="2" t="s">
        <v>64</v>
      </c>
      <c r="R37" s="2" t="s">
        <v>63</v>
      </c>
      <c r="S37" s="3"/>
      <c r="T37" s="3"/>
      <c r="U37" s="3"/>
      <c r="V37" s="3">
        <v>1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 t="s">
        <v>52</v>
      </c>
      <c r="AW37" s="2" t="s">
        <v>384</v>
      </c>
      <c r="AX37" s="2" t="s">
        <v>52</v>
      </c>
      <c r="AY37" s="2" t="s">
        <v>52</v>
      </c>
    </row>
    <row r="38" spans="1:51" ht="30" customHeight="1">
      <c r="A38" s="8" t="s">
        <v>343</v>
      </c>
      <c r="B38" s="8" t="s">
        <v>344</v>
      </c>
      <c r="C38" s="8" t="s">
        <v>345</v>
      </c>
      <c r="D38" s="9">
        <v>2.3E-2</v>
      </c>
      <c r="E38" s="13">
        <f>단가대비표!O84</f>
        <v>0</v>
      </c>
      <c r="F38" s="14">
        <f>TRUNC(E38*D38,1)</f>
        <v>0</v>
      </c>
      <c r="G38" s="13">
        <f>단가대비표!P84</f>
        <v>0</v>
      </c>
      <c r="H38" s="14">
        <f>TRUNC(G38*D38,1)</f>
        <v>0</v>
      </c>
      <c r="I38" s="13">
        <f>단가대비표!V84</f>
        <v>0</v>
      </c>
      <c r="J38" s="14">
        <f>TRUNC(I38*D38,1)</f>
        <v>0</v>
      </c>
      <c r="K38" s="13">
        <f t="shared" si="7"/>
        <v>0</v>
      </c>
      <c r="L38" s="14">
        <f t="shared" si="7"/>
        <v>0</v>
      </c>
      <c r="M38" s="8" t="s">
        <v>52</v>
      </c>
      <c r="N38" s="2" t="s">
        <v>88</v>
      </c>
      <c r="O38" s="2" t="s">
        <v>346</v>
      </c>
      <c r="P38" s="2" t="s">
        <v>64</v>
      </c>
      <c r="Q38" s="2" t="s">
        <v>64</v>
      </c>
      <c r="R38" s="2" t="s">
        <v>63</v>
      </c>
      <c r="S38" s="3"/>
      <c r="T38" s="3"/>
      <c r="U38" s="3"/>
      <c r="V38" s="3">
        <v>1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52</v>
      </c>
      <c r="AW38" s="2" t="s">
        <v>385</v>
      </c>
      <c r="AX38" s="2" t="s">
        <v>52</v>
      </c>
      <c r="AY38" s="2" t="s">
        <v>52</v>
      </c>
    </row>
    <row r="39" spans="1:51" ht="30" customHeight="1">
      <c r="A39" s="8" t="s">
        <v>378</v>
      </c>
      <c r="B39" s="8" t="s">
        <v>379</v>
      </c>
      <c r="C39" s="8" t="s">
        <v>179</v>
      </c>
      <c r="D39" s="9">
        <v>1</v>
      </c>
      <c r="E39" s="13">
        <v>0</v>
      </c>
      <c r="F39" s="14">
        <f>TRUNC(E39*D39,1)</f>
        <v>0</v>
      </c>
      <c r="G39" s="13">
        <v>0</v>
      </c>
      <c r="H39" s="14">
        <f>TRUNC(G39*D39,1)</f>
        <v>0</v>
      </c>
      <c r="I39" s="13">
        <f>TRUNC(SUMIF(V36:V39, RIGHTB(O39, 1), H36:H39)*U39, 2)</f>
        <v>0</v>
      </c>
      <c r="J39" s="14">
        <f>TRUNC(I39*D39,1)</f>
        <v>0</v>
      </c>
      <c r="K39" s="13">
        <f t="shared" si="7"/>
        <v>0</v>
      </c>
      <c r="L39" s="14">
        <f t="shared" si="7"/>
        <v>0</v>
      </c>
      <c r="M39" s="8" t="s">
        <v>52</v>
      </c>
      <c r="N39" s="2" t="s">
        <v>88</v>
      </c>
      <c r="O39" s="2" t="s">
        <v>380</v>
      </c>
      <c r="P39" s="2" t="s">
        <v>64</v>
      </c>
      <c r="Q39" s="2" t="s">
        <v>64</v>
      </c>
      <c r="R39" s="2" t="s">
        <v>64</v>
      </c>
      <c r="S39" s="3">
        <v>1</v>
      </c>
      <c r="T39" s="3">
        <v>2</v>
      </c>
      <c r="U39" s="3">
        <v>0.01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52</v>
      </c>
      <c r="AW39" s="2" t="s">
        <v>386</v>
      </c>
      <c r="AX39" s="2" t="s">
        <v>52</v>
      </c>
      <c r="AY39" s="2" t="s">
        <v>52</v>
      </c>
    </row>
    <row r="40" spans="1:51" ht="30" customHeight="1">
      <c r="A40" s="8" t="s">
        <v>341</v>
      </c>
      <c r="B40" s="8" t="s">
        <v>52</v>
      </c>
      <c r="C40" s="8" t="s">
        <v>52</v>
      </c>
      <c r="D40" s="9"/>
      <c r="E40" s="13"/>
      <c r="F40" s="14">
        <f>TRUNC(SUMIF(N36:N39, N35, F36:F39),0)</f>
        <v>0</v>
      </c>
      <c r="G40" s="13"/>
      <c r="H40" s="14">
        <f>TRUNC(SUMIF(N36:N39, N35, H36:H39),0)</f>
        <v>0</v>
      </c>
      <c r="I40" s="13"/>
      <c r="J40" s="14">
        <f>TRUNC(SUMIF(N36:N39, N35, J36:J39),0)</f>
        <v>0</v>
      </c>
      <c r="K40" s="13"/>
      <c r="L40" s="14">
        <f>F40+H40+J40</f>
        <v>0</v>
      </c>
      <c r="M40" s="8" t="s">
        <v>52</v>
      </c>
      <c r="N40" s="2" t="s">
        <v>78</v>
      </c>
      <c r="O40" s="2" t="s">
        <v>78</v>
      </c>
      <c r="P40" s="2" t="s">
        <v>52</v>
      </c>
      <c r="Q40" s="2" t="s">
        <v>52</v>
      </c>
      <c r="R40" s="2" t="s">
        <v>52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52</v>
      </c>
      <c r="AX40" s="2" t="s">
        <v>52</v>
      </c>
      <c r="AY40" s="2" t="s">
        <v>52</v>
      </c>
    </row>
    <row r="41" spans="1:51" ht="30" customHeight="1">
      <c r="A41" s="9"/>
      <c r="B41" s="9"/>
      <c r="C41" s="9"/>
      <c r="D41" s="9"/>
      <c r="E41" s="13"/>
      <c r="F41" s="14"/>
      <c r="G41" s="13"/>
      <c r="H41" s="14"/>
      <c r="I41" s="13"/>
      <c r="J41" s="14"/>
      <c r="K41" s="13"/>
      <c r="L41" s="14"/>
      <c r="M41" s="9"/>
    </row>
    <row r="42" spans="1:51" ht="30" customHeight="1">
      <c r="A42" s="163" t="s">
        <v>387</v>
      </c>
      <c r="B42" s="163"/>
      <c r="C42" s="163"/>
      <c r="D42" s="163"/>
      <c r="E42" s="164"/>
      <c r="F42" s="165"/>
      <c r="G42" s="164"/>
      <c r="H42" s="165"/>
      <c r="I42" s="164"/>
      <c r="J42" s="165"/>
      <c r="K42" s="164"/>
      <c r="L42" s="165"/>
      <c r="M42" s="163"/>
      <c r="N42" s="1" t="s">
        <v>95</v>
      </c>
    </row>
    <row r="43" spans="1:51" ht="30" customHeight="1">
      <c r="A43" s="8" t="s">
        <v>388</v>
      </c>
      <c r="B43" s="8" t="s">
        <v>389</v>
      </c>
      <c r="C43" s="8" t="s">
        <v>68</v>
      </c>
      <c r="D43" s="9">
        <v>1</v>
      </c>
      <c r="E43" s="13">
        <f>일위대가목록!E51</f>
        <v>0</v>
      </c>
      <c r="F43" s="14">
        <f>TRUNC(E43*D43,1)</f>
        <v>0</v>
      </c>
      <c r="G43" s="13">
        <f>일위대가목록!F51</f>
        <v>0</v>
      </c>
      <c r="H43" s="14">
        <f>TRUNC(G43*D43,1)</f>
        <v>0</v>
      </c>
      <c r="I43" s="13">
        <f>일위대가목록!G51</f>
        <v>0</v>
      </c>
      <c r="J43" s="14">
        <f>TRUNC(I43*D43,1)</f>
        <v>0</v>
      </c>
      <c r="K43" s="13">
        <f>TRUNC(E43+G43+I43,1)</f>
        <v>0</v>
      </c>
      <c r="L43" s="14">
        <f>TRUNC(F43+H43+J43,1)</f>
        <v>0</v>
      </c>
      <c r="M43" s="8" t="s">
        <v>390</v>
      </c>
      <c r="N43" s="2" t="s">
        <v>95</v>
      </c>
      <c r="O43" s="2" t="s">
        <v>391</v>
      </c>
      <c r="P43" s="2" t="s">
        <v>63</v>
      </c>
      <c r="Q43" s="2" t="s">
        <v>64</v>
      </c>
      <c r="R43" s="2" t="s">
        <v>64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52</v>
      </c>
      <c r="AW43" s="2" t="s">
        <v>392</v>
      </c>
      <c r="AX43" s="2" t="s">
        <v>52</v>
      </c>
      <c r="AY43" s="2" t="s">
        <v>52</v>
      </c>
    </row>
    <row r="44" spans="1:51" ht="30" customHeight="1">
      <c r="A44" s="8" t="s">
        <v>393</v>
      </c>
      <c r="B44" s="8" t="s">
        <v>394</v>
      </c>
      <c r="C44" s="8" t="s">
        <v>68</v>
      </c>
      <c r="D44" s="9">
        <v>1</v>
      </c>
      <c r="E44" s="13">
        <f>일위대가목록!E52</f>
        <v>0</v>
      </c>
      <c r="F44" s="14">
        <f>TRUNC(E44*D44,1)</f>
        <v>0</v>
      </c>
      <c r="G44" s="13">
        <f>일위대가목록!F52</f>
        <v>0</v>
      </c>
      <c r="H44" s="14">
        <f>TRUNC(G44*D44,1)</f>
        <v>0</v>
      </c>
      <c r="I44" s="13">
        <f>일위대가목록!G52</f>
        <v>0</v>
      </c>
      <c r="J44" s="14">
        <f>TRUNC(I44*D44,1)</f>
        <v>0</v>
      </c>
      <c r="K44" s="13">
        <f>TRUNC(E44+G44+I44,1)</f>
        <v>0</v>
      </c>
      <c r="L44" s="14">
        <f>TRUNC(F44+H44+J44,1)</f>
        <v>0</v>
      </c>
      <c r="M44" s="8" t="s">
        <v>395</v>
      </c>
      <c r="N44" s="2" t="s">
        <v>95</v>
      </c>
      <c r="O44" s="2" t="s">
        <v>396</v>
      </c>
      <c r="P44" s="2" t="s">
        <v>63</v>
      </c>
      <c r="Q44" s="2" t="s">
        <v>64</v>
      </c>
      <c r="R44" s="2" t="s">
        <v>64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52</v>
      </c>
      <c r="AW44" s="2" t="s">
        <v>397</v>
      </c>
      <c r="AX44" s="2" t="s">
        <v>52</v>
      </c>
      <c r="AY44" s="2" t="s">
        <v>52</v>
      </c>
    </row>
    <row r="45" spans="1:51" ht="30" customHeight="1">
      <c r="A45" s="8" t="s">
        <v>341</v>
      </c>
      <c r="B45" s="8" t="s">
        <v>52</v>
      </c>
      <c r="C45" s="8" t="s">
        <v>52</v>
      </c>
      <c r="D45" s="9"/>
      <c r="E45" s="13"/>
      <c r="F45" s="14">
        <f>TRUNC(SUMIF(N43:N44, N42, F43:F44),0)</f>
        <v>0</v>
      </c>
      <c r="G45" s="13"/>
      <c r="H45" s="14">
        <f>TRUNC(SUMIF(N43:N44, N42, H43:H44),0)</f>
        <v>0</v>
      </c>
      <c r="I45" s="13"/>
      <c r="J45" s="14">
        <f>TRUNC(SUMIF(N43:N44, N42, J43:J44),0)</f>
        <v>0</v>
      </c>
      <c r="K45" s="13"/>
      <c r="L45" s="14">
        <f>F45+H45+J45</f>
        <v>0</v>
      </c>
      <c r="M45" s="8" t="s">
        <v>52</v>
      </c>
      <c r="N45" s="2" t="s">
        <v>78</v>
      </c>
      <c r="O45" s="2" t="s">
        <v>78</v>
      </c>
      <c r="P45" s="2" t="s">
        <v>52</v>
      </c>
      <c r="Q45" s="2" t="s">
        <v>52</v>
      </c>
      <c r="R45" s="2" t="s">
        <v>52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52</v>
      </c>
      <c r="AW45" s="2" t="s">
        <v>52</v>
      </c>
      <c r="AX45" s="2" t="s">
        <v>52</v>
      </c>
      <c r="AY45" s="2" t="s">
        <v>52</v>
      </c>
    </row>
    <row r="46" spans="1:51" ht="30" customHeight="1">
      <c r="A46" s="9"/>
      <c r="B46" s="9"/>
      <c r="C46" s="9"/>
      <c r="D46" s="9"/>
      <c r="E46" s="13"/>
      <c r="F46" s="14"/>
      <c r="G46" s="13"/>
      <c r="H46" s="14"/>
      <c r="I46" s="13"/>
      <c r="J46" s="14"/>
      <c r="K46" s="13"/>
      <c r="L46" s="14"/>
      <c r="M46" s="9"/>
    </row>
    <row r="47" spans="1:51" ht="30" customHeight="1">
      <c r="A47" s="163" t="s">
        <v>398</v>
      </c>
      <c r="B47" s="163"/>
      <c r="C47" s="163"/>
      <c r="D47" s="163"/>
      <c r="E47" s="164"/>
      <c r="F47" s="165"/>
      <c r="G47" s="164"/>
      <c r="H47" s="165"/>
      <c r="I47" s="164"/>
      <c r="J47" s="165"/>
      <c r="K47" s="164"/>
      <c r="L47" s="165"/>
      <c r="M47" s="163"/>
      <c r="N47" s="1" t="s">
        <v>99</v>
      </c>
    </row>
    <row r="48" spans="1:51" ht="30" customHeight="1">
      <c r="A48" s="8" t="s">
        <v>388</v>
      </c>
      <c r="B48" s="8" t="s">
        <v>389</v>
      </c>
      <c r="C48" s="8" t="s">
        <v>68</v>
      </c>
      <c r="D48" s="9">
        <v>1</v>
      </c>
      <c r="E48" s="13">
        <f>일위대가목록!E51</f>
        <v>0</v>
      </c>
      <c r="F48" s="14">
        <f>TRUNC(E48*D48,1)</f>
        <v>0</v>
      </c>
      <c r="G48" s="13">
        <f>일위대가목록!F51</f>
        <v>0</v>
      </c>
      <c r="H48" s="14">
        <f>TRUNC(G48*D48,1)</f>
        <v>0</v>
      </c>
      <c r="I48" s="13">
        <f>일위대가목록!G51</f>
        <v>0</v>
      </c>
      <c r="J48" s="14">
        <f>TRUNC(I48*D48,1)</f>
        <v>0</v>
      </c>
      <c r="K48" s="13">
        <f>TRUNC(E48+G48+I48,1)</f>
        <v>0</v>
      </c>
      <c r="L48" s="14">
        <f>TRUNC(F48+H48+J48,1)</f>
        <v>0</v>
      </c>
      <c r="M48" s="8" t="s">
        <v>390</v>
      </c>
      <c r="N48" s="2" t="s">
        <v>99</v>
      </c>
      <c r="O48" s="2" t="s">
        <v>391</v>
      </c>
      <c r="P48" s="2" t="s">
        <v>63</v>
      </c>
      <c r="Q48" s="2" t="s">
        <v>64</v>
      </c>
      <c r="R48" s="2" t="s">
        <v>64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399</v>
      </c>
      <c r="AX48" s="2" t="s">
        <v>52</v>
      </c>
      <c r="AY48" s="2" t="s">
        <v>52</v>
      </c>
    </row>
    <row r="49" spans="1:51" ht="30" customHeight="1">
      <c r="A49" s="8" t="s">
        <v>393</v>
      </c>
      <c r="B49" s="8" t="s">
        <v>400</v>
      </c>
      <c r="C49" s="8" t="s">
        <v>68</v>
      </c>
      <c r="D49" s="9">
        <v>1</v>
      </c>
      <c r="E49" s="13">
        <f>일위대가목록!E53</f>
        <v>0</v>
      </c>
      <c r="F49" s="14">
        <f>TRUNC(E49*D49,1)</f>
        <v>0</v>
      </c>
      <c r="G49" s="13">
        <f>일위대가목록!F53</f>
        <v>0</v>
      </c>
      <c r="H49" s="14">
        <f>TRUNC(G49*D49,1)</f>
        <v>0</v>
      </c>
      <c r="I49" s="13">
        <f>일위대가목록!G53</f>
        <v>0</v>
      </c>
      <c r="J49" s="14">
        <f>TRUNC(I49*D49,1)</f>
        <v>0</v>
      </c>
      <c r="K49" s="13">
        <f>TRUNC(E49+G49+I49,1)</f>
        <v>0</v>
      </c>
      <c r="L49" s="14">
        <f>TRUNC(F49+H49+J49,1)</f>
        <v>0</v>
      </c>
      <c r="M49" s="8" t="s">
        <v>401</v>
      </c>
      <c r="N49" s="2" t="s">
        <v>99</v>
      </c>
      <c r="O49" s="2" t="s">
        <v>402</v>
      </c>
      <c r="P49" s="2" t="s">
        <v>63</v>
      </c>
      <c r="Q49" s="2" t="s">
        <v>64</v>
      </c>
      <c r="R49" s="2" t="s">
        <v>64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403</v>
      </c>
      <c r="AX49" s="2" t="s">
        <v>52</v>
      </c>
      <c r="AY49" s="2" t="s">
        <v>52</v>
      </c>
    </row>
    <row r="50" spans="1:51" ht="30" customHeight="1">
      <c r="A50" s="8" t="s">
        <v>341</v>
      </c>
      <c r="B50" s="8" t="s">
        <v>52</v>
      </c>
      <c r="C50" s="8" t="s">
        <v>52</v>
      </c>
      <c r="D50" s="9"/>
      <c r="E50" s="13"/>
      <c r="F50" s="14">
        <f>TRUNC(SUMIF(N48:N49, N47, F48:F49),0)</f>
        <v>0</v>
      </c>
      <c r="G50" s="13"/>
      <c r="H50" s="14">
        <f>TRUNC(SUMIF(N48:N49, N47, H48:H49),0)</f>
        <v>0</v>
      </c>
      <c r="I50" s="13"/>
      <c r="J50" s="14">
        <f>TRUNC(SUMIF(N48:N49, N47, J48:J49),0)</f>
        <v>0</v>
      </c>
      <c r="K50" s="13"/>
      <c r="L50" s="14">
        <f>F50+H50+J50</f>
        <v>0</v>
      </c>
      <c r="M50" s="8" t="s">
        <v>52</v>
      </c>
      <c r="N50" s="2" t="s">
        <v>78</v>
      </c>
      <c r="O50" s="2" t="s">
        <v>78</v>
      </c>
      <c r="P50" s="2" t="s">
        <v>52</v>
      </c>
      <c r="Q50" s="2" t="s">
        <v>52</v>
      </c>
      <c r="R50" s="2" t="s">
        <v>52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52</v>
      </c>
      <c r="AX50" s="2" t="s">
        <v>52</v>
      </c>
      <c r="AY50" s="2" t="s">
        <v>52</v>
      </c>
    </row>
    <row r="51" spans="1:51" ht="30" customHeight="1">
      <c r="A51" s="9"/>
      <c r="B51" s="9"/>
      <c r="C51" s="9"/>
      <c r="D51" s="9"/>
      <c r="E51" s="13"/>
      <c r="F51" s="14"/>
      <c r="G51" s="13"/>
      <c r="H51" s="14"/>
      <c r="I51" s="13"/>
      <c r="J51" s="14"/>
      <c r="K51" s="13"/>
      <c r="L51" s="14"/>
      <c r="M51" s="9"/>
    </row>
    <row r="52" spans="1:51" ht="30" customHeight="1">
      <c r="A52" s="163" t="s">
        <v>404</v>
      </c>
      <c r="B52" s="163"/>
      <c r="C52" s="163"/>
      <c r="D52" s="163"/>
      <c r="E52" s="164"/>
      <c r="F52" s="165"/>
      <c r="G52" s="164"/>
      <c r="H52" s="165"/>
      <c r="I52" s="164"/>
      <c r="J52" s="165"/>
      <c r="K52" s="164"/>
      <c r="L52" s="165"/>
      <c r="M52" s="163"/>
      <c r="N52" s="1" t="s">
        <v>104</v>
      </c>
    </row>
    <row r="53" spans="1:51" ht="30" customHeight="1">
      <c r="A53" s="8" t="s">
        <v>405</v>
      </c>
      <c r="B53" s="8" t="s">
        <v>406</v>
      </c>
      <c r="C53" s="8" t="s">
        <v>68</v>
      </c>
      <c r="D53" s="9">
        <v>1</v>
      </c>
      <c r="E53" s="13">
        <f>일위대가목록!E54</f>
        <v>0</v>
      </c>
      <c r="F53" s="14">
        <f>TRUNC(E53*D53,1)</f>
        <v>0</v>
      </c>
      <c r="G53" s="13">
        <f>일위대가목록!F54</f>
        <v>0</v>
      </c>
      <c r="H53" s="14">
        <f>TRUNC(G53*D53,1)</f>
        <v>0</v>
      </c>
      <c r="I53" s="13">
        <f>일위대가목록!G54</f>
        <v>0</v>
      </c>
      <c r="J53" s="14">
        <f>TRUNC(I53*D53,1)</f>
        <v>0</v>
      </c>
      <c r="K53" s="13">
        <f t="shared" ref="K53:L55" si="8">TRUNC(E53+G53+I53,1)</f>
        <v>0</v>
      </c>
      <c r="L53" s="14">
        <f t="shared" si="8"/>
        <v>0</v>
      </c>
      <c r="M53" s="8" t="s">
        <v>407</v>
      </c>
      <c r="N53" s="2" t="s">
        <v>104</v>
      </c>
      <c r="O53" s="2" t="s">
        <v>408</v>
      </c>
      <c r="P53" s="2" t="s">
        <v>63</v>
      </c>
      <c r="Q53" s="2" t="s">
        <v>64</v>
      </c>
      <c r="R53" s="2" t="s">
        <v>64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52</v>
      </c>
      <c r="AW53" s="2" t="s">
        <v>409</v>
      </c>
      <c r="AX53" s="2" t="s">
        <v>52</v>
      </c>
      <c r="AY53" s="2" t="s">
        <v>52</v>
      </c>
    </row>
    <row r="54" spans="1:51" ht="30" customHeight="1">
      <c r="A54" s="8" t="s">
        <v>410</v>
      </c>
      <c r="B54" s="8" t="s">
        <v>411</v>
      </c>
      <c r="C54" s="8" t="s">
        <v>68</v>
      </c>
      <c r="D54" s="9">
        <v>1</v>
      </c>
      <c r="E54" s="13">
        <f>일위대가목록!E55</f>
        <v>0</v>
      </c>
      <c r="F54" s="14">
        <f>TRUNC(E54*D54,1)</f>
        <v>0</v>
      </c>
      <c r="G54" s="13">
        <f>일위대가목록!F55</f>
        <v>0</v>
      </c>
      <c r="H54" s="14">
        <f>TRUNC(G54*D54,1)</f>
        <v>0</v>
      </c>
      <c r="I54" s="13">
        <f>일위대가목록!G55</f>
        <v>0</v>
      </c>
      <c r="J54" s="14">
        <f>TRUNC(I54*D54,1)</f>
        <v>0</v>
      </c>
      <c r="K54" s="13">
        <f t="shared" si="8"/>
        <v>0</v>
      </c>
      <c r="L54" s="14">
        <f t="shared" si="8"/>
        <v>0</v>
      </c>
      <c r="M54" s="8" t="s">
        <v>412</v>
      </c>
      <c r="N54" s="2" t="s">
        <v>104</v>
      </c>
      <c r="O54" s="2" t="s">
        <v>413</v>
      </c>
      <c r="P54" s="2" t="s">
        <v>63</v>
      </c>
      <c r="Q54" s="2" t="s">
        <v>64</v>
      </c>
      <c r="R54" s="2" t="s">
        <v>64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52</v>
      </c>
      <c r="AW54" s="2" t="s">
        <v>414</v>
      </c>
      <c r="AX54" s="2" t="s">
        <v>52</v>
      </c>
      <c r="AY54" s="2" t="s">
        <v>52</v>
      </c>
    </row>
    <row r="55" spans="1:51" ht="30" customHeight="1">
      <c r="A55" s="8" t="s">
        <v>415</v>
      </c>
      <c r="B55" s="8" t="s">
        <v>102</v>
      </c>
      <c r="C55" s="8" t="s">
        <v>68</v>
      </c>
      <c r="D55" s="9">
        <v>1</v>
      </c>
      <c r="E55" s="13">
        <f>일위대가목록!E56</f>
        <v>0</v>
      </c>
      <c r="F55" s="14">
        <f>TRUNC(E55*D55,1)</f>
        <v>0</v>
      </c>
      <c r="G55" s="13">
        <f>일위대가목록!F56</f>
        <v>0</v>
      </c>
      <c r="H55" s="14">
        <f>TRUNC(G55*D55,1)</f>
        <v>0</v>
      </c>
      <c r="I55" s="13">
        <f>일위대가목록!G56</f>
        <v>0</v>
      </c>
      <c r="J55" s="14">
        <f>TRUNC(I55*D55,1)</f>
        <v>0</v>
      </c>
      <c r="K55" s="13">
        <f t="shared" si="8"/>
        <v>0</v>
      </c>
      <c r="L55" s="14">
        <f t="shared" si="8"/>
        <v>0</v>
      </c>
      <c r="M55" s="8" t="s">
        <v>416</v>
      </c>
      <c r="N55" s="2" t="s">
        <v>104</v>
      </c>
      <c r="O55" s="2" t="s">
        <v>417</v>
      </c>
      <c r="P55" s="2" t="s">
        <v>63</v>
      </c>
      <c r="Q55" s="2" t="s">
        <v>64</v>
      </c>
      <c r="R55" s="2" t="s">
        <v>64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418</v>
      </c>
      <c r="AX55" s="2" t="s">
        <v>52</v>
      </c>
      <c r="AY55" s="2" t="s">
        <v>52</v>
      </c>
    </row>
    <row r="56" spans="1:51" ht="30" customHeight="1">
      <c r="A56" s="8" t="s">
        <v>341</v>
      </c>
      <c r="B56" s="8" t="s">
        <v>52</v>
      </c>
      <c r="C56" s="8" t="s">
        <v>52</v>
      </c>
      <c r="D56" s="9"/>
      <c r="E56" s="13"/>
      <c r="F56" s="14">
        <f>TRUNC(SUMIF(N53:N55, N52, F53:F55),0)</f>
        <v>0</v>
      </c>
      <c r="G56" s="13"/>
      <c r="H56" s="14">
        <f>TRUNC(SUMIF(N53:N55, N52, H53:H55),0)</f>
        <v>0</v>
      </c>
      <c r="I56" s="13"/>
      <c r="J56" s="14">
        <f>TRUNC(SUMIF(N53:N55, N52, J53:J55),0)</f>
        <v>0</v>
      </c>
      <c r="K56" s="13"/>
      <c r="L56" s="14">
        <f>F56+H56+J56</f>
        <v>0</v>
      </c>
      <c r="M56" s="8" t="s">
        <v>52</v>
      </c>
      <c r="N56" s="2" t="s">
        <v>78</v>
      </c>
      <c r="O56" s="2" t="s">
        <v>78</v>
      </c>
      <c r="P56" s="2" t="s">
        <v>52</v>
      </c>
      <c r="Q56" s="2" t="s">
        <v>52</v>
      </c>
      <c r="R56" s="2" t="s">
        <v>52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52</v>
      </c>
      <c r="AX56" s="2" t="s">
        <v>52</v>
      </c>
      <c r="AY56" s="2" t="s">
        <v>52</v>
      </c>
    </row>
    <row r="57" spans="1:51" ht="30" customHeight="1">
      <c r="A57" s="9"/>
      <c r="B57" s="9"/>
      <c r="C57" s="9"/>
      <c r="D57" s="9"/>
      <c r="E57" s="13"/>
      <c r="F57" s="14"/>
      <c r="G57" s="13"/>
      <c r="H57" s="14"/>
      <c r="I57" s="13"/>
      <c r="J57" s="14"/>
      <c r="K57" s="13"/>
      <c r="L57" s="14"/>
      <c r="M57" s="9"/>
    </row>
    <row r="58" spans="1:51" ht="30" customHeight="1">
      <c r="A58" s="163" t="s">
        <v>419</v>
      </c>
      <c r="B58" s="163"/>
      <c r="C58" s="163"/>
      <c r="D58" s="163"/>
      <c r="E58" s="164"/>
      <c r="F58" s="165"/>
      <c r="G58" s="164"/>
      <c r="H58" s="165"/>
      <c r="I58" s="164"/>
      <c r="J58" s="165"/>
      <c r="K58" s="164"/>
      <c r="L58" s="165"/>
      <c r="M58" s="163"/>
      <c r="N58" s="1" t="s">
        <v>112</v>
      </c>
    </row>
    <row r="59" spans="1:51" ht="30" customHeight="1">
      <c r="A59" s="8" t="s">
        <v>92</v>
      </c>
      <c r="B59" s="8" t="s">
        <v>93</v>
      </c>
      <c r="C59" s="8" t="s">
        <v>68</v>
      </c>
      <c r="D59" s="9">
        <v>26.565000000000001</v>
      </c>
      <c r="E59" s="13">
        <f>일위대가목록!E9</f>
        <v>0</v>
      </c>
      <c r="F59" s="14">
        <f>TRUNC(E59*D59,1)</f>
        <v>0</v>
      </c>
      <c r="G59" s="13">
        <f>일위대가목록!F9</f>
        <v>0</v>
      </c>
      <c r="H59" s="14">
        <f>TRUNC(G59*D59,1)</f>
        <v>0</v>
      </c>
      <c r="I59" s="13">
        <f>일위대가목록!G9</f>
        <v>0</v>
      </c>
      <c r="J59" s="14">
        <f>TRUNC(I59*D59,1)</f>
        <v>0</v>
      </c>
      <c r="K59" s="13">
        <f>TRUNC(E59+G59+I59,1)</f>
        <v>0</v>
      </c>
      <c r="L59" s="14">
        <f>TRUNC(F59+H59+J59,1)</f>
        <v>0</v>
      </c>
      <c r="M59" s="8" t="s">
        <v>94</v>
      </c>
      <c r="N59" s="2" t="s">
        <v>112</v>
      </c>
      <c r="O59" s="2" t="s">
        <v>95</v>
      </c>
      <c r="P59" s="2" t="s">
        <v>63</v>
      </c>
      <c r="Q59" s="2" t="s">
        <v>64</v>
      </c>
      <c r="R59" s="2" t="s">
        <v>64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420</v>
      </c>
      <c r="AX59" s="2" t="s">
        <v>52</v>
      </c>
      <c r="AY59" s="2" t="s">
        <v>52</v>
      </c>
    </row>
    <row r="60" spans="1:51" ht="30" customHeight="1">
      <c r="A60" s="8" t="s">
        <v>341</v>
      </c>
      <c r="B60" s="8" t="s">
        <v>52</v>
      </c>
      <c r="C60" s="8" t="s">
        <v>52</v>
      </c>
      <c r="D60" s="9"/>
      <c r="E60" s="13"/>
      <c r="F60" s="14">
        <f>TRUNC(SUMIF(N59:N59, N58, F59:F59),0)</f>
        <v>0</v>
      </c>
      <c r="G60" s="13"/>
      <c r="H60" s="14">
        <f>TRUNC(SUMIF(N59:N59, N58, H59:H59),0)</f>
        <v>0</v>
      </c>
      <c r="I60" s="13"/>
      <c r="J60" s="14">
        <f>TRUNC(SUMIF(N59:N59, N58, J59:J59),0)</f>
        <v>0</v>
      </c>
      <c r="K60" s="13"/>
      <c r="L60" s="14">
        <f>F60+H60+J60</f>
        <v>0</v>
      </c>
      <c r="M60" s="8" t="s">
        <v>52</v>
      </c>
      <c r="N60" s="2" t="s">
        <v>78</v>
      </c>
      <c r="O60" s="2" t="s">
        <v>78</v>
      </c>
      <c r="P60" s="2" t="s">
        <v>52</v>
      </c>
      <c r="Q60" s="2" t="s">
        <v>52</v>
      </c>
      <c r="R60" s="2" t="s">
        <v>52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52</v>
      </c>
      <c r="AX60" s="2" t="s">
        <v>52</v>
      </c>
      <c r="AY60" s="2" t="s">
        <v>52</v>
      </c>
    </row>
    <row r="61" spans="1:51" ht="30" customHeight="1">
      <c r="A61" s="9"/>
      <c r="B61" s="9"/>
      <c r="C61" s="9"/>
      <c r="D61" s="9"/>
      <c r="E61" s="13"/>
      <c r="F61" s="14"/>
      <c r="G61" s="13"/>
      <c r="H61" s="14"/>
      <c r="I61" s="13"/>
      <c r="J61" s="14"/>
      <c r="K61" s="13"/>
      <c r="L61" s="14"/>
      <c r="M61" s="9"/>
    </row>
    <row r="62" spans="1:51" ht="30" customHeight="1">
      <c r="A62" s="163" t="s">
        <v>421</v>
      </c>
      <c r="B62" s="163"/>
      <c r="C62" s="163"/>
      <c r="D62" s="163"/>
      <c r="E62" s="164"/>
      <c r="F62" s="165"/>
      <c r="G62" s="164"/>
      <c r="H62" s="165"/>
      <c r="I62" s="164"/>
      <c r="J62" s="165"/>
      <c r="K62" s="164"/>
      <c r="L62" s="165"/>
      <c r="M62" s="163"/>
      <c r="N62" s="1" t="s">
        <v>117</v>
      </c>
    </row>
    <row r="63" spans="1:51" ht="30" customHeight="1">
      <c r="A63" s="8" t="s">
        <v>422</v>
      </c>
      <c r="B63" s="8" t="s">
        <v>423</v>
      </c>
      <c r="C63" s="8" t="s">
        <v>68</v>
      </c>
      <c r="D63" s="9">
        <v>5.3</v>
      </c>
      <c r="E63" s="13">
        <f>일위대가목록!E57</f>
        <v>0</v>
      </c>
      <c r="F63" s="14">
        <f>TRUNC(E63*D63,1)</f>
        <v>0</v>
      </c>
      <c r="G63" s="13">
        <f>일위대가목록!F57</f>
        <v>0</v>
      </c>
      <c r="H63" s="14">
        <f>TRUNC(G63*D63,1)</f>
        <v>0</v>
      </c>
      <c r="I63" s="13">
        <f>일위대가목록!G57</f>
        <v>0</v>
      </c>
      <c r="J63" s="14">
        <f>TRUNC(I63*D63,1)</f>
        <v>0</v>
      </c>
      <c r="K63" s="13">
        <f t="shared" ref="K63:L65" si="9">TRUNC(E63+G63+I63,1)</f>
        <v>0</v>
      </c>
      <c r="L63" s="14">
        <f t="shared" si="9"/>
        <v>0</v>
      </c>
      <c r="M63" s="8" t="s">
        <v>424</v>
      </c>
      <c r="N63" s="2" t="s">
        <v>117</v>
      </c>
      <c r="O63" s="2" t="s">
        <v>425</v>
      </c>
      <c r="P63" s="2" t="s">
        <v>63</v>
      </c>
      <c r="Q63" s="2" t="s">
        <v>64</v>
      </c>
      <c r="R63" s="2" t="s">
        <v>64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2" t="s">
        <v>52</v>
      </c>
      <c r="AW63" s="2" t="s">
        <v>426</v>
      </c>
      <c r="AX63" s="2" t="s">
        <v>52</v>
      </c>
      <c r="AY63" s="2" t="s">
        <v>52</v>
      </c>
    </row>
    <row r="64" spans="1:51" ht="30" customHeight="1">
      <c r="A64" s="8" t="s">
        <v>427</v>
      </c>
      <c r="B64" s="8" t="s">
        <v>428</v>
      </c>
      <c r="C64" s="8" t="s">
        <v>68</v>
      </c>
      <c r="D64" s="9">
        <v>5.3</v>
      </c>
      <c r="E64" s="13">
        <f>일위대가목록!E58</f>
        <v>0</v>
      </c>
      <c r="F64" s="14">
        <f>TRUNC(E64*D64,1)</f>
        <v>0</v>
      </c>
      <c r="G64" s="13">
        <f>일위대가목록!F58</f>
        <v>0</v>
      </c>
      <c r="H64" s="14">
        <f>TRUNC(G64*D64,1)</f>
        <v>0</v>
      </c>
      <c r="I64" s="13">
        <f>일위대가목록!G58</f>
        <v>0</v>
      </c>
      <c r="J64" s="14">
        <f>TRUNC(I64*D64,1)</f>
        <v>0</v>
      </c>
      <c r="K64" s="13">
        <f t="shared" si="9"/>
        <v>0</v>
      </c>
      <c r="L64" s="14">
        <f t="shared" si="9"/>
        <v>0</v>
      </c>
      <c r="M64" s="8" t="s">
        <v>429</v>
      </c>
      <c r="N64" s="2" t="s">
        <v>117</v>
      </c>
      <c r="O64" s="2" t="s">
        <v>430</v>
      </c>
      <c r="P64" s="2" t="s">
        <v>63</v>
      </c>
      <c r="Q64" s="2" t="s">
        <v>64</v>
      </c>
      <c r="R64" s="2" t="s">
        <v>64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431</v>
      </c>
      <c r="AX64" s="2" t="s">
        <v>52</v>
      </c>
      <c r="AY64" s="2" t="s">
        <v>52</v>
      </c>
    </row>
    <row r="65" spans="1:51" ht="30" customHeight="1">
      <c r="A65" s="8" t="s">
        <v>432</v>
      </c>
      <c r="B65" s="8" t="s">
        <v>433</v>
      </c>
      <c r="C65" s="8" t="s">
        <v>68</v>
      </c>
      <c r="D65" s="9">
        <v>5.3</v>
      </c>
      <c r="E65" s="13">
        <f>일위대가목록!E59</f>
        <v>0</v>
      </c>
      <c r="F65" s="14">
        <f>TRUNC(E65*D65,1)</f>
        <v>0</v>
      </c>
      <c r="G65" s="13">
        <f>일위대가목록!F59</f>
        <v>0</v>
      </c>
      <c r="H65" s="14">
        <f>TRUNC(G65*D65,1)</f>
        <v>0</v>
      </c>
      <c r="I65" s="13">
        <f>일위대가목록!G59</f>
        <v>0</v>
      </c>
      <c r="J65" s="14">
        <f>TRUNC(I65*D65,1)</f>
        <v>0</v>
      </c>
      <c r="K65" s="13">
        <f t="shared" si="9"/>
        <v>0</v>
      </c>
      <c r="L65" s="14">
        <f t="shared" si="9"/>
        <v>0</v>
      </c>
      <c r="M65" s="8" t="s">
        <v>434</v>
      </c>
      <c r="N65" s="2" t="s">
        <v>117</v>
      </c>
      <c r="O65" s="2" t="s">
        <v>435</v>
      </c>
      <c r="P65" s="2" t="s">
        <v>63</v>
      </c>
      <c r="Q65" s="2" t="s">
        <v>64</v>
      </c>
      <c r="R65" s="2" t="s">
        <v>64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436</v>
      </c>
      <c r="AX65" s="2" t="s">
        <v>52</v>
      </c>
      <c r="AY65" s="2" t="s">
        <v>52</v>
      </c>
    </row>
    <row r="66" spans="1:51" ht="30" customHeight="1">
      <c r="A66" s="8" t="s">
        <v>341</v>
      </c>
      <c r="B66" s="8" t="s">
        <v>52</v>
      </c>
      <c r="C66" s="8" t="s">
        <v>52</v>
      </c>
      <c r="D66" s="9"/>
      <c r="E66" s="13"/>
      <c r="F66" s="14">
        <f>TRUNC(SUMIF(N63:N65, N62, F63:F65),0)</f>
        <v>0</v>
      </c>
      <c r="G66" s="13"/>
      <c r="H66" s="14">
        <f>TRUNC(SUMIF(N63:N65, N62, H63:H65),0)</f>
        <v>0</v>
      </c>
      <c r="I66" s="13"/>
      <c r="J66" s="14">
        <f>TRUNC(SUMIF(N63:N65, N62, J63:J65),0)</f>
        <v>0</v>
      </c>
      <c r="K66" s="13"/>
      <c r="L66" s="14">
        <f>F66+H66+J66</f>
        <v>0</v>
      </c>
      <c r="M66" s="8" t="s">
        <v>52</v>
      </c>
      <c r="N66" s="2" t="s">
        <v>78</v>
      </c>
      <c r="O66" s="2" t="s">
        <v>78</v>
      </c>
      <c r="P66" s="2" t="s">
        <v>52</v>
      </c>
      <c r="Q66" s="2" t="s">
        <v>52</v>
      </c>
      <c r="R66" s="2" t="s">
        <v>52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52</v>
      </c>
      <c r="AX66" s="2" t="s">
        <v>52</v>
      </c>
      <c r="AY66" s="2" t="s">
        <v>52</v>
      </c>
    </row>
    <row r="67" spans="1:51" ht="30" customHeight="1">
      <c r="A67" s="9"/>
      <c r="B67" s="9"/>
      <c r="C67" s="9"/>
      <c r="D67" s="9"/>
      <c r="E67" s="13"/>
      <c r="F67" s="14"/>
      <c r="G67" s="13"/>
      <c r="H67" s="14"/>
      <c r="I67" s="13"/>
      <c r="J67" s="14"/>
      <c r="K67" s="13"/>
      <c r="L67" s="14"/>
      <c r="M67" s="9"/>
    </row>
    <row r="68" spans="1:51" ht="30" customHeight="1">
      <c r="A68" s="163" t="s">
        <v>437</v>
      </c>
      <c r="B68" s="163"/>
      <c r="C68" s="163"/>
      <c r="D68" s="163"/>
      <c r="E68" s="164"/>
      <c r="F68" s="165"/>
      <c r="G68" s="164"/>
      <c r="H68" s="165"/>
      <c r="I68" s="164"/>
      <c r="J68" s="165"/>
      <c r="K68" s="164"/>
      <c r="L68" s="165"/>
      <c r="M68" s="163"/>
      <c r="N68" s="1" t="s">
        <v>121</v>
      </c>
    </row>
    <row r="69" spans="1:51" ht="30" customHeight="1">
      <c r="A69" s="8" t="s">
        <v>422</v>
      </c>
      <c r="B69" s="8" t="s">
        <v>423</v>
      </c>
      <c r="C69" s="8" t="s">
        <v>68</v>
      </c>
      <c r="D69" s="9">
        <v>5.42</v>
      </c>
      <c r="E69" s="13">
        <f>일위대가목록!E57</f>
        <v>0</v>
      </c>
      <c r="F69" s="14">
        <f>TRUNC(E69*D69,1)</f>
        <v>0</v>
      </c>
      <c r="G69" s="13">
        <f>일위대가목록!F57</f>
        <v>0</v>
      </c>
      <c r="H69" s="14">
        <f>TRUNC(G69*D69,1)</f>
        <v>0</v>
      </c>
      <c r="I69" s="13">
        <f>일위대가목록!G57</f>
        <v>0</v>
      </c>
      <c r="J69" s="14">
        <f>TRUNC(I69*D69,1)</f>
        <v>0</v>
      </c>
      <c r="K69" s="13">
        <f t="shared" ref="K69:L71" si="10">TRUNC(E69+G69+I69,1)</f>
        <v>0</v>
      </c>
      <c r="L69" s="14">
        <f t="shared" si="10"/>
        <v>0</v>
      </c>
      <c r="M69" s="8" t="s">
        <v>424</v>
      </c>
      <c r="N69" s="2" t="s">
        <v>121</v>
      </c>
      <c r="O69" s="2" t="s">
        <v>425</v>
      </c>
      <c r="P69" s="2" t="s">
        <v>63</v>
      </c>
      <c r="Q69" s="2" t="s">
        <v>64</v>
      </c>
      <c r="R69" s="2" t="s">
        <v>64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52</v>
      </c>
      <c r="AW69" s="2" t="s">
        <v>438</v>
      </c>
      <c r="AX69" s="2" t="s">
        <v>52</v>
      </c>
      <c r="AY69" s="2" t="s">
        <v>52</v>
      </c>
    </row>
    <row r="70" spans="1:51" ht="30" customHeight="1">
      <c r="A70" s="8" t="s">
        <v>427</v>
      </c>
      <c r="B70" s="8" t="s">
        <v>428</v>
      </c>
      <c r="C70" s="8" t="s">
        <v>68</v>
      </c>
      <c r="D70" s="9">
        <v>5.42</v>
      </c>
      <c r="E70" s="13">
        <f>일위대가목록!E58</f>
        <v>0</v>
      </c>
      <c r="F70" s="14">
        <f>TRUNC(E70*D70,1)</f>
        <v>0</v>
      </c>
      <c r="G70" s="13">
        <f>일위대가목록!F58</f>
        <v>0</v>
      </c>
      <c r="H70" s="14">
        <f>TRUNC(G70*D70,1)</f>
        <v>0</v>
      </c>
      <c r="I70" s="13">
        <f>일위대가목록!G58</f>
        <v>0</v>
      </c>
      <c r="J70" s="14">
        <f>TRUNC(I70*D70,1)</f>
        <v>0</v>
      </c>
      <c r="K70" s="13">
        <f t="shared" si="10"/>
        <v>0</v>
      </c>
      <c r="L70" s="14">
        <f t="shared" si="10"/>
        <v>0</v>
      </c>
      <c r="M70" s="8" t="s">
        <v>429</v>
      </c>
      <c r="N70" s="2" t="s">
        <v>121</v>
      </c>
      <c r="O70" s="2" t="s">
        <v>430</v>
      </c>
      <c r="P70" s="2" t="s">
        <v>63</v>
      </c>
      <c r="Q70" s="2" t="s">
        <v>64</v>
      </c>
      <c r="R70" s="2" t="s">
        <v>64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52</v>
      </c>
      <c r="AW70" s="2" t="s">
        <v>439</v>
      </c>
      <c r="AX70" s="2" t="s">
        <v>52</v>
      </c>
      <c r="AY70" s="2" t="s">
        <v>52</v>
      </c>
    </row>
    <row r="71" spans="1:51" ht="30" customHeight="1">
      <c r="A71" s="8" t="s">
        <v>432</v>
      </c>
      <c r="B71" s="8" t="s">
        <v>433</v>
      </c>
      <c r="C71" s="8" t="s">
        <v>68</v>
      </c>
      <c r="D71" s="9">
        <v>5.42</v>
      </c>
      <c r="E71" s="13">
        <f>일위대가목록!E59</f>
        <v>0</v>
      </c>
      <c r="F71" s="14">
        <f>TRUNC(E71*D71,1)</f>
        <v>0</v>
      </c>
      <c r="G71" s="13">
        <f>일위대가목록!F59</f>
        <v>0</v>
      </c>
      <c r="H71" s="14">
        <f>TRUNC(G71*D71,1)</f>
        <v>0</v>
      </c>
      <c r="I71" s="13">
        <f>일위대가목록!G59</f>
        <v>0</v>
      </c>
      <c r="J71" s="14">
        <f>TRUNC(I71*D71,1)</f>
        <v>0</v>
      </c>
      <c r="K71" s="13">
        <f t="shared" si="10"/>
        <v>0</v>
      </c>
      <c r="L71" s="14">
        <f t="shared" si="10"/>
        <v>0</v>
      </c>
      <c r="M71" s="8" t="s">
        <v>434</v>
      </c>
      <c r="N71" s="2" t="s">
        <v>121</v>
      </c>
      <c r="O71" s="2" t="s">
        <v>435</v>
      </c>
      <c r="P71" s="2" t="s">
        <v>63</v>
      </c>
      <c r="Q71" s="2" t="s">
        <v>64</v>
      </c>
      <c r="R71" s="2" t="s">
        <v>64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440</v>
      </c>
      <c r="AX71" s="2" t="s">
        <v>52</v>
      </c>
      <c r="AY71" s="2" t="s">
        <v>52</v>
      </c>
    </row>
    <row r="72" spans="1:51" ht="30" customHeight="1">
      <c r="A72" s="8" t="s">
        <v>341</v>
      </c>
      <c r="B72" s="8" t="s">
        <v>52</v>
      </c>
      <c r="C72" s="8" t="s">
        <v>52</v>
      </c>
      <c r="D72" s="9"/>
      <c r="E72" s="13"/>
      <c r="F72" s="14">
        <f>TRUNC(SUMIF(N69:N71, N68, F69:F71),0)</f>
        <v>0</v>
      </c>
      <c r="G72" s="13"/>
      <c r="H72" s="14">
        <f>TRUNC(SUMIF(N69:N71, N68, H69:H71),0)</f>
        <v>0</v>
      </c>
      <c r="I72" s="13"/>
      <c r="J72" s="14">
        <f>TRUNC(SUMIF(N69:N71, N68, J69:J71),0)</f>
        <v>0</v>
      </c>
      <c r="K72" s="13"/>
      <c r="L72" s="14">
        <f>F72+H72+J72</f>
        <v>0</v>
      </c>
      <c r="M72" s="8" t="s">
        <v>52</v>
      </c>
      <c r="N72" s="2" t="s">
        <v>78</v>
      </c>
      <c r="O72" s="2" t="s">
        <v>78</v>
      </c>
      <c r="P72" s="2" t="s">
        <v>52</v>
      </c>
      <c r="Q72" s="2" t="s">
        <v>52</v>
      </c>
      <c r="R72" s="2" t="s">
        <v>52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52</v>
      </c>
      <c r="AX72" s="2" t="s">
        <v>52</v>
      </c>
      <c r="AY72" s="2" t="s">
        <v>52</v>
      </c>
    </row>
    <row r="73" spans="1:51" ht="30" customHeight="1">
      <c r="A73" s="9"/>
      <c r="B73" s="9"/>
      <c r="C73" s="9"/>
      <c r="D73" s="9"/>
      <c r="E73" s="13"/>
      <c r="F73" s="14"/>
      <c r="G73" s="13"/>
      <c r="H73" s="14"/>
      <c r="I73" s="13"/>
      <c r="J73" s="14"/>
      <c r="K73" s="13"/>
      <c r="L73" s="14"/>
      <c r="M73" s="9"/>
    </row>
    <row r="74" spans="1:51" ht="30" customHeight="1">
      <c r="A74" s="163" t="s">
        <v>441</v>
      </c>
      <c r="B74" s="163"/>
      <c r="C74" s="163"/>
      <c r="D74" s="163"/>
      <c r="E74" s="164"/>
      <c r="F74" s="165"/>
      <c r="G74" s="164"/>
      <c r="H74" s="165"/>
      <c r="I74" s="164"/>
      <c r="J74" s="165"/>
      <c r="K74" s="164"/>
      <c r="L74" s="165"/>
      <c r="M74" s="163"/>
      <c r="N74" s="1" t="s">
        <v>126</v>
      </c>
    </row>
    <row r="75" spans="1:51" ht="30" customHeight="1">
      <c r="A75" s="8" t="s">
        <v>427</v>
      </c>
      <c r="B75" s="8" t="s">
        <v>442</v>
      </c>
      <c r="C75" s="8" t="s">
        <v>68</v>
      </c>
      <c r="D75" s="9">
        <v>18.22</v>
      </c>
      <c r="E75" s="13">
        <f>일위대가목록!E68</f>
        <v>0</v>
      </c>
      <c r="F75" s="14">
        <f t="shared" ref="F75:F91" si="11">TRUNC(E75*D75,1)</f>
        <v>0</v>
      </c>
      <c r="G75" s="13">
        <f>일위대가목록!F68</f>
        <v>0</v>
      </c>
      <c r="H75" s="14">
        <f t="shared" ref="H75:H91" si="12">TRUNC(G75*D75,1)</f>
        <v>0</v>
      </c>
      <c r="I75" s="13">
        <f>일위대가목록!G68</f>
        <v>0</v>
      </c>
      <c r="J75" s="14">
        <f t="shared" ref="J75:J91" si="13">TRUNC(I75*D75,1)</f>
        <v>0</v>
      </c>
      <c r="K75" s="13">
        <f t="shared" ref="K75:K91" si="14">TRUNC(E75+G75+I75,1)</f>
        <v>0</v>
      </c>
      <c r="L75" s="14">
        <f t="shared" ref="L75:L91" si="15">TRUNC(F75+H75+J75,1)</f>
        <v>0</v>
      </c>
      <c r="M75" s="8" t="s">
        <v>443</v>
      </c>
      <c r="N75" s="2" t="s">
        <v>126</v>
      </c>
      <c r="O75" s="2" t="s">
        <v>444</v>
      </c>
      <c r="P75" s="2" t="s">
        <v>63</v>
      </c>
      <c r="Q75" s="2" t="s">
        <v>64</v>
      </c>
      <c r="R75" s="2" t="s">
        <v>64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445</v>
      </c>
      <c r="AX75" s="2" t="s">
        <v>52</v>
      </c>
      <c r="AY75" s="2" t="s">
        <v>52</v>
      </c>
    </row>
    <row r="76" spans="1:51" ht="30" customHeight="1">
      <c r="A76" s="8" t="s">
        <v>446</v>
      </c>
      <c r="B76" s="8" t="s">
        <v>447</v>
      </c>
      <c r="C76" s="8" t="s">
        <v>68</v>
      </c>
      <c r="D76" s="9">
        <v>2.9</v>
      </c>
      <c r="E76" s="13">
        <f>단가대비표!O42</f>
        <v>0</v>
      </c>
      <c r="F76" s="14">
        <f t="shared" si="11"/>
        <v>0</v>
      </c>
      <c r="G76" s="13">
        <f>단가대비표!P42</f>
        <v>0</v>
      </c>
      <c r="H76" s="14">
        <f t="shared" si="12"/>
        <v>0</v>
      </c>
      <c r="I76" s="13">
        <f>단가대비표!V42</f>
        <v>0</v>
      </c>
      <c r="J76" s="14">
        <f t="shared" si="13"/>
        <v>0</v>
      </c>
      <c r="K76" s="13">
        <f t="shared" si="14"/>
        <v>0</v>
      </c>
      <c r="L76" s="14">
        <f t="shared" si="15"/>
        <v>0</v>
      </c>
      <c r="M76" s="8" t="s">
        <v>52</v>
      </c>
      <c r="N76" s="2" t="s">
        <v>126</v>
      </c>
      <c r="O76" s="2" t="s">
        <v>448</v>
      </c>
      <c r="P76" s="2" t="s">
        <v>64</v>
      </c>
      <c r="Q76" s="2" t="s">
        <v>64</v>
      </c>
      <c r="R76" s="2" t="s">
        <v>63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 t="s">
        <v>52</v>
      </c>
      <c r="AW76" s="2" t="s">
        <v>449</v>
      </c>
      <c r="AX76" s="2" t="s">
        <v>52</v>
      </c>
      <c r="AY76" s="2" t="s">
        <v>52</v>
      </c>
    </row>
    <row r="77" spans="1:51" ht="30" customHeight="1">
      <c r="A77" s="8" t="s">
        <v>446</v>
      </c>
      <c r="B77" s="8" t="s">
        <v>450</v>
      </c>
      <c r="C77" s="8" t="s">
        <v>68</v>
      </c>
      <c r="D77" s="9">
        <v>1</v>
      </c>
      <c r="E77" s="13">
        <f>단가대비표!O44</f>
        <v>0</v>
      </c>
      <c r="F77" s="14">
        <f t="shared" si="11"/>
        <v>0</v>
      </c>
      <c r="G77" s="13">
        <f>단가대비표!P44</f>
        <v>0</v>
      </c>
      <c r="H77" s="14">
        <f t="shared" si="12"/>
        <v>0</v>
      </c>
      <c r="I77" s="13">
        <f>단가대비표!V44</f>
        <v>0</v>
      </c>
      <c r="J77" s="14">
        <f t="shared" si="13"/>
        <v>0</v>
      </c>
      <c r="K77" s="13">
        <f t="shared" si="14"/>
        <v>0</v>
      </c>
      <c r="L77" s="14">
        <f t="shared" si="15"/>
        <v>0</v>
      </c>
      <c r="M77" s="8" t="s">
        <v>180</v>
      </c>
      <c r="N77" s="2" t="s">
        <v>126</v>
      </c>
      <c r="O77" s="2" t="s">
        <v>451</v>
      </c>
      <c r="P77" s="2" t="s">
        <v>64</v>
      </c>
      <c r="Q77" s="2" t="s">
        <v>64</v>
      </c>
      <c r="R77" s="2" t="s">
        <v>63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52</v>
      </c>
      <c r="AW77" s="2" t="s">
        <v>452</v>
      </c>
      <c r="AX77" s="2" t="s">
        <v>52</v>
      </c>
      <c r="AY77" s="2" t="s">
        <v>52</v>
      </c>
    </row>
    <row r="78" spans="1:51" ht="30" customHeight="1">
      <c r="A78" s="8" t="s">
        <v>453</v>
      </c>
      <c r="B78" s="8" t="s">
        <v>454</v>
      </c>
      <c r="C78" s="8" t="s">
        <v>68</v>
      </c>
      <c r="D78" s="9">
        <v>36.1</v>
      </c>
      <c r="E78" s="13">
        <f>일위대가목록!E69</f>
        <v>0</v>
      </c>
      <c r="F78" s="14">
        <f t="shared" si="11"/>
        <v>0</v>
      </c>
      <c r="G78" s="13">
        <f>일위대가목록!F69</f>
        <v>0</v>
      </c>
      <c r="H78" s="14">
        <f t="shared" si="12"/>
        <v>0</v>
      </c>
      <c r="I78" s="13">
        <f>일위대가목록!G69</f>
        <v>0</v>
      </c>
      <c r="J78" s="14">
        <f t="shared" si="13"/>
        <v>0</v>
      </c>
      <c r="K78" s="13">
        <f t="shared" si="14"/>
        <v>0</v>
      </c>
      <c r="L78" s="14">
        <f t="shared" si="15"/>
        <v>0</v>
      </c>
      <c r="M78" s="8" t="s">
        <v>455</v>
      </c>
      <c r="N78" s="2" t="s">
        <v>126</v>
      </c>
      <c r="O78" s="2" t="s">
        <v>456</v>
      </c>
      <c r="P78" s="2" t="s">
        <v>63</v>
      </c>
      <c r="Q78" s="2" t="s">
        <v>64</v>
      </c>
      <c r="R78" s="2" t="s">
        <v>64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457</v>
      </c>
      <c r="AX78" s="2" t="s">
        <v>52</v>
      </c>
      <c r="AY78" s="2" t="s">
        <v>52</v>
      </c>
    </row>
    <row r="79" spans="1:51" ht="30" customHeight="1">
      <c r="A79" s="8" t="s">
        <v>81</v>
      </c>
      <c r="B79" s="8" t="s">
        <v>86</v>
      </c>
      <c r="C79" s="8" t="s">
        <v>68</v>
      </c>
      <c r="D79" s="9">
        <v>18.3</v>
      </c>
      <c r="E79" s="13">
        <f>일위대가목록!E8</f>
        <v>0</v>
      </c>
      <c r="F79" s="14">
        <f t="shared" si="11"/>
        <v>0</v>
      </c>
      <c r="G79" s="13">
        <f>일위대가목록!F8</f>
        <v>0</v>
      </c>
      <c r="H79" s="14">
        <f t="shared" si="12"/>
        <v>0</v>
      </c>
      <c r="I79" s="13">
        <f>일위대가목록!G8</f>
        <v>0</v>
      </c>
      <c r="J79" s="14">
        <f t="shared" si="13"/>
        <v>0</v>
      </c>
      <c r="K79" s="13">
        <f t="shared" si="14"/>
        <v>0</v>
      </c>
      <c r="L79" s="14">
        <f t="shared" si="15"/>
        <v>0</v>
      </c>
      <c r="M79" s="8" t="s">
        <v>87</v>
      </c>
      <c r="N79" s="2" t="s">
        <v>126</v>
      </c>
      <c r="O79" s="2" t="s">
        <v>88</v>
      </c>
      <c r="P79" s="2" t="s">
        <v>63</v>
      </c>
      <c r="Q79" s="2" t="s">
        <v>64</v>
      </c>
      <c r="R79" s="2" t="s">
        <v>64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458</v>
      </c>
      <c r="AX79" s="2" t="s">
        <v>52</v>
      </c>
      <c r="AY79" s="2" t="s">
        <v>52</v>
      </c>
    </row>
    <row r="80" spans="1:51" ht="30" customHeight="1">
      <c r="A80" s="8" t="s">
        <v>459</v>
      </c>
      <c r="B80" s="8" t="s">
        <v>460</v>
      </c>
      <c r="C80" s="8" t="s">
        <v>68</v>
      </c>
      <c r="D80" s="9">
        <v>18.3</v>
      </c>
      <c r="E80" s="13">
        <f>일위대가목록!E70</f>
        <v>0</v>
      </c>
      <c r="F80" s="14">
        <f t="shared" si="11"/>
        <v>0</v>
      </c>
      <c r="G80" s="13">
        <f>일위대가목록!F70</f>
        <v>0</v>
      </c>
      <c r="H80" s="14">
        <f t="shared" si="12"/>
        <v>0</v>
      </c>
      <c r="I80" s="13">
        <f>일위대가목록!G70</f>
        <v>0</v>
      </c>
      <c r="J80" s="14">
        <f t="shared" si="13"/>
        <v>0</v>
      </c>
      <c r="K80" s="13">
        <f t="shared" si="14"/>
        <v>0</v>
      </c>
      <c r="L80" s="14">
        <f t="shared" si="15"/>
        <v>0</v>
      </c>
      <c r="M80" s="8" t="s">
        <v>461</v>
      </c>
      <c r="N80" s="2" t="s">
        <v>126</v>
      </c>
      <c r="O80" s="2" t="s">
        <v>462</v>
      </c>
      <c r="P80" s="2" t="s">
        <v>63</v>
      </c>
      <c r="Q80" s="2" t="s">
        <v>64</v>
      </c>
      <c r="R80" s="2" t="s">
        <v>64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463</v>
      </c>
      <c r="AX80" s="2" t="s">
        <v>52</v>
      </c>
      <c r="AY80" s="2" t="s">
        <v>52</v>
      </c>
    </row>
    <row r="81" spans="1:51" ht="30" customHeight="1">
      <c r="A81" s="8" t="s">
        <v>427</v>
      </c>
      <c r="B81" s="8" t="s">
        <v>464</v>
      </c>
      <c r="C81" s="8" t="s">
        <v>365</v>
      </c>
      <c r="D81" s="9">
        <v>15.54</v>
      </c>
      <c r="E81" s="13">
        <f>일위대가목록!E71</f>
        <v>0</v>
      </c>
      <c r="F81" s="14">
        <f t="shared" si="11"/>
        <v>0</v>
      </c>
      <c r="G81" s="13">
        <f>일위대가목록!F71</f>
        <v>0</v>
      </c>
      <c r="H81" s="14">
        <f t="shared" si="12"/>
        <v>0</v>
      </c>
      <c r="I81" s="13">
        <f>일위대가목록!G71</f>
        <v>0</v>
      </c>
      <c r="J81" s="14">
        <f t="shared" si="13"/>
        <v>0</v>
      </c>
      <c r="K81" s="13">
        <f t="shared" si="14"/>
        <v>0</v>
      </c>
      <c r="L81" s="14">
        <f t="shared" si="15"/>
        <v>0</v>
      </c>
      <c r="M81" s="8" t="s">
        <v>465</v>
      </c>
      <c r="N81" s="2" t="s">
        <v>126</v>
      </c>
      <c r="O81" s="2" t="s">
        <v>466</v>
      </c>
      <c r="P81" s="2" t="s">
        <v>63</v>
      </c>
      <c r="Q81" s="2" t="s">
        <v>64</v>
      </c>
      <c r="R81" s="2" t="s">
        <v>64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2" t="s">
        <v>52</v>
      </c>
      <c r="AW81" s="2" t="s">
        <v>467</v>
      </c>
      <c r="AX81" s="2" t="s">
        <v>52</v>
      </c>
      <c r="AY81" s="2" t="s">
        <v>52</v>
      </c>
    </row>
    <row r="82" spans="1:51" ht="30" customHeight="1">
      <c r="A82" s="8" t="s">
        <v>422</v>
      </c>
      <c r="B82" s="8" t="s">
        <v>423</v>
      </c>
      <c r="C82" s="8" t="s">
        <v>68</v>
      </c>
      <c r="D82" s="9">
        <v>4.25</v>
      </c>
      <c r="E82" s="13">
        <f>일위대가목록!E57</f>
        <v>0</v>
      </c>
      <c r="F82" s="14">
        <f t="shared" si="11"/>
        <v>0</v>
      </c>
      <c r="G82" s="13">
        <f>일위대가목록!F57</f>
        <v>0</v>
      </c>
      <c r="H82" s="14">
        <f t="shared" si="12"/>
        <v>0</v>
      </c>
      <c r="I82" s="13">
        <f>일위대가목록!G57</f>
        <v>0</v>
      </c>
      <c r="J82" s="14">
        <f t="shared" si="13"/>
        <v>0</v>
      </c>
      <c r="K82" s="13">
        <f t="shared" si="14"/>
        <v>0</v>
      </c>
      <c r="L82" s="14">
        <f t="shared" si="15"/>
        <v>0</v>
      </c>
      <c r="M82" s="8" t="s">
        <v>424</v>
      </c>
      <c r="N82" s="2" t="s">
        <v>126</v>
      </c>
      <c r="O82" s="2" t="s">
        <v>425</v>
      </c>
      <c r="P82" s="2" t="s">
        <v>63</v>
      </c>
      <c r="Q82" s="2" t="s">
        <v>64</v>
      </c>
      <c r="R82" s="2" t="s">
        <v>64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2" t="s">
        <v>52</v>
      </c>
      <c r="AW82" s="2" t="s">
        <v>468</v>
      </c>
      <c r="AX82" s="2" t="s">
        <v>52</v>
      </c>
      <c r="AY82" s="2" t="s">
        <v>52</v>
      </c>
    </row>
    <row r="83" spans="1:51" ht="30" customHeight="1">
      <c r="A83" s="8" t="s">
        <v>432</v>
      </c>
      <c r="B83" s="8" t="s">
        <v>433</v>
      </c>
      <c r="C83" s="8" t="s">
        <v>68</v>
      </c>
      <c r="D83" s="9">
        <v>4.25</v>
      </c>
      <c r="E83" s="13">
        <f>일위대가목록!E59</f>
        <v>0</v>
      </c>
      <c r="F83" s="14">
        <f t="shared" si="11"/>
        <v>0</v>
      </c>
      <c r="G83" s="13">
        <f>일위대가목록!F59</f>
        <v>0</v>
      </c>
      <c r="H83" s="14">
        <f t="shared" si="12"/>
        <v>0</v>
      </c>
      <c r="I83" s="13">
        <f>일위대가목록!G59</f>
        <v>0</v>
      </c>
      <c r="J83" s="14">
        <f t="shared" si="13"/>
        <v>0</v>
      </c>
      <c r="K83" s="13">
        <f t="shared" si="14"/>
        <v>0</v>
      </c>
      <c r="L83" s="14">
        <f t="shared" si="15"/>
        <v>0</v>
      </c>
      <c r="M83" s="8" t="s">
        <v>434</v>
      </c>
      <c r="N83" s="2" t="s">
        <v>126</v>
      </c>
      <c r="O83" s="2" t="s">
        <v>435</v>
      </c>
      <c r="P83" s="2" t="s">
        <v>63</v>
      </c>
      <c r="Q83" s="2" t="s">
        <v>64</v>
      </c>
      <c r="R83" s="2" t="s">
        <v>64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469</v>
      </c>
      <c r="AX83" s="2" t="s">
        <v>52</v>
      </c>
      <c r="AY83" s="2" t="s">
        <v>52</v>
      </c>
    </row>
    <row r="84" spans="1:51" ht="30" customHeight="1">
      <c r="A84" s="8" t="s">
        <v>470</v>
      </c>
      <c r="B84" s="8" t="s">
        <v>471</v>
      </c>
      <c r="C84" s="8" t="s">
        <v>68</v>
      </c>
      <c r="D84" s="9">
        <v>15.4</v>
      </c>
      <c r="E84" s="13">
        <f>일위대가목록!E72</f>
        <v>0</v>
      </c>
      <c r="F84" s="14">
        <f t="shared" si="11"/>
        <v>0</v>
      </c>
      <c r="G84" s="13">
        <f>일위대가목록!F72</f>
        <v>0</v>
      </c>
      <c r="H84" s="14">
        <f t="shared" si="12"/>
        <v>0</v>
      </c>
      <c r="I84" s="13">
        <f>일위대가목록!G72</f>
        <v>0</v>
      </c>
      <c r="J84" s="14">
        <f t="shared" si="13"/>
        <v>0</v>
      </c>
      <c r="K84" s="13">
        <f t="shared" si="14"/>
        <v>0</v>
      </c>
      <c r="L84" s="14">
        <f t="shared" si="15"/>
        <v>0</v>
      </c>
      <c r="M84" s="8" t="s">
        <v>472</v>
      </c>
      <c r="N84" s="2" t="s">
        <v>126</v>
      </c>
      <c r="O84" s="2" t="s">
        <v>473</v>
      </c>
      <c r="P84" s="2" t="s">
        <v>63</v>
      </c>
      <c r="Q84" s="2" t="s">
        <v>64</v>
      </c>
      <c r="R84" s="2" t="s">
        <v>64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" t="s">
        <v>52</v>
      </c>
      <c r="AW84" s="2" t="s">
        <v>474</v>
      </c>
      <c r="AX84" s="2" t="s">
        <v>52</v>
      </c>
      <c r="AY84" s="2" t="s">
        <v>52</v>
      </c>
    </row>
    <row r="85" spans="1:51" ht="30" customHeight="1">
      <c r="A85" s="8" t="s">
        <v>81</v>
      </c>
      <c r="B85" s="8" t="s">
        <v>82</v>
      </c>
      <c r="C85" s="8" t="s">
        <v>68</v>
      </c>
      <c r="D85" s="9">
        <v>35.4</v>
      </c>
      <c r="E85" s="13">
        <f>일위대가목록!E7</f>
        <v>0</v>
      </c>
      <c r="F85" s="14">
        <f t="shared" si="11"/>
        <v>0</v>
      </c>
      <c r="G85" s="13">
        <f>일위대가목록!F7</f>
        <v>0</v>
      </c>
      <c r="H85" s="14">
        <f t="shared" si="12"/>
        <v>0</v>
      </c>
      <c r="I85" s="13">
        <f>일위대가목록!G7</f>
        <v>0</v>
      </c>
      <c r="J85" s="14">
        <f t="shared" si="13"/>
        <v>0</v>
      </c>
      <c r="K85" s="13">
        <f t="shared" si="14"/>
        <v>0</v>
      </c>
      <c r="L85" s="14">
        <f t="shared" si="15"/>
        <v>0</v>
      </c>
      <c r="M85" s="8" t="s">
        <v>83</v>
      </c>
      <c r="N85" s="2" t="s">
        <v>126</v>
      </c>
      <c r="O85" s="2" t="s">
        <v>84</v>
      </c>
      <c r="P85" s="2" t="s">
        <v>63</v>
      </c>
      <c r="Q85" s="2" t="s">
        <v>64</v>
      </c>
      <c r="R85" s="2" t="s">
        <v>64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2" t="s">
        <v>52</v>
      </c>
      <c r="AW85" s="2" t="s">
        <v>475</v>
      </c>
      <c r="AX85" s="2" t="s">
        <v>52</v>
      </c>
      <c r="AY85" s="2" t="s">
        <v>52</v>
      </c>
    </row>
    <row r="86" spans="1:51" ht="30" customHeight="1">
      <c r="A86" s="8" t="s">
        <v>476</v>
      </c>
      <c r="B86" s="8" t="s">
        <v>477</v>
      </c>
      <c r="C86" s="8" t="s">
        <v>68</v>
      </c>
      <c r="D86" s="9">
        <v>35.4</v>
      </c>
      <c r="E86" s="13">
        <f>일위대가목록!E73</f>
        <v>0</v>
      </c>
      <c r="F86" s="14">
        <f t="shared" si="11"/>
        <v>0</v>
      </c>
      <c r="G86" s="13">
        <f>일위대가목록!F73</f>
        <v>0</v>
      </c>
      <c r="H86" s="14">
        <f t="shared" si="12"/>
        <v>0</v>
      </c>
      <c r="I86" s="13">
        <f>일위대가목록!G73</f>
        <v>0</v>
      </c>
      <c r="J86" s="14">
        <f t="shared" si="13"/>
        <v>0</v>
      </c>
      <c r="K86" s="13">
        <f t="shared" si="14"/>
        <v>0</v>
      </c>
      <c r="L86" s="14">
        <f t="shared" si="15"/>
        <v>0</v>
      </c>
      <c r="M86" s="8" t="s">
        <v>478</v>
      </c>
      <c r="N86" s="2" t="s">
        <v>126</v>
      </c>
      <c r="O86" s="2" t="s">
        <v>479</v>
      </c>
      <c r="P86" s="2" t="s">
        <v>63</v>
      </c>
      <c r="Q86" s="2" t="s">
        <v>64</v>
      </c>
      <c r="R86" s="2" t="s">
        <v>64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52</v>
      </c>
      <c r="AW86" s="2" t="s">
        <v>480</v>
      </c>
      <c r="AX86" s="2" t="s">
        <v>52</v>
      </c>
      <c r="AY86" s="2" t="s">
        <v>52</v>
      </c>
    </row>
    <row r="87" spans="1:51" ht="30" customHeight="1">
      <c r="A87" s="8" t="s">
        <v>446</v>
      </c>
      <c r="B87" s="8" t="s">
        <v>481</v>
      </c>
      <c r="C87" s="8" t="s">
        <v>68</v>
      </c>
      <c r="D87" s="9">
        <v>30.2</v>
      </c>
      <c r="E87" s="13">
        <f>단가대비표!O40</f>
        <v>0</v>
      </c>
      <c r="F87" s="14">
        <f t="shared" si="11"/>
        <v>0</v>
      </c>
      <c r="G87" s="13">
        <f>단가대비표!P40</f>
        <v>0</v>
      </c>
      <c r="H87" s="14">
        <f t="shared" si="12"/>
        <v>0</v>
      </c>
      <c r="I87" s="13">
        <f>단가대비표!V40</f>
        <v>0</v>
      </c>
      <c r="J87" s="14">
        <f t="shared" si="13"/>
        <v>0</v>
      </c>
      <c r="K87" s="13">
        <f t="shared" si="14"/>
        <v>0</v>
      </c>
      <c r="L87" s="14">
        <f t="shared" si="15"/>
        <v>0</v>
      </c>
      <c r="M87" s="8" t="s">
        <v>52</v>
      </c>
      <c r="N87" s="2" t="s">
        <v>126</v>
      </c>
      <c r="O87" s="2" t="s">
        <v>482</v>
      </c>
      <c r="P87" s="2" t="s">
        <v>64</v>
      </c>
      <c r="Q87" s="2" t="s">
        <v>64</v>
      </c>
      <c r="R87" s="2" t="s">
        <v>63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483</v>
      </c>
      <c r="AX87" s="2" t="s">
        <v>52</v>
      </c>
      <c r="AY87" s="2" t="s">
        <v>52</v>
      </c>
    </row>
    <row r="88" spans="1:51" ht="30" customHeight="1">
      <c r="A88" s="8" t="s">
        <v>453</v>
      </c>
      <c r="B88" s="8" t="s">
        <v>484</v>
      </c>
      <c r="C88" s="8" t="s">
        <v>68</v>
      </c>
      <c r="D88" s="9">
        <v>30.2</v>
      </c>
      <c r="E88" s="13">
        <f>일위대가목록!E74</f>
        <v>0</v>
      </c>
      <c r="F88" s="14">
        <f t="shared" si="11"/>
        <v>0</v>
      </c>
      <c r="G88" s="13">
        <f>일위대가목록!F74</f>
        <v>0</v>
      </c>
      <c r="H88" s="14">
        <f t="shared" si="12"/>
        <v>0</v>
      </c>
      <c r="I88" s="13">
        <f>일위대가목록!G74</f>
        <v>0</v>
      </c>
      <c r="J88" s="14">
        <f t="shared" si="13"/>
        <v>0</v>
      </c>
      <c r="K88" s="13">
        <f t="shared" si="14"/>
        <v>0</v>
      </c>
      <c r="L88" s="14">
        <f t="shared" si="15"/>
        <v>0</v>
      </c>
      <c r="M88" s="8" t="s">
        <v>485</v>
      </c>
      <c r="N88" s="2" t="s">
        <v>126</v>
      </c>
      <c r="O88" s="2" t="s">
        <v>486</v>
      </c>
      <c r="P88" s="2" t="s">
        <v>63</v>
      </c>
      <c r="Q88" s="2" t="s">
        <v>64</v>
      </c>
      <c r="R88" s="2" t="s">
        <v>64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487</v>
      </c>
      <c r="AX88" s="2" t="s">
        <v>52</v>
      </c>
      <c r="AY88" s="2" t="s">
        <v>52</v>
      </c>
    </row>
    <row r="89" spans="1:51" ht="30" customHeight="1">
      <c r="A89" s="8" t="s">
        <v>488</v>
      </c>
      <c r="B89" s="8" t="s">
        <v>489</v>
      </c>
      <c r="C89" s="8" t="s">
        <v>280</v>
      </c>
      <c r="D89" s="9">
        <v>68.72</v>
      </c>
      <c r="E89" s="13">
        <f>단가대비표!O17</f>
        <v>0</v>
      </c>
      <c r="F89" s="14">
        <f t="shared" si="11"/>
        <v>0</v>
      </c>
      <c r="G89" s="13">
        <f>단가대비표!P17</f>
        <v>0</v>
      </c>
      <c r="H89" s="14">
        <f t="shared" si="12"/>
        <v>0</v>
      </c>
      <c r="I89" s="13">
        <f>단가대비표!V17</f>
        <v>0</v>
      </c>
      <c r="J89" s="14">
        <f t="shared" si="13"/>
        <v>0</v>
      </c>
      <c r="K89" s="13">
        <f t="shared" si="14"/>
        <v>0</v>
      </c>
      <c r="L89" s="14">
        <f t="shared" si="15"/>
        <v>0</v>
      </c>
      <c r="M89" s="8" t="s">
        <v>52</v>
      </c>
      <c r="N89" s="2" t="s">
        <v>126</v>
      </c>
      <c r="O89" s="2" t="s">
        <v>490</v>
      </c>
      <c r="P89" s="2" t="s">
        <v>64</v>
      </c>
      <c r="Q89" s="2" t="s">
        <v>64</v>
      </c>
      <c r="R89" s="2" t="s">
        <v>63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2" t="s">
        <v>52</v>
      </c>
      <c r="AW89" s="2" t="s">
        <v>491</v>
      </c>
      <c r="AX89" s="2" t="s">
        <v>52</v>
      </c>
      <c r="AY89" s="2" t="s">
        <v>52</v>
      </c>
    </row>
    <row r="90" spans="1:51" ht="30" customHeight="1">
      <c r="A90" s="8" t="s">
        <v>488</v>
      </c>
      <c r="B90" s="8" t="s">
        <v>492</v>
      </c>
      <c r="C90" s="8" t="s">
        <v>280</v>
      </c>
      <c r="D90" s="9">
        <v>137</v>
      </c>
      <c r="E90" s="13">
        <f>단가대비표!O16</f>
        <v>0</v>
      </c>
      <c r="F90" s="14">
        <f t="shared" si="11"/>
        <v>0</v>
      </c>
      <c r="G90" s="13">
        <f>단가대비표!P16</f>
        <v>0</v>
      </c>
      <c r="H90" s="14">
        <f t="shared" si="12"/>
        <v>0</v>
      </c>
      <c r="I90" s="13">
        <f>단가대비표!V16</f>
        <v>0</v>
      </c>
      <c r="J90" s="14">
        <f t="shared" si="13"/>
        <v>0</v>
      </c>
      <c r="K90" s="13">
        <f t="shared" si="14"/>
        <v>0</v>
      </c>
      <c r="L90" s="14">
        <f t="shared" si="15"/>
        <v>0</v>
      </c>
      <c r="M90" s="8" t="s">
        <v>52</v>
      </c>
      <c r="N90" s="2" t="s">
        <v>126</v>
      </c>
      <c r="O90" s="2" t="s">
        <v>493</v>
      </c>
      <c r="P90" s="2" t="s">
        <v>64</v>
      </c>
      <c r="Q90" s="2" t="s">
        <v>64</v>
      </c>
      <c r="R90" s="2" t="s">
        <v>63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2" t="s">
        <v>52</v>
      </c>
      <c r="AW90" s="2" t="s">
        <v>494</v>
      </c>
      <c r="AX90" s="2" t="s">
        <v>52</v>
      </c>
      <c r="AY90" s="2" t="s">
        <v>52</v>
      </c>
    </row>
    <row r="91" spans="1:51" ht="30" customHeight="1">
      <c r="A91" s="8" t="s">
        <v>495</v>
      </c>
      <c r="B91" s="8" t="s">
        <v>496</v>
      </c>
      <c r="C91" s="8" t="s">
        <v>280</v>
      </c>
      <c r="D91" s="9">
        <v>187</v>
      </c>
      <c r="E91" s="13">
        <f>일위대가목록!E47</f>
        <v>0</v>
      </c>
      <c r="F91" s="14">
        <f t="shared" si="11"/>
        <v>0</v>
      </c>
      <c r="G91" s="13">
        <f>일위대가목록!F47</f>
        <v>0</v>
      </c>
      <c r="H91" s="14">
        <f t="shared" si="12"/>
        <v>0</v>
      </c>
      <c r="I91" s="13">
        <f>일위대가목록!G47</f>
        <v>0</v>
      </c>
      <c r="J91" s="14">
        <f t="shared" si="13"/>
        <v>0</v>
      </c>
      <c r="K91" s="13">
        <f t="shared" si="14"/>
        <v>0</v>
      </c>
      <c r="L91" s="14">
        <f t="shared" si="15"/>
        <v>0</v>
      </c>
      <c r="M91" s="8" t="s">
        <v>497</v>
      </c>
      <c r="N91" s="2" t="s">
        <v>126</v>
      </c>
      <c r="O91" s="2" t="s">
        <v>498</v>
      </c>
      <c r="P91" s="2" t="s">
        <v>63</v>
      </c>
      <c r="Q91" s="2" t="s">
        <v>64</v>
      </c>
      <c r="R91" s="2" t="s">
        <v>64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52</v>
      </c>
      <c r="AW91" s="2" t="s">
        <v>499</v>
      </c>
      <c r="AX91" s="2" t="s">
        <v>52</v>
      </c>
      <c r="AY91" s="2" t="s">
        <v>52</v>
      </c>
    </row>
    <row r="92" spans="1:51" ht="30" customHeight="1">
      <c r="A92" s="8" t="s">
        <v>341</v>
      </c>
      <c r="B92" s="8" t="s">
        <v>52</v>
      </c>
      <c r="C92" s="8" t="s">
        <v>52</v>
      </c>
      <c r="D92" s="9"/>
      <c r="E92" s="13"/>
      <c r="F92" s="14">
        <f>TRUNC(SUMIF(N75:N91, N74, F75:F91),0)</f>
        <v>0</v>
      </c>
      <c r="G92" s="13"/>
      <c r="H92" s="14">
        <f>TRUNC(SUMIF(N75:N91, N74, H75:H91),0)</f>
        <v>0</v>
      </c>
      <c r="I92" s="13"/>
      <c r="J92" s="14">
        <f>TRUNC(SUMIF(N75:N91, N74, J75:J91),0)</f>
        <v>0</v>
      </c>
      <c r="K92" s="13"/>
      <c r="L92" s="14">
        <f>F92+H92+J92</f>
        <v>0</v>
      </c>
      <c r="M92" s="8" t="s">
        <v>52</v>
      </c>
      <c r="N92" s="2" t="s">
        <v>78</v>
      </c>
      <c r="O92" s="2" t="s">
        <v>78</v>
      </c>
      <c r="P92" s="2" t="s">
        <v>52</v>
      </c>
      <c r="Q92" s="2" t="s">
        <v>52</v>
      </c>
      <c r="R92" s="2" t="s">
        <v>52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52</v>
      </c>
      <c r="AX92" s="2" t="s">
        <v>52</v>
      </c>
      <c r="AY92" s="2" t="s">
        <v>52</v>
      </c>
    </row>
    <row r="93" spans="1:51" ht="30" customHeight="1">
      <c r="A93" s="9"/>
      <c r="B93" s="9"/>
      <c r="C93" s="9"/>
      <c r="D93" s="9"/>
      <c r="E93" s="13"/>
      <c r="F93" s="14"/>
      <c r="G93" s="13"/>
      <c r="H93" s="14"/>
      <c r="I93" s="13"/>
      <c r="J93" s="14"/>
      <c r="K93" s="13"/>
      <c r="L93" s="14"/>
      <c r="M93" s="9"/>
    </row>
    <row r="94" spans="1:51" ht="30" customHeight="1">
      <c r="A94" s="163" t="s">
        <v>500</v>
      </c>
      <c r="B94" s="163"/>
      <c r="C94" s="163"/>
      <c r="D94" s="163"/>
      <c r="E94" s="164"/>
      <c r="F94" s="165"/>
      <c r="G94" s="164"/>
      <c r="H94" s="165"/>
      <c r="I94" s="164"/>
      <c r="J94" s="165"/>
      <c r="K94" s="164"/>
      <c r="L94" s="165"/>
      <c r="M94" s="163"/>
      <c r="N94" s="1" t="s">
        <v>131</v>
      </c>
    </row>
    <row r="95" spans="1:51" ht="30" customHeight="1">
      <c r="A95" s="8" t="s">
        <v>501</v>
      </c>
      <c r="B95" s="8" t="s">
        <v>502</v>
      </c>
      <c r="C95" s="8" t="s">
        <v>68</v>
      </c>
      <c r="D95" s="9">
        <v>34.68</v>
      </c>
      <c r="E95" s="13">
        <f>일위대가목록!E83</f>
        <v>0</v>
      </c>
      <c r="F95" s="14">
        <f t="shared" ref="F95:F110" si="16">TRUNC(E95*D95,1)</f>
        <v>0</v>
      </c>
      <c r="G95" s="13">
        <f>일위대가목록!F83</f>
        <v>0</v>
      </c>
      <c r="H95" s="14">
        <f t="shared" ref="H95:H110" si="17">TRUNC(G95*D95,1)</f>
        <v>0</v>
      </c>
      <c r="I95" s="13">
        <f>일위대가목록!G83</f>
        <v>0</v>
      </c>
      <c r="J95" s="14">
        <f t="shared" ref="J95:J110" si="18">TRUNC(I95*D95,1)</f>
        <v>0</v>
      </c>
      <c r="K95" s="13">
        <f t="shared" ref="K95:K110" si="19">TRUNC(E95+G95+I95,1)</f>
        <v>0</v>
      </c>
      <c r="L95" s="14">
        <f t="shared" ref="L95:L110" si="20">TRUNC(F95+H95+J95,1)</f>
        <v>0</v>
      </c>
      <c r="M95" s="8" t="s">
        <v>503</v>
      </c>
      <c r="N95" s="2" t="s">
        <v>131</v>
      </c>
      <c r="O95" s="2" t="s">
        <v>504</v>
      </c>
      <c r="P95" s="2" t="s">
        <v>63</v>
      </c>
      <c r="Q95" s="2" t="s">
        <v>64</v>
      </c>
      <c r="R95" s="2" t="s">
        <v>64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505</v>
      </c>
      <c r="AX95" s="2" t="s">
        <v>52</v>
      </c>
      <c r="AY95" s="2" t="s">
        <v>52</v>
      </c>
    </row>
    <row r="96" spans="1:51" ht="30" customHeight="1">
      <c r="A96" s="8" t="s">
        <v>506</v>
      </c>
      <c r="B96" s="8" t="s">
        <v>507</v>
      </c>
      <c r="C96" s="8" t="s">
        <v>68</v>
      </c>
      <c r="D96" s="9">
        <v>34.68</v>
      </c>
      <c r="E96" s="13">
        <f>일위대가목록!E84</f>
        <v>0</v>
      </c>
      <c r="F96" s="14">
        <f t="shared" si="16"/>
        <v>0</v>
      </c>
      <c r="G96" s="13">
        <f>일위대가목록!F84</f>
        <v>0</v>
      </c>
      <c r="H96" s="14">
        <f t="shared" si="17"/>
        <v>0</v>
      </c>
      <c r="I96" s="13">
        <f>일위대가목록!G84</f>
        <v>0</v>
      </c>
      <c r="J96" s="14">
        <f t="shared" si="18"/>
        <v>0</v>
      </c>
      <c r="K96" s="13">
        <f t="shared" si="19"/>
        <v>0</v>
      </c>
      <c r="L96" s="14">
        <f t="shared" si="20"/>
        <v>0</v>
      </c>
      <c r="M96" s="8" t="s">
        <v>508</v>
      </c>
      <c r="N96" s="2" t="s">
        <v>131</v>
      </c>
      <c r="O96" s="2" t="s">
        <v>509</v>
      </c>
      <c r="P96" s="2" t="s">
        <v>63</v>
      </c>
      <c r="Q96" s="2" t="s">
        <v>64</v>
      </c>
      <c r="R96" s="2" t="s">
        <v>64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510</v>
      </c>
      <c r="AX96" s="2" t="s">
        <v>52</v>
      </c>
      <c r="AY96" s="2" t="s">
        <v>52</v>
      </c>
    </row>
    <row r="97" spans="1:51" ht="30" customHeight="1">
      <c r="A97" s="8" t="s">
        <v>511</v>
      </c>
      <c r="B97" s="8" t="s">
        <v>52</v>
      </c>
      <c r="C97" s="8" t="s">
        <v>68</v>
      </c>
      <c r="D97" s="9">
        <v>34.68</v>
      </c>
      <c r="E97" s="13">
        <f>단가대비표!O64</f>
        <v>0</v>
      </c>
      <c r="F97" s="14">
        <f t="shared" si="16"/>
        <v>0</v>
      </c>
      <c r="G97" s="13">
        <f>단가대비표!P64</f>
        <v>0</v>
      </c>
      <c r="H97" s="14">
        <f t="shared" si="17"/>
        <v>0</v>
      </c>
      <c r="I97" s="13">
        <f>단가대비표!V64</f>
        <v>0</v>
      </c>
      <c r="J97" s="14">
        <f t="shared" si="18"/>
        <v>0</v>
      </c>
      <c r="K97" s="13">
        <f t="shared" si="19"/>
        <v>0</v>
      </c>
      <c r="L97" s="14">
        <f t="shared" si="20"/>
        <v>0</v>
      </c>
      <c r="M97" s="8" t="s">
        <v>180</v>
      </c>
      <c r="N97" s="2" t="s">
        <v>131</v>
      </c>
      <c r="O97" s="2" t="s">
        <v>512</v>
      </c>
      <c r="P97" s="2" t="s">
        <v>64</v>
      </c>
      <c r="Q97" s="2" t="s">
        <v>64</v>
      </c>
      <c r="R97" s="2" t="s">
        <v>63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513</v>
      </c>
      <c r="AX97" s="2" t="s">
        <v>52</v>
      </c>
      <c r="AY97" s="2" t="s">
        <v>52</v>
      </c>
    </row>
    <row r="98" spans="1:51" ht="30" customHeight="1">
      <c r="A98" s="8" t="s">
        <v>514</v>
      </c>
      <c r="B98" s="8" t="s">
        <v>515</v>
      </c>
      <c r="C98" s="8" t="s">
        <v>68</v>
      </c>
      <c r="D98" s="9">
        <v>34.68</v>
      </c>
      <c r="E98" s="13">
        <f>일위대가목록!E85</f>
        <v>0</v>
      </c>
      <c r="F98" s="14">
        <f t="shared" si="16"/>
        <v>0</v>
      </c>
      <c r="G98" s="13">
        <f>일위대가목록!F85</f>
        <v>0</v>
      </c>
      <c r="H98" s="14">
        <f t="shared" si="17"/>
        <v>0</v>
      </c>
      <c r="I98" s="13">
        <f>일위대가목록!G85</f>
        <v>0</v>
      </c>
      <c r="J98" s="14">
        <f t="shared" si="18"/>
        <v>0</v>
      </c>
      <c r="K98" s="13">
        <f t="shared" si="19"/>
        <v>0</v>
      </c>
      <c r="L98" s="14">
        <f t="shared" si="20"/>
        <v>0</v>
      </c>
      <c r="M98" s="8" t="s">
        <v>516</v>
      </c>
      <c r="N98" s="2" t="s">
        <v>131</v>
      </c>
      <c r="O98" s="2" t="s">
        <v>517</v>
      </c>
      <c r="P98" s="2" t="s">
        <v>63</v>
      </c>
      <c r="Q98" s="2" t="s">
        <v>64</v>
      </c>
      <c r="R98" s="2" t="s">
        <v>64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52</v>
      </c>
      <c r="AW98" s="2" t="s">
        <v>518</v>
      </c>
      <c r="AX98" s="2" t="s">
        <v>52</v>
      </c>
      <c r="AY98" s="2" t="s">
        <v>52</v>
      </c>
    </row>
    <row r="99" spans="1:51" ht="30" customHeight="1">
      <c r="A99" s="8" t="s">
        <v>422</v>
      </c>
      <c r="B99" s="8" t="s">
        <v>423</v>
      </c>
      <c r="C99" s="8" t="s">
        <v>68</v>
      </c>
      <c r="D99" s="9">
        <v>6.5</v>
      </c>
      <c r="E99" s="13">
        <f>일위대가목록!E57</f>
        <v>0</v>
      </c>
      <c r="F99" s="14">
        <f t="shared" si="16"/>
        <v>0</v>
      </c>
      <c r="G99" s="13">
        <f>일위대가목록!F57</f>
        <v>0</v>
      </c>
      <c r="H99" s="14">
        <f t="shared" si="17"/>
        <v>0</v>
      </c>
      <c r="I99" s="13">
        <f>일위대가목록!G57</f>
        <v>0</v>
      </c>
      <c r="J99" s="14">
        <f t="shared" si="18"/>
        <v>0</v>
      </c>
      <c r="K99" s="13">
        <f t="shared" si="19"/>
        <v>0</v>
      </c>
      <c r="L99" s="14">
        <f t="shared" si="20"/>
        <v>0</v>
      </c>
      <c r="M99" s="8" t="s">
        <v>424</v>
      </c>
      <c r="N99" s="2" t="s">
        <v>131</v>
      </c>
      <c r="O99" s="2" t="s">
        <v>425</v>
      </c>
      <c r="P99" s="2" t="s">
        <v>63</v>
      </c>
      <c r="Q99" s="2" t="s">
        <v>64</v>
      </c>
      <c r="R99" s="2" t="s">
        <v>64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52</v>
      </c>
      <c r="AW99" s="2" t="s">
        <v>519</v>
      </c>
      <c r="AX99" s="2" t="s">
        <v>52</v>
      </c>
      <c r="AY99" s="2" t="s">
        <v>52</v>
      </c>
    </row>
    <row r="100" spans="1:51" ht="30" customHeight="1">
      <c r="A100" s="8" t="s">
        <v>432</v>
      </c>
      <c r="B100" s="8" t="s">
        <v>433</v>
      </c>
      <c r="C100" s="8" t="s">
        <v>68</v>
      </c>
      <c r="D100" s="9">
        <v>6.5</v>
      </c>
      <c r="E100" s="13">
        <f>일위대가목록!E59</f>
        <v>0</v>
      </c>
      <c r="F100" s="14">
        <f t="shared" si="16"/>
        <v>0</v>
      </c>
      <c r="G100" s="13">
        <f>일위대가목록!F59</f>
        <v>0</v>
      </c>
      <c r="H100" s="14">
        <f t="shared" si="17"/>
        <v>0</v>
      </c>
      <c r="I100" s="13">
        <f>일위대가목록!G59</f>
        <v>0</v>
      </c>
      <c r="J100" s="14">
        <f t="shared" si="18"/>
        <v>0</v>
      </c>
      <c r="K100" s="13">
        <f t="shared" si="19"/>
        <v>0</v>
      </c>
      <c r="L100" s="14">
        <f t="shared" si="20"/>
        <v>0</v>
      </c>
      <c r="M100" s="8" t="s">
        <v>434</v>
      </c>
      <c r="N100" s="2" t="s">
        <v>131</v>
      </c>
      <c r="O100" s="2" t="s">
        <v>435</v>
      </c>
      <c r="P100" s="2" t="s">
        <v>63</v>
      </c>
      <c r="Q100" s="2" t="s">
        <v>64</v>
      </c>
      <c r="R100" s="2" t="s">
        <v>64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2" t="s">
        <v>52</v>
      </c>
      <c r="AW100" s="2" t="s">
        <v>520</v>
      </c>
      <c r="AX100" s="2" t="s">
        <v>52</v>
      </c>
      <c r="AY100" s="2" t="s">
        <v>52</v>
      </c>
    </row>
    <row r="101" spans="1:51" ht="30" customHeight="1">
      <c r="A101" s="8" t="s">
        <v>446</v>
      </c>
      <c r="B101" s="8" t="s">
        <v>521</v>
      </c>
      <c r="C101" s="8" t="s">
        <v>68</v>
      </c>
      <c r="D101" s="9">
        <v>2</v>
      </c>
      <c r="E101" s="13">
        <f>단가대비표!O41</f>
        <v>0</v>
      </c>
      <c r="F101" s="14">
        <f t="shared" si="16"/>
        <v>0</v>
      </c>
      <c r="G101" s="13">
        <f>단가대비표!P41</f>
        <v>0</v>
      </c>
      <c r="H101" s="14">
        <f t="shared" si="17"/>
        <v>0</v>
      </c>
      <c r="I101" s="13">
        <f>단가대비표!V41</f>
        <v>0</v>
      </c>
      <c r="J101" s="14">
        <f t="shared" si="18"/>
        <v>0</v>
      </c>
      <c r="K101" s="13">
        <f t="shared" si="19"/>
        <v>0</v>
      </c>
      <c r="L101" s="14">
        <f t="shared" si="20"/>
        <v>0</v>
      </c>
      <c r="M101" s="8" t="s">
        <v>52</v>
      </c>
      <c r="N101" s="2" t="s">
        <v>131</v>
      </c>
      <c r="O101" s="2" t="s">
        <v>522</v>
      </c>
      <c r="P101" s="2" t="s">
        <v>64</v>
      </c>
      <c r="Q101" s="2" t="s">
        <v>64</v>
      </c>
      <c r="R101" s="2" t="s">
        <v>63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2" t="s">
        <v>52</v>
      </c>
      <c r="AW101" s="2" t="s">
        <v>523</v>
      </c>
      <c r="AX101" s="2" t="s">
        <v>52</v>
      </c>
      <c r="AY101" s="2" t="s">
        <v>52</v>
      </c>
    </row>
    <row r="102" spans="1:51" ht="30" customHeight="1">
      <c r="A102" s="8" t="s">
        <v>453</v>
      </c>
      <c r="B102" s="8" t="s">
        <v>484</v>
      </c>
      <c r="C102" s="8" t="s">
        <v>68</v>
      </c>
      <c r="D102" s="9">
        <v>2</v>
      </c>
      <c r="E102" s="13">
        <f>일위대가목록!E74</f>
        <v>0</v>
      </c>
      <c r="F102" s="14">
        <f t="shared" si="16"/>
        <v>0</v>
      </c>
      <c r="G102" s="13">
        <f>일위대가목록!F74</f>
        <v>0</v>
      </c>
      <c r="H102" s="14">
        <f t="shared" si="17"/>
        <v>0</v>
      </c>
      <c r="I102" s="13">
        <f>일위대가목록!G74</f>
        <v>0</v>
      </c>
      <c r="J102" s="14">
        <f t="shared" si="18"/>
        <v>0</v>
      </c>
      <c r="K102" s="13">
        <f t="shared" si="19"/>
        <v>0</v>
      </c>
      <c r="L102" s="14">
        <f t="shared" si="20"/>
        <v>0</v>
      </c>
      <c r="M102" s="8" t="s">
        <v>485</v>
      </c>
      <c r="N102" s="2" t="s">
        <v>131</v>
      </c>
      <c r="O102" s="2" t="s">
        <v>486</v>
      </c>
      <c r="P102" s="2" t="s">
        <v>63</v>
      </c>
      <c r="Q102" s="2" t="s">
        <v>64</v>
      </c>
      <c r="R102" s="2" t="s">
        <v>64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524</v>
      </c>
      <c r="AX102" s="2" t="s">
        <v>52</v>
      </c>
      <c r="AY102" s="2" t="s">
        <v>52</v>
      </c>
    </row>
    <row r="103" spans="1:51" ht="30" customHeight="1">
      <c r="A103" s="8" t="s">
        <v>427</v>
      </c>
      <c r="B103" s="8" t="s">
        <v>525</v>
      </c>
      <c r="C103" s="8" t="s">
        <v>365</v>
      </c>
      <c r="D103" s="9">
        <v>11</v>
      </c>
      <c r="E103" s="13">
        <f>일위대가목록!E86</f>
        <v>0</v>
      </c>
      <c r="F103" s="14">
        <f t="shared" si="16"/>
        <v>0</v>
      </c>
      <c r="G103" s="13">
        <f>일위대가목록!F86</f>
        <v>0</v>
      </c>
      <c r="H103" s="14">
        <f t="shared" si="17"/>
        <v>0</v>
      </c>
      <c r="I103" s="13">
        <f>일위대가목록!G86</f>
        <v>0</v>
      </c>
      <c r="J103" s="14">
        <f t="shared" si="18"/>
        <v>0</v>
      </c>
      <c r="K103" s="13">
        <f t="shared" si="19"/>
        <v>0</v>
      </c>
      <c r="L103" s="14">
        <f t="shared" si="20"/>
        <v>0</v>
      </c>
      <c r="M103" s="8" t="s">
        <v>526</v>
      </c>
      <c r="N103" s="2" t="s">
        <v>131</v>
      </c>
      <c r="O103" s="2" t="s">
        <v>527</v>
      </c>
      <c r="P103" s="2" t="s">
        <v>63</v>
      </c>
      <c r="Q103" s="2" t="s">
        <v>64</v>
      </c>
      <c r="R103" s="2" t="s">
        <v>64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528</v>
      </c>
      <c r="AX103" s="2" t="s">
        <v>52</v>
      </c>
      <c r="AY103" s="2" t="s">
        <v>52</v>
      </c>
    </row>
    <row r="104" spans="1:51" ht="30" customHeight="1">
      <c r="A104" s="8" t="s">
        <v>488</v>
      </c>
      <c r="B104" s="8" t="s">
        <v>529</v>
      </c>
      <c r="C104" s="8" t="s">
        <v>280</v>
      </c>
      <c r="D104" s="9">
        <v>75.988</v>
      </c>
      <c r="E104" s="13">
        <f>단가대비표!O18</f>
        <v>0</v>
      </c>
      <c r="F104" s="14">
        <f t="shared" si="16"/>
        <v>0</v>
      </c>
      <c r="G104" s="13">
        <f>단가대비표!P18</f>
        <v>0</v>
      </c>
      <c r="H104" s="14">
        <f t="shared" si="17"/>
        <v>0</v>
      </c>
      <c r="I104" s="13">
        <f>단가대비표!V18</f>
        <v>0</v>
      </c>
      <c r="J104" s="14">
        <f t="shared" si="18"/>
        <v>0</v>
      </c>
      <c r="K104" s="13">
        <f t="shared" si="19"/>
        <v>0</v>
      </c>
      <c r="L104" s="14">
        <f t="shared" si="20"/>
        <v>0</v>
      </c>
      <c r="M104" s="8" t="s">
        <v>52</v>
      </c>
      <c r="N104" s="2" t="s">
        <v>131</v>
      </c>
      <c r="O104" s="2" t="s">
        <v>530</v>
      </c>
      <c r="P104" s="2" t="s">
        <v>64</v>
      </c>
      <c r="Q104" s="2" t="s">
        <v>64</v>
      </c>
      <c r="R104" s="2" t="s">
        <v>63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531</v>
      </c>
      <c r="AX104" s="2" t="s">
        <v>52</v>
      </c>
      <c r="AY104" s="2" t="s">
        <v>52</v>
      </c>
    </row>
    <row r="105" spans="1:51" ht="30" customHeight="1">
      <c r="A105" s="8" t="s">
        <v>488</v>
      </c>
      <c r="B105" s="8" t="s">
        <v>489</v>
      </c>
      <c r="C105" s="8" t="s">
        <v>280</v>
      </c>
      <c r="D105" s="9">
        <v>578.55999999999995</v>
      </c>
      <c r="E105" s="13">
        <f>단가대비표!O17</f>
        <v>0</v>
      </c>
      <c r="F105" s="14">
        <f t="shared" si="16"/>
        <v>0</v>
      </c>
      <c r="G105" s="13">
        <f>단가대비표!P17</f>
        <v>0</v>
      </c>
      <c r="H105" s="14">
        <f t="shared" si="17"/>
        <v>0</v>
      </c>
      <c r="I105" s="13">
        <f>단가대비표!V17</f>
        <v>0</v>
      </c>
      <c r="J105" s="14">
        <f t="shared" si="18"/>
        <v>0</v>
      </c>
      <c r="K105" s="13">
        <f t="shared" si="19"/>
        <v>0</v>
      </c>
      <c r="L105" s="14">
        <f t="shared" si="20"/>
        <v>0</v>
      </c>
      <c r="M105" s="8" t="s">
        <v>52</v>
      </c>
      <c r="N105" s="2" t="s">
        <v>131</v>
      </c>
      <c r="O105" s="2" t="s">
        <v>490</v>
      </c>
      <c r="P105" s="2" t="s">
        <v>64</v>
      </c>
      <c r="Q105" s="2" t="s">
        <v>64</v>
      </c>
      <c r="R105" s="2" t="s">
        <v>63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532</v>
      </c>
      <c r="AX105" s="2" t="s">
        <v>52</v>
      </c>
      <c r="AY105" s="2" t="s">
        <v>52</v>
      </c>
    </row>
    <row r="106" spans="1:51" ht="30" customHeight="1">
      <c r="A106" s="8" t="s">
        <v>533</v>
      </c>
      <c r="B106" s="8" t="s">
        <v>534</v>
      </c>
      <c r="C106" s="8" t="s">
        <v>280</v>
      </c>
      <c r="D106" s="9">
        <v>134.559</v>
      </c>
      <c r="E106" s="13">
        <f>단가대비표!O22</f>
        <v>0</v>
      </c>
      <c r="F106" s="14">
        <f t="shared" si="16"/>
        <v>0</v>
      </c>
      <c r="G106" s="13">
        <f>단가대비표!P22</f>
        <v>0</v>
      </c>
      <c r="H106" s="14">
        <f t="shared" si="17"/>
        <v>0</v>
      </c>
      <c r="I106" s="13">
        <f>단가대비표!V22</f>
        <v>0</v>
      </c>
      <c r="J106" s="14">
        <f t="shared" si="18"/>
        <v>0</v>
      </c>
      <c r="K106" s="13">
        <f t="shared" si="19"/>
        <v>0</v>
      </c>
      <c r="L106" s="14">
        <f t="shared" si="20"/>
        <v>0</v>
      </c>
      <c r="M106" s="8" t="s">
        <v>52</v>
      </c>
      <c r="N106" s="2" t="s">
        <v>131</v>
      </c>
      <c r="O106" s="2" t="s">
        <v>535</v>
      </c>
      <c r="P106" s="2" t="s">
        <v>64</v>
      </c>
      <c r="Q106" s="2" t="s">
        <v>64</v>
      </c>
      <c r="R106" s="2" t="s">
        <v>63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536</v>
      </c>
      <c r="AX106" s="2" t="s">
        <v>52</v>
      </c>
      <c r="AY106" s="2" t="s">
        <v>52</v>
      </c>
    </row>
    <row r="107" spans="1:51" ht="30" customHeight="1">
      <c r="A107" s="8" t="s">
        <v>495</v>
      </c>
      <c r="B107" s="8" t="s">
        <v>496</v>
      </c>
      <c r="C107" s="8" t="s">
        <v>280</v>
      </c>
      <c r="D107" s="9">
        <v>717.37</v>
      </c>
      <c r="E107" s="13">
        <f>일위대가목록!E47</f>
        <v>0</v>
      </c>
      <c r="F107" s="14">
        <f t="shared" si="16"/>
        <v>0</v>
      </c>
      <c r="G107" s="13">
        <f>일위대가목록!F47</f>
        <v>0</v>
      </c>
      <c r="H107" s="14">
        <f t="shared" si="17"/>
        <v>0</v>
      </c>
      <c r="I107" s="13">
        <f>일위대가목록!G47</f>
        <v>0</v>
      </c>
      <c r="J107" s="14">
        <f t="shared" si="18"/>
        <v>0</v>
      </c>
      <c r="K107" s="13">
        <f t="shared" si="19"/>
        <v>0</v>
      </c>
      <c r="L107" s="14">
        <f t="shared" si="20"/>
        <v>0</v>
      </c>
      <c r="M107" s="8" t="s">
        <v>497</v>
      </c>
      <c r="N107" s="2" t="s">
        <v>131</v>
      </c>
      <c r="O107" s="2" t="s">
        <v>498</v>
      </c>
      <c r="P107" s="2" t="s">
        <v>63</v>
      </c>
      <c r="Q107" s="2" t="s">
        <v>64</v>
      </c>
      <c r="R107" s="2" t="s">
        <v>64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52</v>
      </c>
      <c r="AW107" s="2" t="s">
        <v>537</v>
      </c>
      <c r="AX107" s="2" t="s">
        <v>52</v>
      </c>
      <c r="AY107" s="2" t="s">
        <v>52</v>
      </c>
    </row>
    <row r="108" spans="1:51" ht="30" customHeight="1">
      <c r="A108" s="8" t="s">
        <v>538</v>
      </c>
      <c r="B108" s="8" t="s">
        <v>539</v>
      </c>
      <c r="C108" s="8" t="s">
        <v>307</v>
      </c>
      <c r="D108" s="9">
        <v>123</v>
      </c>
      <c r="E108" s="13">
        <f>단가대비표!O53</f>
        <v>0</v>
      </c>
      <c r="F108" s="14">
        <f t="shared" si="16"/>
        <v>0</v>
      </c>
      <c r="G108" s="13">
        <f>단가대비표!P53</f>
        <v>0</v>
      </c>
      <c r="H108" s="14">
        <f t="shared" si="17"/>
        <v>0</v>
      </c>
      <c r="I108" s="13">
        <f>단가대비표!V53</f>
        <v>0</v>
      </c>
      <c r="J108" s="14">
        <f t="shared" si="18"/>
        <v>0</v>
      </c>
      <c r="K108" s="13">
        <f t="shared" si="19"/>
        <v>0</v>
      </c>
      <c r="L108" s="14">
        <f t="shared" si="20"/>
        <v>0</v>
      </c>
      <c r="M108" s="8" t="s">
        <v>52</v>
      </c>
      <c r="N108" s="2" t="s">
        <v>131</v>
      </c>
      <c r="O108" s="2" t="s">
        <v>540</v>
      </c>
      <c r="P108" s="2" t="s">
        <v>64</v>
      </c>
      <c r="Q108" s="2" t="s">
        <v>64</v>
      </c>
      <c r="R108" s="2" t="s">
        <v>63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2" t="s">
        <v>52</v>
      </c>
      <c r="AW108" s="2" t="s">
        <v>541</v>
      </c>
      <c r="AX108" s="2" t="s">
        <v>52</v>
      </c>
      <c r="AY108" s="2" t="s">
        <v>52</v>
      </c>
    </row>
    <row r="109" spans="1:51" ht="30" customHeight="1">
      <c r="A109" s="8" t="s">
        <v>542</v>
      </c>
      <c r="B109" s="8" t="s">
        <v>543</v>
      </c>
      <c r="C109" s="8" t="s">
        <v>307</v>
      </c>
      <c r="D109" s="9">
        <v>117</v>
      </c>
      <c r="E109" s="13">
        <f>일위대가목록!E87</f>
        <v>0</v>
      </c>
      <c r="F109" s="14">
        <f t="shared" si="16"/>
        <v>0</v>
      </c>
      <c r="G109" s="13">
        <f>일위대가목록!F87</f>
        <v>0</v>
      </c>
      <c r="H109" s="14">
        <f t="shared" si="17"/>
        <v>0</v>
      </c>
      <c r="I109" s="13">
        <f>일위대가목록!G87</f>
        <v>0</v>
      </c>
      <c r="J109" s="14">
        <f t="shared" si="18"/>
        <v>0</v>
      </c>
      <c r="K109" s="13">
        <f t="shared" si="19"/>
        <v>0</v>
      </c>
      <c r="L109" s="14">
        <f t="shared" si="20"/>
        <v>0</v>
      </c>
      <c r="M109" s="8" t="s">
        <v>544</v>
      </c>
      <c r="N109" s="2" t="s">
        <v>131</v>
      </c>
      <c r="O109" s="2" t="s">
        <v>545</v>
      </c>
      <c r="P109" s="2" t="s">
        <v>63</v>
      </c>
      <c r="Q109" s="2" t="s">
        <v>64</v>
      </c>
      <c r="R109" s="2" t="s">
        <v>64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546</v>
      </c>
      <c r="AX109" s="2" t="s">
        <v>52</v>
      </c>
      <c r="AY109" s="2" t="s">
        <v>52</v>
      </c>
    </row>
    <row r="110" spans="1:51" ht="30" customHeight="1">
      <c r="A110" s="8" t="s">
        <v>547</v>
      </c>
      <c r="B110" s="8" t="s">
        <v>548</v>
      </c>
      <c r="C110" s="8" t="s">
        <v>365</v>
      </c>
      <c r="D110" s="9">
        <v>11</v>
      </c>
      <c r="E110" s="13">
        <f>일위대가목록!E88</f>
        <v>0</v>
      </c>
      <c r="F110" s="14">
        <f t="shared" si="16"/>
        <v>0</v>
      </c>
      <c r="G110" s="13">
        <f>일위대가목록!F88</f>
        <v>0</v>
      </c>
      <c r="H110" s="14">
        <f t="shared" si="17"/>
        <v>0</v>
      </c>
      <c r="I110" s="13">
        <f>일위대가목록!G88</f>
        <v>0</v>
      </c>
      <c r="J110" s="14">
        <f t="shared" si="18"/>
        <v>0</v>
      </c>
      <c r="K110" s="13">
        <f t="shared" si="19"/>
        <v>0</v>
      </c>
      <c r="L110" s="14">
        <f t="shared" si="20"/>
        <v>0</v>
      </c>
      <c r="M110" s="8" t="s">
        <v>549</v>
      </c>
      <c r="N110" s="2" t="s">
        <v>131</v>
      </c>
      <c r="O110" s="2" t="s">
        <v>550</v>
      </c>
      <c r="P110" s="2" t="s">
        <v>63</v>
      </c>
      <c r="Q110" s="2" t="s">
        <v>64</v>
      </c>
      <c r="R110" s="2" t="s">
        <v>64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551</v>
      </c>
      <c r="AX110" s="2" t="s">
        <v>52</v>
      </c>
      <c r="AY110" s="2" t="s">
        <v>52</v>
      </c>
    </row>
    <row r="111" spans="1:51" ht="30" customHeight="1">
      <c r="A111" s="8" t="s">
        <v>341</v>
      </c>
      <c r="B111" s="8" t="s">
        <v>52</v>
      </c>
      <c r="C111" s="8" t="s">
        <v>52</v>
      </c>
      <c r="D111" s="9"/>
      <c r="E111" s="13"/>
      <c r="F111" s="14">
        <f>TRUNC(SUMIF(N95:N110, N94, F95:F110),0)</f>
        <v>0</v>
      </c>
      <c r="G111" s="13"/>
      <c r="H111" s="14">
        <f>TRUNC(SUMIF(N95:N110, N94, H95:H110),0)</f>
        <v>0</v>
      </c>
      <c r="I111" s="13"/>
      <c r="J111" s="14">
        <f>TRUNC(SUMIF(N95:N110, N94, J95:J110),0)</f>
        <v>0</v>
      </c>
      <c r="K111" s="13"/>
      <c r="L111" s="14">
        <f>F111+H111+J111</f>
        <v>0</v>
      </c>
      <c r="M111" s="8" t="s">
        <v>52</v>
      </c>
      <c r="N111" s="2" t="s">
        <v>78</v>
      </c>
      <c r="O111" s="2" t="s">
        <v>78</v>
      </c>
      <c r="P111" s="2" t="s">
        <v>52</v>
      </c>
      <c r="Q111" s="2" t="s">
        <v>52</v>
      </c>
      <c r="R111" s="2" t="s">
        <v>52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52</v>
      </c>
      <c r="AW111" s="2" t="s">
        <v>52</v>
      </c>
      <c r="AX111" s="2" t="s">
        <v>52</v>
      </c>
      <c r="AY111" s="2" t="s">
        <v>52</v>
      </c>
    </row>
    <row r="112" spans="1:51" ht="30" customHeight="1">
      <c r="A112" s="9"/>
      <c r="B112" s="9"/>
      <c r="C112" s="9"/>
      <c r="D112" s="9"/>
      <c r="E112" s="13"/>
      <c r="F112" s="14"/>
      <c r="G112" s="13"/>
      <c r="H112" s="14"/>
      <c r="I112" s="13"/>
      <c r="J112" s="14"/>
      <c r="K112" s="13"/>
      <c r="L112" s="14"/>
      <c r="M112" s="9"/>
    </row>
    <row r="113" spans="1:51" ht="30" customHeight="1">
      <c r="A113" s="163" t="s">
        <v>552</v>
      </c>
      <c r="B113" s="163"/>
      <c r="C113" s="163"/>
      <c r="D113" s="163"/>
      <c r="E113" s="164"/>
      <c r="F113" s="165"/>
      <c r="G113" s="164"/>
      <c r="H113" s="165"/>
      <c r="I113" s="164"/>
      <c r="J113" s="165"/>
      <c r="K113" s="164"/>
      <c r="L113" s="165"/>
      <c r="M113" s="163"/>
      <c r="N113" s="1" t="s">
        <v>136</v>
      </c>
    </row>
    <row r="114" spans="1:51" ht="30" customHeight="1">
      <c r="A114" s="8" t="s">
        <v>506</v>
      </c>
      <c r="B114" s="8" t="s">
        <v>507</v>
      </c>
      <c r="C114" s="8" t="s">
        <v>68</v>
      </c>
      <c r="D114" s="9">
        <v>36.049999999999997</v>
      </c>
      <c r="E114" s="13">
        <f>일위대가목록!E84</f>
        <v>0</v>
      </c>
      <c r="F114" s="14">
        <f t="shared" ref="F114:F126" si="21">TRUNC(E114*D114,1)</f>
        <v>0</v>
      </c>
      <c r="G114" s="13">
        <f>일위대가목록!F84</f>
        <v>0</v>
      </c>
      <c r="H114" s="14">
        <f t="shared" ref="H114:H126" si="22">TRUNC(G114*D114,1)</f>
        <v>0</v>
      </c>
      <c r="I114" s="13">
        <f>일위대가목록!G84</f>
        <v>0</v>
      </c>
      <c r="J114" s="14">
        <f t="shared" ref="J114:J126" si="23">TRUNC(I114*D114,1)</f>
        <v>0</v>
      </c>
      <c r="K114" s="13">
        <f t="shared" ref="K114:K126" si="24">TRUNC(E114+G114+I114,1)</f>
        <v>0</v>
      </c>
      <c r="L114" s="14">
        <f t="shared" ref="L114:L126" si="25">TRUNC(F114+H114+J114,1)</f>
        <v>0</v>
      </c>
      <c r="M114" s="8" t="s">
        <v>508</v>
      </c>
      <c r="N114" s="2" t="s">
        <v>136</v>
      </c>
      <c r="O114" s="2" t="s">
        <v>509</v>
      </c>
      <c r="P114" s="2" t="s">
        <v>63</v>
      </c>
      <c r="Q114" s="2" t="s">
        <v>64</v>
      </c>
      <c r="R114" s="2" t="s">
        <v>64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553</v>
      </c>
      <c r="AX114" s="2" t="s">
        <v>52</v>
      </c>
      <c r="AY114" s="2" t="s">
        <v>52</v>
      </c>
    </row>
    <row r="115" spans="1:51" ht="30" customHeight="1">
      <c r="A115" s="8" t="s">
        <v>511</v>
      </c>
      <c r="B115" s="8" t="s">
        <v>52</v>
      </c>
      <c r="C115" s="8" t="s">
        <v>68</v>
      </c>
      <c r="D115" s="9">
        <v>36.049999999999997</v>
      </c>
      <c r="E115" s="13">
        <f>단가대비표!O64</f>
        <v>0</v>
      </c>
      <c r="F115" s="14">
        <f t="shared" si="21"/>
        <v>0</v>
      </c>
      <c r="G115" s="13">
        <f>단가대비표!P64</f>
        <v>0</v>
      </c>
      <c r="H115" s="14">
        <f t="shared" si="22"/>
        <v>0</v>
      </c>
      <c r="I115" s="13">
        <f>단가대비표!V64</f>
        <v>0</v>
      </c>
      <c r="J115" s="14">
        <f t="shared" si="23"/>
        <v>0</v>
      </c>
      <c r="K115" s="13">
        <f t="shared" si="24"/>
        <v>0</v>
      </c>
      <c r="L115" s="14">
        <f t="shared" si="25"/>
        <v>0</v>
      </c>
      <c r="M115" s="8" t="s">
        <v>180</v>
      </c>
      <c r="N115" s="2" t="s">
        <v>136</v>
      </c>
      <c r="O115" s="2" t="s">
        <v>512</v>
      </c>
      <c r="P115" s="2" t="s">
        <v>64</v>
      </c>
      <c r="Q115" s="2" t="s">
        <v>64</v>
      </c>
      <c r="R115" s="2" t="s">
        <v>63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554</v>
      </c>
      <c r="AX115" s="2" t="s">
        <v>52</v>
      </c>
      <c r="AY115" s="2" t="s">
        <v>52</v>
      </c>
    </row>
    <row r="116" spans="1:51" ht="30" customHeight="1">
      <c r="A116" s="8" t="s">
        <v>501</v>
      </c>
      <c r="B116" s="8" t="s">
        <v>502</v>
      </c>
      <c r="C116" s="8" t="s">
        <v>68</v>
      </c>
      <c r="D116" s="9">
        <v>36.049999999999997</v>
      </c>
      <c r="E116" s="13">
        <f>일위대가목록!E83</f>
        <v>0</v>
      </c>
      <c r="F116" s="14">
        <f t="shared" si="21"/>
        <v>0</v>
      </c>
      <c r="G116" s="13">
        <f>일위대가목록!F83</f>
        <v>0</v>
      </c>
      <c r="H116" s="14">
        <f t="shared" si="22"/>
        <v>0</v>
      </c>
      <c r="I116" s="13">
        <f>일위대가목록!G83</f>
        <v>0</v>
      </c>
      <c r="J116" s="14">
        <f t="shared" si="23"/>
        <v>0</v>
      </c>
      <c r="K116" s="13">
        <f t="shared" si="24"/>
        <v>0</v>
      </c>
      <c r="L116" s="14">
        <f t="shared" si="25"/>
        <v>0</v>
      </c>
      <c r="M116" s="8" t="s">
        <v>503</v>
      </c>
      <c r="N116" s="2" t="s">
        <v>136</v>
      </c>
      <c r="O116" s="2" t="s">
        <v>504</v>
      </c>
      <c r="P116" s="2" t="s">
        <v>63</v>
      </c>
      <c r="Q116" s="2" t="s">
        <v>64</v>
      </c>
      <c r="R116" s="2" t="s">
        <v>64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555</v>
      </c>
      <c r="AX116" s="2" t="s">
        <v>52</v>
      </c>
      <c r="AY116" s="2" t="s">
        <v>52</v>
      </c>
    </row>
    <row r="117" spans="1:51" ht="30" customHeight="1">
      <c r="A117" s="8" t="s">
        <v>556</v>
      </c>
      <c r="B117" s="8" t="s">
        <v>557</v>
      </c>
      <c r="C117" s="8" t="s">
        <v>68</v>
      </c>
      <c r="D117" s="9">
        <v>36.049999999999997</v>
      </c>
      <c r="E117" s="13">
        <f>일위대가목록!E93</f>
        <v>0</v>
      </c>
      <c r="F117" s="14">
        <f t="shared" si="21"/>
        <v>0</v>
      </c>
      <c r="G117" s="13">
        <f>일위대가목록!F93</f>
        <v>0</v>
      </c>
      <c r="H117" s="14">
        <f t="shared" si="22"/>
        <v>0</v>
      </c>
      <c r="I117" s="13">
        <f>일위대가목록!G93</f>
        <v>0</v>
      </c>
      <c r="J117" s="14">
        <f t="shared" si="23"/>
        <v>0</v>
      </c>
      <c r="K117" s="13">
        <f t="shared" si="24"/>
        <v>0</v>
      </c>
      <c r="L117" s="14">
        <f t="shared" si="25"/>
        <v>0</v>
      </c>
      <c r="M117" s="8" t="s">
        <v>558</v>
      </c>
      <c r="N117" s="2" t="s">
        <v>136</v>
      </c>
      <c r="O117" s="2" t="s">
        <v>559</v>
      </c>
      <c r="P117" s="2" t="s">
        <v>63</v>
      </c>
      <c r="Q117" s="2" t="s">
        <v>64</v>
      </c>
      <c r="R117" s="2" t="s">
        <v>64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52</v>
      </c>
      <c r="AW117" s="2" t="s">
        <v>560</v>
      </c>
      <c r="AX117" s="2" t="s">
        <v>52</v>
      </c>
      <c r="AY117" s="2" t="s">
        <v>52</v>
      </c>
    </row>
    <row r="118" spans="1:51" ht="30" customHeight="1">
      <c r="A118" s="8" t="s">
        <v>422</v>
      </c>
      <c r="B118" s="8" t="s">
        <v>423</v>
      </c>
      <c r="C118" s="8" t="s">
        <v>68</v>
      </c>
      <c r="D118" s="9">
        <v>3.53</v>
      </c>
      <c r="E118" s="13">
        <f>일위대가목록!E57</f>
        <v>0</v>
      </c>
      <c r="F118" s="14">
        <f t="shared" si="21"/>
        <v>0</v>
      </c>
      <c r="G118" s="13">
        <f>일위대가목록!F57</f>
        <v>0</v>
      </c>
      <c r="H118" s="14">
        <f t="shared" si="22"/>
        <v>0</v>
      </c>
      <c r="I118" s="13">
        <f>일위대가목록!G57</f>
        <v>0</v>
      </c>
      <c r="J118" s="14">
        <f t="shared" si="23"/>
        <v>0</v>
      </c>
      <c r="K118" s="13">
        <f t="shared" si="24"/>
        <v>0</v>
      </c>
      <c r="L118" s="14">
        <f t="shared" si="25"/>
        <v>0</v>
      </c>
      <c r="M118" s="8" t="s">
        <v>424</v>
      </c>
      <c r="N118" s="2" t="s">
        <v>136</v>
      </c>
      <c r="O118" s="2" t="s">
        <v>425</v>
      </c>
      <c r="P118" s="2" t="s">
        <v>63</v>
      </c>
      <c r="Q118" s="2" t="s">
        <v>64</v>
      </c>
      <c r="R118" s="2" t="s">
        <v>64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52</v>
      </c>
      <c r="AW118" s="2" t="s">
        <v>561</v>
      </c>
      <c r="AX118" s="2" t="s">
        <v>52</v>
      </c>
      <c r="AY118" s="2" t="s">
        <v>52</v>
      </c>
    </row>
    <row r="119" spans="1:51" ht="30" customHeight="1">
      <c r="A119" s="8" t="s">
        <v>432</v>
      </c>
      <c r="B119" s="8" t="s">
        <v>433</v>
      </c>
      <c r="C119" s="8" t="s">
        <v>68</v>
      </c>
      <c r="D119" s="9">
        <v>4.13</v>
      </c>
      <c r="E119" s="13">
        <f>일위대가목록!E59</f>
        <v>0</v>
      </c>
      <c r="F119" s="14">
        <f t="shared" si="21"/>
        <v>0</v>
      </c>
      <c r="G119" s="13">
        <f>일위대가목록!F59</f>
        <v>0</v>
      </c>
      <c r="H119" s="14">
        <f t="shared" si="22"/>
        <v>0</v>
      </c>
      <c r="I119" s="13">
        <f>일위대가목록!G59</f>
        <v>0</v>
      </c>
      <c r="J119" s="14">
        <f t="shared" si="23"/>
        <v>0</v>
      </c>
      <c r="K119" s="13">
        <f t="shared" si="24"/>
        <v>0</v>
      </c>
      <c r="L119" s="14">
        <f t="shared" si="25"/>
        <v>0</v>
      </c>
      <c r="M119" s="8" t="s">
        <v>434</v>
      </c>
      <c r="N119" s="2" t="s">
        <v>136</v>
      </c>
      <c r="O119" s="2" t="s">
        <v>435</v>
      </c>
      <c r="P119" s="2" t="s">
        <v>63</v>
      </c>
      <c r="Q119" s="2" t="s">
        <v>64</v>
      </c>
      <c r="R119" s="2" t="s">
        <v>64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562</v>
      </c>
      <c r="AX119" s="2" t="s">
        <v>52</v>
      </c>
      <c r="AY119" s="2" t="s">
        <v>52</v>
      </c>
    </row>
    <row r="120" spans="1:51" ht="30" customHeight="1">
      <c r="A120" s="8" t="s">
        <v>446</v>
      </c>
      <c r="B120" s="8" t="s">
        <v>521</v>
      </c>
      <c r="C120" s="8" t="s">
        <v>68</v>
      </c>
      <c r="D120" s="9">
        <v>1</v>
      </c>
      <c r="E120" s="13">
        <f>단가대비표!O41</f>
        <v>0</v>
      </c>
      <c r="F120" s="14">
        <f t="shared" si="21"/>
        <v>0</v>
      </c>
      <c r="G120" s="13">
        <f>단가대비표!P41</f>
        <v>0</v>
      </c>
      <c r="H120" s="14">
        <f t="shared" si="22"/>
        <v>0</v>
      </c>
      <c r="I120" s="13">
        <f>단가대비표!V41</f>
        <v>0</v>
      </c>
      <c r="J120" s="14">
        <f t="shared" si="23"/>
        <v>0</v>
      </c>
      <c r="K120" s="13">
        <f t="shared" si="24"/>
        <v>0</v>
      </c>
      <c r="L120" s="14">
        <f t="shared" si="25"/>
        <v>0</v>
      </c>
      <c r="M120" s="8" t="s">
        <v>52</v>
      </c>
      <c r="N120" s="2" t="s">
        <v>136</v>
      </c>
      <c r="O120" s="2" t="s">
        <v>522</v>
      </c>
      <c r="P120" s="2" t="s">
        <v>64</v>
      </c>
      <c r="Q120" s="2" t="s">
        <v>64</v>
      </c>
      <c r="R120" s="2" t="s">
        <v>63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563</v>
      </c>
      <c r="AX120" s="2" t="s">
        <v>52</v>
      </c>
      <c r="AY120" s="2" t="s">
        <v>52</v>
      </c>
    </row>
    <row r="121" spans="1:51" ht="30" customHeight="1">
      <c r="A121" s="8" t="s">
        <v>453</v>
      </c>
      <c r="B121" s="8" t="s">
        <v>484</v>
      </c>
      <c r="C121" s="8" t="s">
        <v>68</v>
      </c>
      <c r="D121" s="9">
        <v>1</v>
      </c>
      <c r="E121" s="13">
        <f>일위대가목록!E74</f>
        <v>0</v>
      </c>
      <c r="F121" s="14">
        <f t="shared" si="21"/>
        <v>0</v>
      </c>
      <c r="G121" s="13">
        <f>일위대가목록!F74</f>
        <v>0</v>
      </c>
      <c r="H121" s="14">
        <f t="shared" si="22"/>
        <v>0</v>
      </c>
      <c r="I121" s="13">
        <f>일위대가목록!G74</f>
        <v>0</v>
      </c>
      <c r="J121" s="14">
        <f t="shared" si="23"/>
        <v>0</v>
      </c>
      <c r="K121" s="13">
        <f t="shared" si="24"/>
        <v>0</v>
      </c>
      <c r="L121" s="14">
        <f t="shared" si="25"/>
        <v>0</v>
      </c>
      <c r="M121" s="8" t="s">
        <v>485</v>
      </c>
      <c r="N121" s="2" t="s">
        <v>136</v>
      </c>
      <c r="O121" s="2" t="s">
        <v>486</v>
      </c>
      <c r="P121" s="2" t="s">
        <v>63</v>
      </c>
      <c r="Q121" s="2" t="s">
        <v>64</v>
      </c>
      <c r="R121" s="2" t="s">
        <v>64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564</v>
      </c>
      <c r="AX121" s="2" t="s">
        <v>52</v>
      </c>
      <c r="AY121" s="2" t="s">
        <v>52</v>
      </c>
    </row>
    <row r="122" spans="1:51" ht="30" customHeight="1">
      <c r="A122" s="8" t="s">
        <v>488</v>
      </c>
      <c r="B122" s="8" t="s">
        <v>489</v>
      </c>
      <c r="C122" s="8" t="s">
        <v>280</v>
      </c>
      <c r="D122" s="9">
        <v>156.33000000000001</v>
      </c>
      <c r="E122" s="13">
        <f>단가대비표!O17</f>
        <v>0</v>
      </c>
      <c r="F122" s="14">
        <f t="shared" si="21"/>
        <v>0</v>
      </c>
      <c r="G122" s="13">
        <f>단가대비표!P17</f>
        <v>0</v>
      </c>
      <c r="H122" s="14">
        <f t="shared" si="22"/>
        <v>0</v>
      </c>
      <c r="I122" s="13">
        <f>단가대비표!V17</f>
        <v>0</v>
      </c>
      <c r="J122" s="14">
        <f t="shared" si="23"/>
        <v>0</v>
      </c>
      <c r="K122" s="13">
        <f t="shared" si="24"/>
        <v>0</v>
      </c>
      <c r="L122" s="14">
        <f t="shared" si="25"/>
        <v>0</v>
      </c>
      <c r="M122" s="8" t="s">
        <v>52</v>
      </c>
      <c r="N122" s="2" t="s">
        <v>136</v>
      </c>
      <c r="O122" s="2" t="s">
        <v>490</v>
      </c>
      <c r="P122" s="2" t="s">
        <v>64</v>
      </c>
      <c r="Q122" s="2" t="s">
        <v>64</v>
      </c>
      <c r="R122" s="2" t="s">
        <v>63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52</v>
      </c>
      <c r="AW122" s="2" t="s">
        <v>565</v>
      </c>
      <c r="AX122" s="2" t="s">
        <v>52</v>
      </c>
      <c r="AY122" s="2" t="s">
        <v>52</v>
      </c>
    </row>
    <row r="123" spans="1:51" ht="30" customHeight="1">
      <c r="A123" s="8" t="s">
        <v>533</v>
      </c>
      <c r="B123" s="8" t="s">
        <v>534</v>
      </c>
      <c r="C123" s="8" t="s">
        <v>280</v>
      </c>
      <c r="D123" s="9">
        <v>139.874</v>
      </c>
      <c r="E123" s="13">
        <f>단가대비표!O22</f>
        <v>0</v>
      </c>
      <c r="F123" s="14">
        <f t="shared" si="21"/>
        <v>0</v>
      </c>
      <c r="G123" s="13">
        <f>단가대비표!P22</f>
        <v>0</v>
      </c>
      <c r="H123" s="14">
        <f t="shared" si="22"/>
        <v>0</v>
      </c>
      <c r="I123" s="13">
        <f>단가대비표!V22</f>
        <v>0</v>
      </c>
      <c r="J123" s="14">
        <f t="shared" si="23"/>
        <v>0</v>
      </c>
      <c r="K123" s="13">
        <f t="shared" si="24"/>
        <v>0</v>
      </c>
      <c r="L123" s="14">
        <f t="shared" si="25"/>
        <v>0</v>
      </c>
      <c r="M123" s="8" t="s">
        <v>52</v>
      </c>
      <c r="N123" s="2" t="s">
        <v>136</v>
      </c>
      <c r="O123" s="2" t="s">
        <v>535</v>
      </c>
      <c r="P123" s="2" t="s">
        <v>64</v>
      </c>
      <c r="Q123" s="2" t="s">
        <v>64</v>
      </c>
      <c r="R123" s="2" t="s">
        <v>63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2" t="s">
        <v>52</v>
      </c>
      <c r="AW123" s="2" t="s">
        <v>566</v>
      </c>
      <c r="AX123" s="2" t="s">
        <v>52</v>
      </c>
      <c r="AY123" s="2" t="s">
        <v>52</v>
      </c>
    </row>
    <row r="124" spans="1:51" ht="30" customHeight="1">
      <c r="A124" s="8" t="s">
        <v>495</v>
      </c>
      <c r="B124" s="8" t="s">
        <v>496</v>
      </c>
      <c r="C124" s="8" t="s">
        <v>280</v>
      </c>
      <c r="D124" s="9">
        <v>269.27999999999997</v>
      </c>
      <c r="E124" s="13">
        <f>일위대가목록!E47</f>
        <v>0</v>
      </c>
      <c r="F124" s="14">
        <f t="shared" si="21"/>
        <v>0</v>
      </c>
      <c r="G124" s="13">
        <f>일위대가목록!F47</f>
        <v>0</v>
      </c>
      <c r="H124" s="14">
        <f t="shared" si="22"/>
        <v>0</v>
      </c>
      <c r="I124" s="13">
        <f>일위대가목록!G47</f>
        <v>0</v>
      </c>
      <c r="J124" s="14">
        <f t="shared" si="23"/>
        <v>0</v>
      </c>
      <c r="K124" s="13">
        <f t="shared" si="24"/>
        <v>0</v>
      </c>
      <c r="L124" s="14">
        <f t="shared" si="25"/>
        <v>0</v>
      </c>
      <c r="M124" s="8" t="s">
        <v>497</v>
      </c>
      <c r="N124" s="2" t="s">
        <v>136</v>
      </c>
      <c r="O124" s="2" t="s">
        <v>498</v>
      </c>
      <c r="P124" s="2" t="s">
        <v>63</v>
      </c>
      <c r="Q124" s="2" t="s">
        <v>64</v>
      </c>
      <c r="R124" s="2" t="s">
        <v>64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2" t="s">
        <v>52</v>
      </c>
      <c r="AW124" s="2" t="s">
        <v>567</v>
      </c>
      <c r="AX124" s="2" t="s">
        <v>52</v>
      </c>
      <c r="AY124" s="2" t="s">
        <v>52</v>
      </c>
    </row>
    <row r="125" spans="1:51" ht="30" customHeight="1">
      <c r="A125" s="8" t="s">
        <v>538</v>
      </c>
      <c r="B125" s="8" t="s">
        <v>539</v>
      </c>
      <c r="C125" s="8" t="s">
        <v>307</v>
      </c>
      <c r="D125" s="9">
        <v>126</v>
      </c>
      <c r="E125" s="13">
        <f>단가대비표!O53</f>
        <v>0</v>
      </c>
      <c r="F125" s="14">
        <f t="shared" si="21"/>
        <v>0</v>
      </c>
      <c r="G125" s="13">
        <f>단가대비표!P53</f>
        <v>0</v>
      </c>
      <c r="H125" s="14">
        <f t="shared" si="22"/>
        <v>0</v>
      </c>
      <c r="I125" s="13">
        <f>단가대비표!V53</f>
        <v>0</v>
      </c>
      <c r="J125" s="14">
        <f t="shared" si="23"/>
        <v>0</v>
      </c>
      <c r="K125" s="13">
        <f t="shared" si="24"/>
        <v>0</v>
      </c>
      <c r="L125" s="14">
        <f t="shared" si="25"/>
        <v>0</v>
      </c>
      <c r="M125" s="8" t="s">
        <v>52</v>
      </c>
      <c r="N125" s="2" t="s">
        <v>136</v>
      </c>
      <c r="O125" s="2" t="s">
        <v>540</v>
      </c>
      <c r="P125" s="2" t="s">
        <v>64</v>
      </c>
      <c r="Q125" s="2" t="s">
        <v>64</v>
      </c>
      <c r="R125" s="2" t="s">
        <v>63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52</v>
      </c>
      <c r="AW125" s="2" t="s">
        <v>568</v>
      </c>
      <c r="AX125" s="2" t="s">
        <v>52</v>
      </c>
      <c r="AY125" s="2" t="s">
        <v>52</v>
      </c>
    </row>
    <row r="126" spans="1:51" ht="30" customHeight="1">
      <c r="A126" s="8" t="s">
        <v>542</v>
      </c>
      <c r="B126" s="8" t="s">
        <v>543</v>
      </c>
      <c r="C126" s="8" t="s">
        <v>307</v>
      </c>
      <c r="D126" s="9">
        <v>121</v>
      </c>
      <c r="E126" s="13">
        <f>일위대가목록!E87</f>
        <v>0</v>
      </c>
      <c r="F126" s="14">
        <f t="shared" si="21"/>
        <v>0</v>
      </c>
      <c r="G126" s="13">
        <f>일위대가목록!F87</f>
        <v>0</v>
      </c>
      <c r="H126" s="14">
        <f t="shared" si="22"/>
        <v>0</v>
      </c>
      <c r="I126" s="13">
        <f>일위대가목록!G87</f>
        <v>0</v>
      </c>
      <c r="J126" s="14">
        <f t="shared" si="23"/>
        <v>0</v>
      </c>
      <c r="K126" s="13">
        <f t="shared" si="24"/>
        <v>0</v>
      </c>
      <c r="L126" s="14">
        <f t="shared" si="25"/>
        <v>0</v>
      </c>
      <c r="M126" s="8" t="s">
        <v>544</v>
      </c>
      <c r="N126" s="2" t="s">
        <v>136</v>
      </c>
      <c r="O126" s="2" t="s">
        <v>545</v>
      </c>
      <c r="P126" s="2" t="s">
        <v>63</v>
      </c>
      <c r="Q126" s="2" t="s">
        <v>64</v>
      </c>
      <c r="R126" s="2" t="s">
        <v>64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569</v>
      </c>
      <c r="AX126" s="2" t="s">
        <v>52</v>
      </c>
      <c r="AY126" s="2" t="s">
        <v>52</v>
      </c>
    </row>
    <row r="127" spans="1:51" ht="30" customHeight="1">
      <c r="A127" s="8" t="s">
        <v>341</v>
      </c>
      <c r="B127" s="8" t="s">
        <v>52</v>
      </c>
      <c r="C127" s="8" t="s">
        <v>52</v>
      </c>
      <c r="D127" s="9"/>
      <c r="E127" s="13"/>
      <c r="F127" s="14">
        <f>TRUNC(SUMIF(N114:N126, N113, F114:F126),0)</f>
        <v>0</v>
      </c>
      <c r="G127" s="13"/>
      <c r="H127" s="14">
        <f>TRUNC(SUMIF(N114:N126, N113, H114:H126),0)</f>
        <v>0</v>
      </c>
      <c r="I127" s="13"/>
      <c r="J127" s="14">
        <f>TRUNC(SUMIF(N114:N126, N113, J114:J126),0)</f>
        <v>0</v>
      </c>
      <c r="K127" s="13"/>
      <c r="L127" s="14">
        <f>F127+H127+J127</f>
        <v>0</v>
      </c>
      <c r="M127" s="8" t="s">
        <v>52</v>
      </c>
      <c r="N127" s="2" t="s">
        <v>78</v>
      </c>
      <c r="O127" s="2" t="s">
        <v>78</v>
      </c>
      <c r="P127" s="2" t="s">
        <v>52</v>
      </c>
      <c r="Q127" s="2" t="s">
        <v>52</v>
      </c>
      <c r="R127" s="2" t="s">
        <v>52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2" t="s">
        <v>52</v>
      </c>
      <c r="AW127" s="2" t="s">
        <v>52</v>
      </c>
      <c r="AX127" s="2" t="s">
        <v>52</v>
      </c>
      <c r="AY127" s="2" t="s">
        <v>52</v>
      </c>
    </row>
    <row r="128" spans="1:51" ht="30" customHeight="1">
      <c r="A128" s="9"/>
      <c r="B128" s="9"/>
      <c r="C128" s="9"/>
      <c r="D128" s="9"/>
      <c r="E128" s="13"/>
      <c r="F128" s="14"/>
      <c r="G128" s="13"/>
      <c r="H128" s="14"/>
      <c r="I128" s="13"/>
      <c r="J128" s="14"/>
      <c r="K128" s="13"/>
      <c r="L128" s="14"/>
      <c r="M128" s="9"/>
    </row>
    <row r="129" spans="1:51" ht="30" customHeight="1">
      <c r="A129" s="163" t="s">
        <v>570</v>
      </c>
      <c r="B129" s="163"/>
      <c r="C129" s="163"/>
      <c r="D129" s="163"/>
      <c r="E129" s="164"/>
      <c r="F129" s="165"/>
      <c r="G129" s="164"/>
      <c r="H129" s="165"/>
      <c r="I129" s="164"/>
      <c r="J129" s="165"/>
      <c r="K129" s="164"/>
      <c r="L129" s="165"/>
      <c r="M129" s="163"/>
      <c r="N129" s="1" t="s">
        <v>141</v>
      </c>
    </row>
    <row r="130" spans="1:51" ht="30" customHeight="1">
      <c r="A130" s="8" t="s">
        <v>422</v>
      </c>
      <c r="B130" s="8" t="s">
        <v>423</v>
      </c>
      <c r="C130" s="8" t="s">
        <v>68</v>
      </c>
      <c r="D130" s="9">
        <v>4.49</v>
      </c>
      <c r="E130" s="13">
        <f>일위대가목록!E57</f>
        <v>0</v>
      </c>
      <c r="F130" s="14">
        <f t="shared" ref="F130:F135" si="26">TRUNC(E130*D130,1)</f>
        <v>0</v>
      </c>
      <c r="G130" s="13">
        <f>일위대가목록!F57</f>
        <v>0</v>
      </c>
      <c r="H130" s="14">
        <f t="shared" ref="H130:H135" si="27">TRUNC(G130*D130,1)</f>
        <v>0</v>
      </c>
      <c r="I130" s="13">
        <f>일위대가목록!G57</f>
        <v>0</v>
      </c>
      <c r="J130" s="14">
        <f t="shared" ref="J130:J135" si="28">TRUNC(I130*D130,1)</f>
        <v>0</v>
      </c>
      <c r="K130" s="13">
        <f t="shared" ref="K130:L135" si="29">TRUNC(E130+G130+I130,1)</f>
        <v>0</v>
      </c>
      <c r="L130" s="14">
        <f t="shared" si="29"/>
        <v>0</v>
      </c>
      <c r="M130" s="8" t="s">
        <v>424</v>
      </c>
      <c r="N130" s="2" t="s">
        <v>141</v>
      </c>
      <c r="O130" s="2" t="s">
        <v>425</v>
      </c>
      <c r="P130" s="2" t="s">
        <v>63</v>
      </c>
      <c r="Q130" s="2" t="s">
        <v>64</v>
      </c>
      <c r="R130" s="2" t="s">
        <v>64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571</v>
      </c>
      <c r="AX130" s="2" t="s">
        <v>52</v>
      </c>
      <c r="AY130" s="2" t="s">
        <v>52</v>
      </c>
    </row>
    <row r="131" spans="1:51" ht="30" customHeight="1">
      <c r="A131" s="8" t="s">
        <v>432</v>
      </c>
      <c r="B131" s="8" t="s">
        <v>433</v>
      </c>
      <c r="C131" s="8" t="s">
        <v>68</v>
      </c>
      <c r="D131" s="9">
        <v>4.88</v>
      </c>
      <c r="E131" s="13">
        <f>일위대가목록!E59</f>
        <v>0</v>
      </c>
      <c r="F131" s="14">
        <f t="shared" si="26"/>
        <v>0</v>
      </c>
      <c r="G131" s="13">
        <f>일위대가목록!F59</f>
        <v>0</v>
      </c>
      <c r="H131" s="14">
        <f t="shared" si="27"/>
        <v>0</v>
      </c>
      <c r="I131" s="13">
        <f>일위대가목록!G59</f>
        <v>0</v>
      </c>
      <c r="J131" s="14">
        <f t="shared" si="28"/>
        <v>0</v>
      </c>
      <c r="K131" s="13">
        <f t="shared" si="29"/>
        <v>0</v>
      </c>
      <c r="L131" s="14">
        <f t="shared" si="29"/>
        <v>0</v>
      </c>
      <c r="M131" s="8" t="s">
        <v>434</v>
      </c>
      <c r="N131" s="2" t="s">
        <v>141</v>
      </c>
      <c r="O131" s="2" t="s">
        <v>435</v>
      </c>
      <c r="P131" s="2" t="s">
        <v>63</v>
      </c>
      <c r="Q131" s="2" t="s">
        <v>64</v>
      </c>
      <c r="R131" s="2" t="s">
        <v>64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572</v>
      </c>
      <c r="AX131" s="2" t="s">
        <v>52</v>
      </c>
      <c r="AY131" s="2" t="s">
        <v>52</v>
      </c>
    </row>
    <row r="132" spans="1:51" ht="30" customHeight="1">
      <c r="A132" s="8" t="s">
        <v>573</v>
      </c>
      <c r="B132" s="8" t="s">
        <v>574</v>
      </c>
      <c r="C132" s="8" t="s">
        <v>365</v>
      </c>
      <c r="D132" s="9">
        <v>3.31</v>
      </c>
      <c r="E132" s="13">
        <f>단가대비표!O72</f>
        <v>0</v>
      </c>
      <c r="F132" s="14">
        <f t="shared" si="26"/>
        <v>0</v>
      </c>
      <c r="G132" s="13">
        <f>단가대비표!P72</f>
        <v>0</v>
      </c>
      <c r="H132" s="14">
        <f t="shared" si="27"/>
        <v>0</v>
      </c>
      <c r="I132" s="13">
        <f>단가대비표!V72</f>
        <v>0</v>
      </c>
      <c r="J132" s="14">
        <f t="shared" si="28"/>
        <v>0</v>
      </c>
      <c r="K132" s="13">
        <f t="shared" si="29"/>
        <v>0</v>
      </c>
      <c r="L132" s="14">
        <f t="shared" si="29"/>
        <v>0</v>
      </c>
      <c r="M132" s="8" t="s">
        <v>52</v>
      </c>
      <c r="N132" s="2" t="s">
        <v>141</v>
      </c>
      <c r="O132" s="2" t="s">
        <v>575</v>
      </c>
      <c r="P132" s="2" t="s">
        <v>64</v>
      </c>
      <c r="Q132" s="2" t="s">
        <v>64</v>
      </c>
      <c r="R132" s="2" t="s">
        <v>63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2" t="s">
        <v>52</v>
      </c>
      <c r="AW132" s="2" t="s">
        <v>576</v>
      </c>
      <c r="AX132" s="2" t="s">
        <v>52</v>
      </c>
      <c r="AY132" s="2" t="s">
        <v>52</v>
      </c>
    </row>
    <row r="133" spans="1:51" ht="30" customHeight="1">
      <c r="A133" s="8" t="s">
        <v>577</v>
      </c>
      <c r="B133" s="8" t="s">
        <v>578</v>
      </c>
      <c r="C133" s="8" t="s">
        <v>365</v>
      </c>
      <c r="D133" s="9">
        <v>4.2</v>
      </c>
      <c r="E133" s="13">
        <f>단가대비표!O76</f>
        <v>0</v>
      </c>
      <c r="F133" s="14">
        <f t="shared" si="26"/>
        <v>0</v>
      </c>
      <c r="G133" s="13">
        <f>단가대비표!P76</f>
        <v>0</v>
      </c>
      <c r="H133" s="14">
        <f t="shared" si="27"/>
        <v>0</v>
      </c>
      <c r="I133" s="13">
        <f>단가대비표!V76</f>
        <v>0</v>
      </c>
      <c r="J133" s="14">
        <f t="shared" si="28"/>
        <v>0</v>
      </c>
      <c r="K133" s="13">
        <f t="shared" si="29"/>
        <v>0</v>
      </c>
      <c r="L133" s="14">
        <f t="shared" si="29"/>
        <v>0</v>
      </c>
      <c r="M133" s="8" t="s">
        <v>52</v>
      </c>
      <c r="N133" s="2" t="s">
        <v>141</v>
      </c>
      <c r="O133" s="2" t="s">
        <v>579</v>
      </c>
      <c r="P133" s="2" t="s">
        <v>64</v>
      </c>
      <c r="Q133" s="2" t="s">
        <v>64</v>
      </c>
      <c r="R133" s="2" t="s">
        <v>63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2" t="s">
        <v>52</v>
      </c>
      <c r="AW133" s="2" t="s">
        <v>580</v>
      </c>
      <c r="AX133" s="2" t="s">
        <v>52</v>
      </c>
      <c r="AY133" s="2" t="s">
        <v>52</v>
      </c>
    </row>
    <row r="134" spans="1:51" ht="30" customHeight="1">
      <c r="A134" s="8" t="s">
        <v>581</v>
      </c>
      <c r="B134" s="8" t="s">
        <v>496</v>
      </c>
      <c r="C134" s="8" t="s">
        <v>280</v>
      </c>
      <c r="D134" s="9">
        <v>6.3540000000000001</v>
      </c>
      <c r="E134" s="13">
        <f>일위대가목록!E95</f>
        <v>0</v>
      </c>
      <c r="F134" s="14">
        <f t="shared" si="26"/>
        <v>0</v>
      </c>
      <c r="G134" s="13">
        <f>일위대가목록!F95</f>
        <v>0</v>
      </c>
      <c r="H134" s="14">
        <f t="shared" si="27"/>
        <v>0</v>
      </c>
      <c r="I134" s="13">
        <f>일위대가목록!G95</f>
        <v>0</v>
      </c>
      <c r="J134" s="14">
        <f t="shared" si="28"/>
        <v>0</v>
      </c>
      <c r="K134" s="13">
        <f t="shared" si="29"/>
        <v>0</v>
      </c>
      <c r="L134" s="14">
        <f t="shared" si="29"/>
        <v>0</v>
      </c>
      <c r="M134" s="8" t="s">
        <v>582</v>
      </c>
      <c r="N134" s="2" t="s">
        <v>141</v>
      </c>
      <c r="O134" s="2" t="s">
        <v>583</v>
      </c>
      <c r="P134" s="2" t="s">
        <v>63</v>
      </c>
      <c r="Q134" s="2" t="s">
        <v>64</v>
      </c>
      <c r="R134" s="2" t="s">
        <v>64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52</v>
      </c>
      <c r="AW134" s="2" t="s">
        <v>584</v>
      </c>
      <c r="AX134" s="2" t="s">
        <v>52</v>
      </c>
      <c r="AY134" s="2" t="s">
        <v>52</v>
      </c>
    </row>
    <row r="135" spans="1:51" ht="30" customHeight="1">
      <c r="A135" s="8" t="s">
        <v>585</v>
      </c>
      <c r="B135" s="8" t="s">
        <v>586</v>
      </c>
      <c r="C135" s="8" t="s">
        <v>68</v>
      </c>
      <c r="D135" s="9">
        <v>1.1399999999999999</v>
      </c>
      <c r="E135" s="13">
        <f>단가대비표!O25</f>
        <v>0</v>
      </c>
      <c r="F135" s="14">
        <f t="shared" si="26"/>
        <v>0</v>
      </c>
      <c r="G135" s="13">
        <f>단가대비표!P25</f>
        <v>0</v>
      </c>
      <c r="H135" s="14">
        <f t="shared" si="27"/>
        <v>0</v>
      </c>
      <c r="I135" s="13">
        <f>단가대비표!V25</f>
        <v>0</v>
      </c>
      <c r="J135" s="14">
        <f t="shared" si="28"/>
        <v>0</v>
      </c>
      <c r="K135" s="13">
        <f t="shared" si="29"/>
        <v>0</v>
      </c>
      <c r="L135" s="14">
        <f t="shared" si="29"/>
        <v>0</v>
      </c>
      <c r="M135" s="8" t="s">
        <v>52</v>
      </c>
      <c r="N135" s="2" t="s">
        <v>141</v>
      </c>
      <c r="O135" s="2" t="s">
        <v>587</v>
      </c>
      <c r="P135" s="2" t="s">
        <v>64</v>
      </c>
      <c r="Q135" s="2" t="s">
        <v>64</v>
      </c>
      <c r="R135" s="2" t="s">
        <v>63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52</v>
      </c>
      <c r="AW135" s="2" t="s">
        <v>588</v>
      </c>
      <c r="AX135" s="2" t="s">
        <v>52</v>
      </c>
      <c r="AY135" s="2" t="s">
        <v>52</v>
      </c>
    </row>
    <row r="136" spans="1:51" ht="30" customHeight="1">
      <c r="A136" s="8" t="s">
        <v>341</v>
      </c>
      <c r="B136" s="8" t="s">
        <v>52</v>
      </c>
      <c r="C136" s="8" t="s">
        <v>52</v>
      </c>
      <c r="D136" s="9"/>
      <c r="E136" s="13"/>
      <c r="F136" s="14">
        <f>TRUNC(SUMIF(N130:N135, N129, F130:F135),0)</f>
        <v>0</v>
      </c>
      <c r="G136" s="13"/>
      <c r="H136" s="14">
        <f>TRUNC(SUMIF(N130:N135, N129, H130:H135),0)</f>
        <v>0</v>
      </c>
      <c r="I136" s="13"/>
      <c r="J136" s="14">
        <f>TRUNC(SUMIF(N130:N135, N129, J130:J135),0)</f>
        <v>0</v>
      </c>
      <c r="K136" s="13"/>
      <c r="L136" s="14">
        <f>F136+H136+J136</f>
        <v>0</v>
      </c>
      <c r="M136" s="8" t="s">
        <v>52</v>
      </c>
      <c r="N136" s="2" t="s">
        <v>78</v>
      </c>
      <c r="O136" s="2" t="s">
        <v>78</v>
      </c>
      <c r="P136" s="2" t="s">
        <v>52</v>
      </c>
      <c r="Q136" s="2" t="s">
        <v>52</v>
      </c>
      <c r="R136" s="2" t="s">
        <v>52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52</v>
      </c>
      <c r="AX136" s="2" t="s">
        <v>52</v>
      </c>
      <c r="AY136" s="2" t="s">
        <v>52</v>
      </c>
    </row>
    <row r="137" spans="1:51" ht="30" customHeight="1">
      <c r="A137" s="9"/>
      <c r="B137" s="9"/>
      <c r="C137" s="9"/>
      <c r="D137" s="9"/>
      <c r="E137" s="13"/>
      <c r="F137" s="14"/>
      <c r="G137" s="13"/>
      <c r="H137" s="14"/>
      <c r="I137" s="13"/>
      <c r="J137" s="14"/>
      <c r="K137" s="13"/>
      <c r="L137" s="14"/>
      <c r="M137" s="9"/>
    </row>
    <row r="138" spans="1:51" ht="30" customHeight="1">
      <c r="A138" s="163" t="s">
        <v>589</v>
      </c>
      <c r="B138" s="163"/>
      <c r="C138" s="163"/>
      <c r="D138" s="163"/>
      <c r="E138" s="164"/>
      <c r="F138" s="165"/>
      <c r="G138" s="164"/>
      <c r="H138" s="165"/>
      <c r="I138" s="164"/>
      <c r="J138" s="165"/>
      <c r="K138" s="164"/>
      <c r="L138" s="165"/>
      <c r="M138" s="163"/>
      <c r="N138" s="1" t="s">
        <v>146</v>
      </c>
    </row>
    <row r="139" spans="1:51" ht="30" customHeight="1">
      <c r="A139" s="8" t="s">
        <v>501</v>
      </c>
      <c r="B139" s="8" t="s">
        <v>502</v>
      </c>
      <c r="C139" s="8" t="s">
        <v>68</v>
      </c>
      <c r="D139" s="9">
        <v>0.16800000000000001</v>
      </c>
      <c r="E139" s="13">
        <f>일위대가목록!E83</f>
        <v>0</v>
      </c>
      <c r="F139" s="14">
        <f>TRUNC(E139*D139,1)</f>
        <v>0</v>
      </c>
      <c r="G139" s="13">
        <f>일위대가목록!F83</f>
        <v>0</v>
      </c>
      <c r="H139" s="14">
        <f>TRUNC(G139*D139,1)</f>
        <v>0</v>
      </c>
      <c r="I139" s="13">
        <f>일위대가목록!G83</f>
        <v>0</v>
      </c>
      <c r="J139" s="14">
        <f>TRUNC(I139*D139,1)</f>
        <v>0</v>
      </c>
      <c r="K139" s="13">
        <f t="shared" ref="K139:L143" si="30">TRUNC(E139+G139+I139,1)</f>
        <v>0</v>
      </c>
      <c r="L139" s="14">
        <f t="shared" si="30"/>
        <v>0</v>
      </c>
      <c r="M139" s="8" t="s">
        <v>503</v>
      </c>
      <c r="N139" s="2" t="s">
        <v>146</v>
      </c>
      <c r="O139" s="2" t="s">
        <v>504</v>
      </c>
      <c r="P139" s="2" t="s">
        <v>63</v>
      </c>
      <c r="Q139" s="2" t="s">
        <v>64</v>
      </c>
      <c r="R139" s="2" t="s">
        <v>64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52</v>
      </c>
      <c r="AW139" s="2" t="s">
        <v>590</v>
      </c>
      <c r="AX139" s="2" t="s">
        <v>52</v>
      </c>
      <c r="AY139" s="2" t="s">
        <v>52</v>
      </c>
    </row>
    <row r="140" spans="1:51" ht="30" customHeight="1">
      <c r="A140" s="8" t="s">
        <v>422</v>
      </c>
      <c r="B140" s="8" t="s">
        <v>423</v>
      </c>
      <c r="C140" s="8" t="s">
        <v>68</v>
      </c>
      <c r="D140" s="9">
        <v>10.56</v>
      </c>
      <c r="E140" s="13">
        <f>일위대가목록!E57</f>
        <v>0</v>
      </c>
      <c r="F140" s="14">
        <f>TRUNC(E140*D140,1)</f>
        <v>0</v>
      </c>
      <c r="G140" s="13">
        <f>일위대가목록!F57</f>
        <v>0</v>
      </c>
      <c r="H140" s="14">
        <f>TRUNC(G140*D140,1)</f>
        <v>0</v>
      </c>
      <c r="I140" s="13">
        <f>일위대가목록!G57</f>
        <v>0</v>
      </c>
      <c r="J140" s="14">
        <f>TRUNC(I140*D140,1)</f>
        <v>0</v>
      </c>
      <c r="K140" s="13">
        <f t="shared" si="30"/>
        <v>0</v>
      </c>
      <c r="L140" s="14">
        <f t="shared" si="30"/>
        <v>0</v>
      </c>
      <c r="M140" s="8" t="s">
        <v>424</v>
      </c>
      <c r="N140" s="2" t="s">
        <v>146</v>
      </c>
      <c r="O140" s="2" t="s">
        <v>425</v>
      </c>
      <c r="P140" s="2" t="s">
        <v>63</v>
      </c>
      <c r="Q140" s="2" t="s">
        <v>64</v>
      </c>
      <c r="R140" s="2" t="s">
        <v>64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2" t="s">
        <v>52</v>
      </c>
      <c r="AW140" s="2" t="s">
        <v>591</v>
      </c>
      <c r="AX140" s="2" t="s">
        <v>52</v>
      </c>
      <c r="AY140" s="2" t="s">
        <v>52</v>
      </c>
    </row>
    <row r="141" spans="1:51" ht="30" customHeight="1">
      <c r="A141" s="8" t="s">
        <v>432</v>
      </c>
      <c r="B141" s="8" t="s">
        <v>433</v>
      </c>
      <c r="C141" s="8" t="s">
        <v>68</v>
      </c>
      <c r="D141" s="9">
        <v>10.56</v>
      </c>
      <c r="E141" s="13">
        <f>일위대가목록!E59</f>
        <v>0</v>
      </c>
      <c r="F141" s="14">
        <f>TRUNC(E141*D141,1)</f>
        <v>0</v>
      </c>
      <c r="G141" s="13">
        <f>일위대가목록!F59</f>
        <v>0</v>
      </c>
      <c r="H141" s="14">
        <f>TRUNC(G141*D141,1)</f>
        <v>0</v>
      </c>
      <c r="I141" s="13">
        <f>일위대가목록!G59</f>
        <v>0</v>
      </c>
      <c r="J141" s="14">
        <f>TRUNC(I141*D141,1)</f>
        <v>0</v>
      </c>
      <c r="K141" s="13">
        <f t="shared" si="30"/>
        <v>0</v>
      </c>
      <c r="L141" s="14">
        <f t="shared" si="30"/>
        <v>0</v>
      </c>
      <c r="M141" s="8" t="s">
        <v>434</v>
      </c>
      <c r="N141" s="2" t="s">
        <v>146</v>
      </c>
      <c r="O141" s="2" t="s">
        <v>435</v>
      </c>
      <c r="P141" s="2" t="s">
        <v>63</v>
      </c>
      <c r="Q141" s="2" t="s">
        <v>64</v>
      </c>
      <c r="R141" s="2" t="s">
        <v>64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2" t="s">
        <v>52</v>
      </c>
      <c r="AW141" s="2" t="s">
        <v>592</v>
      </c>
      <c r="AX141" s="2" t="s">
        <v>52</v>
      </c>
      <c r="AY141" s="2" t="s">
        <v>52</v>
      </c>
    </row>
    <row r="142" spans="1:51" ht="30" customHeight="1">
      <c r="A142" s="8" t="s">
        <v>427</v>
      </c>
      <c r="B142" s="8" t="s">
        <v>593</v>
      </c>
      <c r="C142" s="8" t="s">
        <v>365</v>
      </c>
      <c r="D142" s="9">
        <v>47.585999999999999</v>
      </c>
      <c r="E142" s="13">
        <f>일위대가목록!E98</f>
        <v>0</v>
      </c>
      <c r="F142" s="14">
        <f>TRUNC(E142*D142,1)</f>
        <v>0</v>
      </c>
      <c r="G142" s="13">
        <f>일위대가목록!F98</f>
        <v>0</v>
      </c>
      <c r="H142" s="14">
        <f>TRUNC(G142*D142,1)</f>
        <v>0</v>
      </c>
      <c r="I142" s="13">
        <f>일위대가목록!G98</f>
        <v>0</v>
      </c>
      <c r="J142" s="14">
        <f>TRUNC(I142*D142,1)</f>
        <v>0</v>
      </c>
      <c r="K142" s="13">
        <f t="shared" si="30"/>
        <v>0</v>
      </c>
      <c r="L142" s="14">
        <f t="shared" si="30"/>
        <v>0</v>
      </c>
      <c r="M142" s="8" t="s">
        <v>594</v>
      </c>
      <c r="N142" s="2" t="s">
        <v>146</v>
      </c>
      <c r="O142" s="2" t="s">
        <v>595</v>
      </c>
      <c r="P142" s="2" t="s">
        <v>63</v>
      </c>
      <c r="Q142" s="2" t="s">
        <v>64</v>
      </c>
      <c r="R142" s="2" t="s">
        <v>64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2" t="s">
        <v>52</v>
      </c>
      <c r="AW142" s="2" t="s">
        <v>596</v>
      </c>
      <c r="AX142" s="2" t="s">
        <v>52</v>
      </c>
      <c r="AY142" s="2" t="s">
        <v>52</v>
      </c>
    </row>
    <row r="143" spans="1:51" ht="30" customHeight="1">
      <c r="A143" s="8" t="s">
        <v>427</v>
      </c>
      <c r="B143" s="8" t="s">
        <v>464</v>
      </c>
      <c r="C143" s="8" t="s">
        <v>365</v>
      </c>
      <c r="D143" s="9">
        <v>24.024000000000001</v>
      </c>
      <c r="E143" s="13">
        <f>일위대가목록!E71</f>
        <v>0</v>
      </c>
      <c r="F143" s="14">
        <f>TRUNC(E143*D143,1)</f>
        <v>0</v>
      </c>
      <c r="G143" s="13">
        <f>일위대가목록!F71</f>
        <v>0</v>
      </c>
      <c r="H143" s="14">
        <f>TRUNC(G143*D143,1)</f>
        <v>0</v>
      </c>
      <c r="I143" s="13">
        <f>일위대가목록!G71</f>
        <v>0</v>
      </c>
      <c r="J143" s="14">
        <f>TRUNC(I143*D143,1)</f>
        <v>0</v>
      </c>
      <c r="K143" s="13">
        <f t="shared" si="30"/>
        <v>0</v>
      </c>
      <c r="L143" s="14">
        <f t="shared" si="30"/>
        <v>0</v>
      </c>
      <c r="M143" s="8" t="s">
        <v>465</v>
      </c>
      <c r="N143" s="2" t="s">
        <v>146</v>
      </c>
      <c r="O143" s="2" t="s">
        <v>466</v>
      </c>
      <c r="P143" s="2" t="s">
        <v>63</v>
      </c>
      <c r="Q143" s="2" t="s">
        <v>64</v>
      </c>
      <c r="R143" s="2" t="s">
        <v>64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597</v>
      </c>
      <c r="AX143" s="2" t="s">
        <v>52</v>
      </c>
      <c r="AY143" s="2" t="s">
        <v>52</v>
      </c>
    </row>
    <row r="144" spans="1:51" ht="30" customHeight="1">
      <c r="A144" s="8" t="s">
        <v>341</v>
      </c>
      <c r="B144" s="8" t="s">
        <v>52</v>
      </c>
      <c r="C144" s="8" t="s">
        <v>52</v>
      </c>
      <c r="D144" s="9"/>
      <c r="E144" s="13"/>
      <c r="F144" s="14">
        <f>TRUNC(SUMIF(N139:N143, N138, F139:F143),0)</f>
        <v>0</v>
      </c>
      <c r="G144" s="13"/>
      <c r="H144" s="14">
        <f>TRUNC(SUMIF(N139:N143, N138, H139:H143),0)</f>
        <v>0</v>
      </c>
      <c r="I144" s="13"/>
      <c r="J144" s="14">
        <f>TRUNC(SUMIF(N139:N143, N138, J139:J143),0)</f>
        <v>0</v>
      </c>
      <c r="K144" s="13"/>
      <c r="L144" s="14">
        <f>F144+H144+J144</f>
        <v>0</v>
      </c>
      <c r="M144" s="8" t="s">
        <v>52</v>
      </c>
      <c r="N144" s="2" t="s">
        <v>78</v>
      </c>
      <c r="O144" s="2" t="s">
        <v>78</v>
      </c>
      <c r="P144" s="2" t="s">
        <v>52</v>
      </c>
      <c r="Q144" s="2" t="s">
        <v>52</v>
      </c>
      <c r="R144" s="2" t="s">
        <v>52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52</v>
      </c>
      <c r="AX144" s="2" t="s">
        <v>52</v>
      </c>
      <c r="AY144" s="2" t="s">
        <v>52</v>
      </c>
    </row>
    <row r="145" spans="1:51" ht="30" customHeight="1">
      <c r="A145" s="9"/>
      <c r="B145" s="9"/>
      <c r="C145" s="9"/>
      <c r="D145" s="9"/>
      <c r="E145" s="13"/>
      <c r="F145" s="14"/>
      <c r="G145" s="13"/>
      <c r="H145" s="14"/>
      <c r="I145" s="13"/>
      <c r="J145" s="14"/>
      <c r="K145" s="13"/>
      <c r="L145" s="14"/>
      <c r="M145" s="9"/>
    </row>
    <row r="146" spans="1:51" ht="30" customHeight="1">
      <c r="A146" s="163" t="s">
        <v>598</v>
      </c>
      <c r="B146" s="163"/>
      <c r="C146" s="163"/>
      <c r="D146" s="163"/>
      <c r="E146" s="164"/>
      <c r="F146" s="165"/>
      <c r="G146" s="164"/>
      <c r="H146" s="165"/>
      <c r="I146" s="164"/>
      <c r="J146" s="165"/>
      <c r="K146" s="164"/>
      <c r="L146" s="165"/>
      <c r="M146" s="163"/>
      <c r="N146" s="1" t="s">
        <v>151</v>
      </c>
    </row>
    <row r="147" spans="1:51" ht="30" customHeight="1">
      <c r="A147" s="8" t="s">
        <v>533</v>
      </c>
      <c r="B147" s="8" t="s">
        <v>599</v>
      </c>
      <c r="C147" s="8" t="s">
        <v>268</v>
      </c>
      <c r="D147" s="9">
        <v>3.0679999999999999E-2</v>
      </c>
      <c r="E147" s="13">
        <f>단가대비표!O19</f>
        <v>0</v>
      </c>
      <c r="F147" s="14">
        <f>TRUNC(E147*D147,1)</f>
        <v>0</v>
      </c>
      <c r="G147" s="13">
        <f>단가대비표!P19</f>
        <v>0</v>
      </c>
      <c r="H147" s="14">
        <f>TRUNC(G147*D147,1)</f>
        <v>0</v>
      </c>
      <c r="I147" s="13">
        <f>단가대비표!V19</f>
        <v>0</v>
      </c>
      <c r="J147" s="14">
        <f>TRUNC(I147*D147,1)</f>
        <v>0</v>
      </c>
      <c r="K147" s="13">
        <f t="shared" ref="K147:L150" si="31">TRUNC(E147+G147+I147,1)</f>
        <v>0</v>
      </c>
      <c r="L147" s="14">
        <f t="shared" si="31"/>
        <v>0</v>
      </c>
      <c r="M147" s="8" t="s">
        <v>52</v>
      </c>
      <c r="N147" s="2" t="s">
        <v>151</v>
      </c>
      <c r="O147" s="2" t="s">
        <v>600</v>
      </c>
      <c r="P147" s="2" t="s">
        <v>64</v>
      </c>
      <c r="Q147" s="2" t="s">
        <v>64</v>
      </c>
      <c r="R147" s="2" t="s">
        <v>63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52</v>
      </c>
      <c r="AW147" s="2" t="s">
        <v>601</v>
      </c>
      <c r="AX147" s="2" t="s">
        <v>52</v>
      </c>
      <c r="AY147" s="2" t="s">
        <v>52</v>
      </c>
    </row>
    <row r="148" spans="1:51" ht="30" customHeight="1">
      <c r="A148" s="8" t="s">
        <v>495</v>
      </c>
      <c r="B148" s="8" t="s">
        <v>496</v>
      </c>
      <c r="C148" s="8" t="s">
        <v>268</v>
      </c>
      <c r="D148" s="9">
        <v>2.7890000000000002E-2</v>
      </c>
      <c r="E148" s="13">
        <f>일위대가목록!E99</f>
        <v>0</v>
      </c>
      <c r="F148" s="14">
        <f>TRUNC(E148*D148,1)</f>
        <v>0</v>
      </c>
      <c r="G148" s="13">
        <f>일위대가목록!F99</f>
        <v>0</v>
      </c>
      <c r="H148" s="14">
        <f>TRUNC(G148*D148,1)</f>
        <v>0</v>
      </c>
      <c r="I148" s="13">
        <f>일위대가목록!G99</f>
        <v>0</v>
      </c>
      <c r="J148" s="14">
        <f>TRUNC(I148*D148,1)</f>
        <v>0</v>
      </c>
      <c r="K148" s="13">
        <f t="shared" si="31"/>
        <v>0</v>
      </c>
      <c r="L148" s="14">
        <f t="shared" si="31"/>
        <v>0</v>
      </c>
      <c r="M148" s="8" t="s">
        <v>602</v>
      </c>
      <c r="N148" s="2" t="s">
        <v>151</v>
      </c>
      <c r="O148" s="2" t="s">
        <v>603</v>
      </c>
      <c r="P148" s="2" t="s">
        <v>63</v>
      </c>
      <c r="Q148" s="2" t="s">
        <v>64</v>
      </c>
      <c r="R148" s="2" t="s">
        <v>64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2" t="s">
        <v>52</v>
      </c>
      <c r="AW148" s="2" t="s">
        <v>604</v>
      </c>
      <c r="AX148" s="2" t="s">
        <v>52</v>
      </c>
      <c r="AY148" s="2" t="s">
        <v>52</v>
      </c>
    </row>
    <row r="149" spans="1:51" ht="30" customHeight="1">
      <c r="A149" s="8" t="s">
        <v>432</v>
      </c>
      <c r="B149" s="8" t="s">
        <v>433</v>
      </c>
      <c r="C149" s="8" t="s">
        <v>68</v>
      </c>
      <c r="D149" s="9">
        <v>2.2200000000000002</v>
      </c>
      <c r="E149" s="13">
        <f>일위대가목록!E59</f>
        <v>0</v>
      </c>
      <c r="F149" s="14">
        <f>TRUNC(E149*D149,1)</f>
        <v>0</v>
      </c>
      <c r="G149" s="13">
        <f>일위대가목록!F59</f>
        <v>0</v>
      </c>
      <c r="H149" s="14">
        <f>TRUNC(G149*D149,1)</f>
        <v>0</v>
      </c>
      <c r="I149" s="13">
        <f>일위대가목록!G59</f>
        <v>0</v>
      </c>
      <c r="J149" s="14">
        <f>TRUNC(I149*D149,1)</f>
        <v>0</v>
      </c>
      <c r="K149" s="13">
        <f t="shared" si="31"/>
        <v>0</v>
      </c>
      <c r="L149" s="14">
        <f t="shared" si="31"/>
        <v>0</v>
      </c>
      <c r="M149" s="8" t="s">
        <v>434</v>
      </c>
      <c r="N149" s="2" t="s">
        <v>151</v>
      </c>
      <c r="O149" s="2" t="s">
        <v>435</v>
      </c>
      <c r="P149" s="2" t="s">
        <v>63</v>
      </c>
      <c r="Q149" s="2" t="s">
        <v>64</v>
      </c>
      <c r="R149" s="2" t="s">
        <v>64</v>
      </c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2" t="s">
        <v>52</v>
      </c>
      <c r="AW149" s="2" t="s">
        <v>605</v>
      </c>
      <c r="AX149" s="2" t="s">
        <v>52</v>
      </c>
      <c r="AY149" s="2" t="s">
        <v>52</v>
      </c>
    </row>
    <row r="150" spans="1:51" ht="30" customHeight="1">
      <c r="A150" s="8" t="s">
        <v>606</v>
      </c>
      <c r="B150" s="8" t="s">
        <v>607</v>
      </c>
      <c r="C150" s="8" t="s">
        <v>68</v>
      </c>
      <c r="D150" s="9">
        <v>4.4400000000000004</v>
      </c>
      <c r="E150" s="13">
        <f>일위대가목록!E100</f>
        <v>0</v>
      </c>
      <c r="F150" s="14">
        <f>TRUNC(E150*D150,1)</f>
        <v>0</v>
      </c>
      <c r="G150" s="13">
        <f>일위대가목록!F100</f>
        <v>0</v>
      </c>
      <c r="H150" s="14">
        <f>TRUNC(G150*D150,1)</f>
        <v>0</v>
      </c>
      <c r="I150" s="13">
        <f>일위대가목록!G100</f>
        <v>0</v>
      </c>
      <c r="J150" s="14">
        <f>TRUNC(I150*D150,1)</f>
        <v>0</v>
      </c>
      <c r="K150" s="13">
        <f t="shared" si="31"/>
        <v>0</v>
      </c>
      <c r="L150" s="14">
        <f t="shared" si="31"/>
        <v>0</v>
      </c>
      <c r="M150" s="8" t="s">
        <v>608</v>
      </c>
      <c r="N150" s="2" t="s">
        <v>151</v>
      </c>
      <c r="O150" s="2" t="s">
        <v>609</v>
      </c>
      <c r="P150" s="2" t="s">
        <v>63</v>
      </c>
      <c r="Q150" s="2" t="s">
        <v>64</v>
      </c>
      <c r="R150" s="2" t="s">
        <v>64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2" t="s">
        <v>52</v>
      </c>
      <c r="AW150" s="2" t="s">
        <v>610</v>
      </c>
      <c r="AX150" s="2" t="s">
        <v>52</v>
      </c>
      <c r="AY150" s="2" t="s">
        <v>52</v>
      </c>
    </row>
    <row r="151" spans="1:51" ht="30" customHeight="1">
      <c r="A151" s="8" t="s">
        <v>341</v>
      </c>
      <c r="B151" s="8" t="s">
        <v>52</v>
      </c>
      <c r="C151" s="8" t="s">
        <v>52</v>
      </c>
      <c r="D151" s="9"/>
      <c r="E151" s="13"/>
      <c r="F151" s="14">
        <f>TRUNC(SUMIF(N147:N150, N146, F147:F150),0)</f>
        <v>0</v>
      </c>
      <c r="G151" s="13"/>
      <c r="H151" s="14">
        <f>TRUNC(SUMIF(N147:N150, N146, H147:H150),0)</f>
        <v>0</v>
      </c>
      <c r="I151" s="13"/>
      <c r="J151" s="14">
        <f>TRUNC(SUMIF(N147:N150, N146, J147:J150),0)</f>
        <v>0</v>
      </c>
      <c r="K151" s="13"/>
      <c r="L151" s="14">
        <f>F151+H151+J151</f>
        <v>0</v>
      </c>
      <c r="M151" s="8" t="s">
        <v>52</v>
      </c>
      <c r="N151" s="2" t="s">
        <v>78</v>
      </c>
      <c r="O151" s="2" t="s">
        <v>78</v>
      </c>
      <c r="P151" s="2" t="s">
        <v>52</v>
      </c>
      <c r="Q151" s="2" t="s">
        <v>52</v>
      </c>
      <c r="R151" s="2" t="s">
        <v>52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52</v>
      </c>
      <c r="AX151" s="2" t="s">
        <v>52</v>
      </c>
      <c r="AY151" s="2" t="s">
        <v>52</v>
      </c>
    </row>
    <row r="152" spans="1:51" ht="30" customHeight="1">
      <c r="A152" s="9"/>
      <c r="B152" s="9"/>
      <c r="C152" s="9"/>
      <c r="D152" s="9"/>
      <c r="E152" s="13"/>
      <c r="F152" s="14"/>
      <c r="G152" s="13"/>
      <c r="H152" s="14"/>
      <c r="I152" s="13"/>
      <c r="J152" s="14"/>
      <c r="K152" s="13"/>
      <c r="L152" s="14"/>
      <c r="M152" s="9"/>
    </row>
    <row r="153" spans="1:51" ht="30" customHeight="1">
      <c r="A153" s="163" t="s">
        <v>611</v>
      </c>
      <c r="B153" s="163"/>
      <c r="C153" s="163"/>
      <c r="D153" s="163"/>
      <c r="E153" s="164"/>
      <c r="F153" s="165"/>
      <c r="G153" s="164"/>
      <c r="H153" s="165"/>
      <c r="I153" s="164"/>
      <c r="J153" s="165"/>
      <c r="K153" s="164"/>
      <c r="L153" s="165"/>
      <c r="M153" s="163"/>
      <c r="N153" s="1" t="s">
        <v>156</v>
      </c>
    </row>
    <row r="154" spans="1:51" ht="30" customHeight="1">
      <c r="A154" s="8" t="s">
        <v>427</v>
      </c>
      <c r="B154" s="8" t="s">
        <v>442</v>
      </c>
      <c r="C154" s="8" t="s">
        <v>68</v>
      </c>
      <c r="D154" s="9">
        <v>16.187000000000001</v>
      </c>
      <c r="E154" s="13">
        <f>일위대가목록!E68</f>
        <v>0</v>
      </c>
      <c r="F154" s="14">
        <f>TRUNC(E154*D154,1)</f>
        <v>0</v>
      </c>
      <c r="G154" s="13">
        <f>일위대가목록!F68</f>
        <v>0</v>
      </c>
      <c r="H154" s="14">
        <f>TRUNC(G154*D154,1)</f>
        <v>0</v>
      </c>
      <c r="I154" s="13">
        <f>일위대가목록!G68</f>
        <v>0</v>
      </c>
      <c r="J154" s="14">
        <f>TRUNC(I154*D154,1)</f>
        <v>0</v>
      </c>
      <c r="K154" s="13">
        <f t="shared" ref="K154:L156" si="32">TRUNC(E154+G154+I154,1)</f>
        <v>0</v>
      </c>
      <c r="L154" s="14">
        <f t="shared" si="32"/>
        <v>0</v>
      </c>
      <c r="M154" s="8" t="s">
        <v>443</v>
      </c>
      <c r="N154" s="2" t="s">
        <v>156</v>
      </c>
      <c r="O154" s="2" t="s">
        <v>444</v>
      </c>
      <c r="P154" s="2" t="s">
        <v>63</v>
      </c>
      <c r="Q154" s="2" t="s">
        <v>64</v>
      </c>
      <c r="R154" s="2" t="s">
        <v>64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612</v>
      </c>
      <c r="AX154" s="2" t="s">
        <v>52</v>
      </c>
      <c r="AY154" s="2" t="s">
        <v>52</v>
      </c>
    </row>
    <row r="155" spans="1:51" ht="30" customHeight="1">
      <c r="A155" s="8" t="s">
        <v>613</v>
      </c>
      <c r="B155" s="8" t="s">
        <v>614</v>
      </c>
      <c r="C155" s="8" t="s">
        <v>68</v>
      </c>
      <c r="D155" s="9">
        <v>4.8</v>
      </c>
      <c r="E155" s="13">
        <f>일위대가목록!E105</f>
        <v>0</v>
      </c>
      <c r="F155" s="14">
        <f>TRUNC(E155*D155,1)</f>
        <v>0</v>
      </c>
      <c r="G155" s="13">
        <f>일위대가목록!F105</f>
        <v>0</v>
      </c>
      <c r="H155" s="14">
        <f>TRUNC(G155*D155,1)</f>
        <v>0</v>
      </c>
      <c r="I155" s="13">
        <f>일위대가목록!G105</f>
        <v>0</v>
      </c>
      <c r="J155" s="14">
        <f>TRUNC(I155*D155,1)</f>
        <v>0</v>
      </c>
      <c r="K155" s="13">
        <f t="shared" si="32"/>
        <v>0</v>
      </c>
      <c r="L155" s="14">
        <f t="shared" si="32"/>
        <v>0</v>
      </c>
      <c r="M155" s="8" t="s">
        <v>615</v>
      </c>
      <c r="N155" s="2" t="s">
        <v>156</v>
      </c>
      <c r="O155" s="2" t="s">
        <v>616</v>
      </c>
      <c r="P155" s="2" t="s">
        <v>63</v>
      </c>
      <c r="Q155" s="2" t="s">
        <v>64</v>
      </c>
      <c r="R155" s="2" t="s">
        <v>64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617</v>
      </c>
      <c r="AX155" s="2" t="s">
        <v>52</v>
      </c>
      <c r="AY155" s="2" t="s">
        <v>52</v>
      </c>
    </row>
    <row r="156" spans="1:51" ht="30" customHeight="1">
      <c r="A156" s="8" t="s">
        <v>613</v>
      </c>
      <c r="B156" s="8" t="s">
        <v>618</v>
      </c>
      <c r="C156" s="8" t="s">
        <v>68</v>
      </c>
      <c r="D156" s="9">
        <v>4.1870000000000003</v>
      </c>
      <c r="E156" s="13">
        <f>일위대가목록!E106</f>
        <v>0</v>
      </c>
      <c r="F156" s="14">
        <f>TRUNC(E156*D156,1)</f>
        <v>0</v>
      </c>
      <c r="G156" s="13">
        <f>일위대가목록!F106</f>
        <v>0</v>
      </c>
      <c r="H156" s="14">
        <f>TRUNC(G156*D156,1)</f>
        <v>0</v>
      </c>
      <c r="I156" s="13">
        <f>일위대가목록!G106</f>
        <v>0</v>
      </c>
      <c r="J156" s="14">
        <f>TRUNC(I156*D156,1)</f>
        <v>0</v>
      </c>
      <c r="K156" s="13">
        <f t="shared" si="32"/>
        <v>0</v>
      </c>
      <c r="L156" s="14">
        <f t="shared" si="32"/>
        <v>0</v>
      </c>
      <c r="M156" s="8" t="s">
        <v>619</v>
      </c>
      <c r="N156" s="2" t="s">
        <v>156</v>
      </c>
      <c r="O156" s="2" t="s">
        <v>620</v>
      </c>
      <c r="P156" s="2" t="s">
        <v>63</v>
      </c>
      <c r="Q156" s="2" t="s">
        <v>64</v>
      </c>
      <c r="R156" s="2" t="s">
        <v>64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621</v>
      </c>
      <c r="AX156" s="2" t="s">
        <v>52</v>
      </c>
      <c r="AY156" s="2" t="s">
        <v>52</v>
      </c>
    </row>
    <row r="157" spans="1:51" ht="30" customHeight="1">
      <c r="A157" s="8" t="s">
        <v>341</v>
      </c>
      <c r="B157" s="8" t="s">
        <v>52</v>
      </c>
      <c r="C157" s="8" t="s">
        <v>52</v>
      </c>
      <c r="D157" s="9"/>
      <c r="E157" s="13"/>
      <c r="F157" s="14">
        <f>TRUNC(SUMIF(N154:N156, N153, F154:F156),0)</f>
        <v>0</v>
      </c>
      <c r="G157" s="13"/>
      <c r="H157" s="14">
        <f>TRUNC(SUMIF(N154:N156, N153, H154:H156),0)</f>
        <v>0</v>
      </c>
      <c r="I157" s="13"/>
      <c r="J157" s="14">
        <f>TRUNC(SUMIF(N154:N156, N153, J154:J156),0)</f>
        <v>0</v>
      </c>
      <c r="K157" s="13"/>
      <c r="L157" s="14">
        <f>F157+H157+J157</f>
        <v>0</v>
      </c>
      <c r="M157" s="8" t="s">
        <v>52</v>
      </c>
      <c r="N157" s="2" t="s">
        <v>78</v>
      </c>
      <c r="O157" s="2" t="s">
        <v>78</v>
      </c>
      <c r="P157" s="2" t="s">
        <v>52</v>
      </c>
      <c r="Q157" s="2" t="s">
        <v>52</v>
      </c>
      <c r="R157" s="2" t="s">
        <v>52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52</v>
      </c>
      <c r="AX157" s="2" t="s">
        <v>52</v>
      </c>
      <c r="AY157" s="2" t="s">
        <v>52</v>
      </c>
    </row>
    <row r="158" spans="1:51" ht="30" customHeight="1">
      <c r="A158" s="9"/>
      <c r="B158" s="9"/>
      <c r="C158" s="9"/>
      <c r="D158" s="9"/>
      <c r="E158" s="13"/>
      <c r="F158" s="14"/>
      <c r="G158" s="13"/>
      <c r="H158" s="14"/>
      <c r="I158" s="13"/>
      <c r="J158" s="14"/>
      <c r="K158" s="13"/>
      <c r="L158" s="14"/>
      <c r="M158" s="9"/>
    </row>
    <row r="159" spans="1:51" ht="30" customHeight="1">
      <c r="A159" s="163" t="s">
        <v>622</v>
      </c>
      <c r="B159" s="163"/>
      <c r="C159" s="163"/>
      <c r="D159" s="163"/>
      <c r="E159" s="164"/>
      <c r="F159" s="165"/>
      <c r="G159" s="164"/>
      <c r="H159" s="165"/>
      <c r="I159" s="164"/>
      <c r="J159" s="165"/>
      <c r="K159" s="164"/>
      <c r="L159" s="165"/>
      <c r="M159" s="163"/>
      <c r="N159" s="1" t="s">
        <v>161</v>
      </c>
    </row>
    <row r="160" spans="1:51" ht="30" customHeight="1">
      <c r="A160" s="8" t="s">
        <v>623</v>
      </c>
      <c r="B160" s="8" t="s">
        <v>515</v>
      </c>
      <c r="C160" s="8" t="s">
        <v>68</v>
      </c>
      <c r="D160" s="9">
        <v>6.15</v>
      </c>
      <c r="E160" s="13">
        <f>일위대가목록!E109</f>
        <v>0</v>
      </c>
      <c r="F160" s="14">
        <f>TRUNC(E160*D160,1)</f>
        <v>0</v>
      </c>
      <c r="G160" s="13">
        <f>일위대가목록!F109</f>
        <v>0</v>
      </c>
      <c r="H160" s="14">
        <f>TRUNC(G160*D160,1)</f>
        <v>0</v>
      </c>
      <c r="I160" s="13">
        <f>일위대가목록!G109</f>
        <v>0</v>
      </c>
      <c r="J160" s="14">
        <f>TRUNC(I160*D160,1)</f>
        <v>0</v>
      </c>
      <c r="K160" s="13">
        <f t="shared" ref="K160:L162" si="33">TRUNC(E160+G160+I160,1)</f>
        <v>0</v>
      </c>
      <c r="L160" s="14">
        <f t="shared" si="33"/>
        <v>0</v>
      </c>
      <c r="M160" s="8" t="s">
        <v>624</v>
      </c>
      <c r="N160" s="2" t="s">
        <v>161</v>
      </c>
      <c r="O160" s="2" t="s">
        <v>625</v>
      </c>
      <c r="P160" s="2" t="s">
        <v>63</v>
      </c>
      <c r="Q160" s="2" t="s">
        <v>64</v>
      </c>
      <c r="R160" s="2" t="s">
        <v>64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2" t="s">
        <v>52</v>
      </c>
      <c r="AW160" s="2" t="s">
        <v>626</v>
      </c>
      <c r="AX160" s="2" t="s">
        <v>52</v>
      </c>
      <c r="AY160" s="2" t="s">
        <v>52</v>
      </c>
    </row>
    <row r="161" spans="1:51" ht="30" customHeight="1">
      <c r="A161" s="8" t="s">
        <v>627</v>
      </c>
      <c r="B161" s="8" t="s">
        <v>502</v>
      </c>
      <c r="C161" s="8" t="s">
        <v>68</v>
      </c>
      <c r="D161" s="9">
        <v>6.15</v>
      </c>
      <c r="E161" s="13">
        <f>일위대가목록!E110</f>
        <v>0</v>
      </c>
      <c r="F161" s="14">
        <f>TRUNC(E161*D161,1)</f>
        <v>0</v>
      </c>
      <c r="G161" s="13">
        <f>일위대가목록!F110</f>
        <v>0</v>
      </c>
      <c r="H161" s="14">
        <f>TRUNC(G161*D161,1)</f>
        <v>0</v>
      </c>
      <c r="I161" s="13">
        <f>일위대가목록!G110</f>
        <v>0</v>
      </c>
      <c r="J161" s="14">
        <f>TRUNC(I161*D161,1)</f>
        <v>0</v>
      </c>
      <c r="K161" s="13">
        <f t="shared" si="33"/>
        <v>0</v>
      </c>
      <c r="L161" s="14">
        <f t="shared" si="33"/>
        <v>0</v>
      </c>
      <c r="M161" s="8" t="s">
        <v>628</v>
      </c>
      <c r="N161" s="2" t="s">
        <v>161</v>
      </c>
      <c r="O161" s="2" t="s">
        <v>629</v>
      </c>
      <c r="P161" s="2" t="s">
        <v>63</v>
      </c>
      <c r="Q161" s="2" t="s">
        <v>64</v>
      </c>
      <c r="R161" s="2" t="s">
        <v>64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2" t="s">
        <v>52</v>
      </c>
      <c r="AW161" s="2" t="s">
        <v>630</v>
      </c>
      <c r="AX161" s="2" t="s">
        <v>52</v>
      </c>
      <c r="AY161" s="2" t="s">
        <v>52</v>
      </c>
    </row>
    <row r="162" spans="1:51" ht="30" customHeight="1">
      <c r="A162" s="8" t="s">
        <v>92</v>
      </c>
      <c r="B162" s="8" t="s">
        <v>93</v>
      </c>
      <c r="C162" s="8" t="s">
        <v>68</v>
      </c>
      <c r="D162" s="9">
        <v>7.65</v>
      </c>
      <c r="E162" s="13">
        <f>일위대가목록!E9</f>
        <v>0</v>
      </c>
      <c r="F162" s="14">
        <f>TRUNC(E162*D162,1)</f>
        <v>0</v>
      </c>
      <c r="G162" s="13">
        <f>일위대가목록!F9</f>
        <v>0</v>
      </c>
      <c r="H162" s="14">
        <f>TRUNC(G162*D162,1)</f>
        <v>0</v>
      </c>
      <c r="I162" s="13">
        <f>일위대가목록!G9</f>
        <v>0</v>
      </c>
      <c r="J162" s="14">
        <f>TRUNC(I162*D162,1)</f>
        <v>0</v>
      </c>
      <c r="K162" s="13">
        <f t="shared" si="33"/>
        <v>0</v>
      </c>
      <c r="L162" s="14">
        <f t="shared" si="33"/>
        <v>0</v>
      </c>
      <c r="M162" s="8" t="s">
        <v>94</v>
      </c>
      <c r="N162" s="2" t="s">
        <v>161</v>
      </c>
      <c r="O162" s="2" t="s">
        <v>95</v>
      </c>
      <c r="P162" s="2" t="s">
        <v>63</v>
      </c>
      <c r="Q162" s="2" t="s">
        <v>64</v>
      </c>
      <c r="R162" s="2" t="s">
        <v>64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631</v>
      </c>
      <c r="AX162" s="2" t="s">
        <v>52</v>
      </c>
      <c r="AY162" s="2" t="s">
        <v>52</v>
      </c>
    </row>
    <row r="163" spans="1:51" ht="30" customHeight="1">
      <c r="A163" s="8" t="s">
        <v>341</v>
      </c>
      <c r="B163" s="8" t="s">
        <v>52</v>
      </c>
      <c r="C163" s="8" t="s">
        <v>52</v>
      </c>
      <c r="D163" s="9"/>
      <c r="E163" s="13"/>
      <c r="F163" s="14">
        <f>TRUNC(SUMIF(N160:N162, N159, F160:F162),0)</f>
        <v>0</v>
      </c>
      <c r="G163" s="13"/>
      <c r="H163" s="14">
        <f>TRUNC(SUMIF(N160:N162, N159, H160:H162),0)</f>
        <v>0</v>
      </c>
      <c r="I163" s="13"/>
      <c r="J163" s="14">
        <f>TRUNC(SUMIF(N160:N162, N159, J160:J162),0)</f>
        <v>0</v>
      </c>
      <c r="K163" s="13"/>
      <c r="L163" s="14">
        <f>F163+H163+J163</f>
        <v>0</v>
      </c>
      <c r="M163" s="8" t="s">
        <v>52</v>
      </c>
      <c r="N163" s="2" t="s">
        <v>78</v>
      </c>
      <c r="O163" s="2" t="s">
        <v>78</v>
      </c>
      <c r="P163" s="2" t="s">
        <v>52</v>
      </c>
      <c r="Q163" s="2" t="s">
        <v>52</v>
      </c>
      <c r="R163" s="2" t="s">
        <v>52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52</v>
      </c>
      <c r="AX163" s="2" t="s">
        <v>52</v>
      </c>
      <c r="AY163" s="2" t="s">
        <v>52</v>
      </c>
    </row>
    <row r="164" spans="1:51" ht="30" customHeight="1">
      <c r="A164" s="9"/>
      <c r="B164" s="9"/>
      <c r="C164" s="9"/>
      <c r="D164" s="9"/>
      <c r="E164" s="13"/>
      <c r="F164" s="14"/>
      <c r="G164" s="13"/>
      <c r="H164" s="14"/>
      <c r="I164" s="13"/>
      <c r="J164" s="14"/>
      <c r="K164" s="13"/>
      <c r="L164" s="14"/>
      <c r="M164" s="9"/>
    </row>
    <row r="165" spans="1:51" ht="30" customHeight="1">
      <c r="A165" s="163" t="s">
        <v>632</v>
      </c>
      <c r="B165" s="163"/>
      <c r="C165" s="163"/>
      <c r="D165" s="163"/>
      <c r="E165" s="164"/>
      <c r="F165" s="165"/>
      <c r="G165" s="164"/>
      <c r="H165" s="165"/>
      <c r="I165" s="164"/>
      <c r="J165" s="165"/>
      <c r="K165" s="164"/>
      <c r="L165" s="165"/>
      <c r="M165" s="163"/>
      <c r="N165" s="1" t="s">
        <v>165</v>
      </c>
    </row>
    <row r="166" spans="1:51" ht="30" customHeight="1">
      <c r="A166" s="8" t="s">
        <v>427</v>
      </c>
      <c r="B166" s="8" t="s">
        <v>442</v>
      </c>
      <c r="C166" s="8" t="s">
        <v>365</v>
      </c>
      <c r="D166" s="9">
        <v>6.6</v>
      </c>
      <c r="E166" s="13">
        <f>일위대가목록!E111</f>
        <v>0</v>
      </c>
      <c r="F166" s="14">
        <f t="shared" ref="F166:F176" si="34">TRUNC(E166*D166,1)</f>
        <v>0</v>
      </c>
      <c r="G166" s="13">
        <f>일위대가목록!F111</f>
        <v>0</v>
      </c>
      <c r="H166" s="14">
        <f t="shared" ref="H166:H176" si="35">TRUNC(G166*D166,1)</f>
        <v>0</v>
      </c>
      <c r="I166" s="13">
        <f>일위대가목록!G111</f>
        <v>0</v>
      </c>
      <c r="J166" s="14">
        <f t="shared" ref="J166:J176" si="36">TRUNC(I166*D166,1)</f>
        <v>0</v>
      </c>
      <c r="K166" s="13">
        <f t="shared" ref="K166:K176" si="37">TRUNC(E166+G166+I166,1)</f>
        <v>0</v>
      </c>
      <c r="L166" s="14">
        <f t="shared" ref="L166:L176" si="38">TRUNC(F166+H166+J166,1)</f>
        <v>0</v>
      </c>
      <c r="M166" s="8" t="s">
        <v>633</v>
      </c>
      <c r="N166" s="2" t="s">
        <v>165</v>
      </c>
      <c r="O166" s="2" t="s">
        <v>634</v>
      </c>
      <c r="P166" s="2" t="s">
        <v>63</v>
      </c>
      <c r="Q166" s="2" t="s">
        <v>64</v>
      </c>
      <c r="R166" s="2" t="s">
        <v>64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2" t="s">
        <v>52</v>
      </c>
      <c r="AW166" s="2" t="s">
        <v>635</v>
      </c>
      <c r="AX166" s="2" t="s">
        <v>52</v>
      </c>
      <c r="AY166" s="2" t="s">
        <v>52</v>
      </c>
    </row>
    <row r="167" spans="1:51" ht="30" customHeight="1">
      <c r="A167" s="8" t="s">
        <v>427</v>
      </c>
      <c r="B167" s="8" t="s">
        <v>636</v>
      </c>
      <c r="C167" s="8" t="s">
        <v>365</v>
      </c>
      <c r="D167" s="9">
        <v>6.6</v>
      </c>
      <c r="E167" s="13">
        <f>일위대가목록!E112</f>
        <v>0</v>
      </c>
      <c r="F167" s="14">
        <f t="shared" si="34"/>
        <v>0</v>
      </c>
      <c r="G167" s="13">
        <f>일위대가목록!F112</f>
        <v>0</v>
      </c>
      <c r="H167" s="14">
        <f t="shared" si="35"/>
        <v>0</v>
      </c>
      <c r="I167" s="13">
        <f>일위대가목록!G112</f>
        <v>0</v>
      </c>
      <c r="J167" s="14">
        <f t="shared" si="36"/>
        <v>0</v>
      </c>
      <c r="K167" s="13">
        <f t="shared" si="37"/>
        <v>0</v>
      </c>
      <c r="L167" s="14">
        <f t="shared" si="38"/>
        <v>0</v>
      </c>
      <c r="M167" s="8" t="s">
        <v>637</v>
      </c>
      <c r="N167" s="2" t="s">
        <v>165</v>
      </c>
      <c r="O167" s="2" t="s">
        <v>638</v>
      </c>
      <c r="P167" s="2" t="s">
        <v>63</v>
      </c>
      <c r="Q167" s="2" t="s">
        <v>64</v>
      </c>
      <c r="R167" s="2" t="s">
        <v>64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639</v>
      </c>
      <c r="AX167" s="2" t="s">
        <v>52</v>
      </c>
      <c r="AY167" s="2" t="s">
        <v>52</v>
      </c>
    </row>
    <row r="168" spans="1:51" ht="30" customHeight="1">
      <c r="A168" s="8" t="s">
        <v>427</v>
      </c>
      <c r="B168" s="8" t="s">
        <v>640</v>
      </c>
      <c r="C168" s="8" t="s">
        <v>365</v>
      </c>
      <c r="D168" s="9">
        <v>0.63</v>
      </c>
      <c r="E168" s="13">
        <f>일위대가목록!E113</f>
        <v>0</v>
      </c>
      <c r="F168" s="14">
        <f t="shared" si="34"/>
        <v>0</v>
      </c>
      <c r="G168" s="13">
        <f>일위대가목록!F113</f>
        <v>0</v>
      </c>
      <c r="H168" s="14">
        <f t="shared" si="35"/>
        <v>0</v>
      </c>
      <c r="I168" s="13">
        <f>일위대가목록!G113</f>
        <v>0</v>
      </c>
      <c r="J168" s="14">
        <f t="shared" si="36"/>
        <v>0</v>
      </c>
      <c r="K168" s="13">
        <f t="shared" si="37"/>
        <v>0</v>
      </c>
      <c r="L168" s="14">
        <f t="shared" si="38"/>
        <v>0</v>
      </c>
      <c r="M168" s="8" t="s">
        <v>641</v>
      </c>
      <c r="N168" s="2" t="s">
        <v>165</v>
      </c>
      <c r="O168" s="2" t="s">
        <v>642</v>
      </c>
      <c r="P168" s="2" t="s">
        <v>63</v>
      </c>
      <c r="Q168" s="2" t="s">
        <v>64</v>
      </c>
      <c r="R168" s="2" t="s">
        <v>64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2" t="s">
        <v>52</v>
      </c>
      <c r="AW168" s="2" t="s">
        <v>643</v>
      </c>
      <c r="AX168" s="2" t="s">
        <v>52</v>
      </c>
      <c r="AY168" s="2" t="s">
        <v>52</v>
      </c>
    </row>
    <row r="169" spans="1:51" ht="30" customHeight="1">
      <c r="A169" s="8" t="s">
        <v>422</v>
      </c>
      <c r="B169" s="8" t="s">
        <v>423</v>
      </c>
      <c r="C169" s="8" t="s">
        <v>68</v>
      </c>
      <c r="D169" s="9">
        <v>7.88</v>
      </c>
      <c r="E169" s="13">
        <f>일위대가목록!E57</f>
        <v>0</v>
      </c>
      <c r="F169" s="14">
        <f t="shared" si="34"/>
        <v>0</v>
      </c>
      <c r="G169" s="13">
        <f>일위대가목록!F57</f>
        <v>0</v>
      </c>
      <c r="H169" s="14">
        <f t="shared" si="35"/>
        <v>0</v>
      </c>
      <c r="I169" s="13">
        <f>일위대가목록!G57</f>
        <v>0</v>
      </c>
      <c r="J169" s="14">
        <f t="shared" si="36"/>
        <v>0</v>
      </c>
      <c r="K169" s="13">
        <f t="shared" si="37"/>
        <v>0</v>
      </c>
      <c r="L169" s="14">
        <f t="shared" si="38"/>
        <v>0</v>
      </c>
      <c r="M169" s="8" t="s">
        <v>424</v>
      </c>
      <c r="N169" s="2" t="s">
        <v>165</v>
      </c>
      <c r="O169" s="2" t="s">
        <v>425</v>
      </c>
      <c r="P169" s="2" t="s">
        <v>63</v>
      </c>
      <c r="Q169" s="2" t="s">
        <v>64</v>
      </c>
      <c r="R169" s="2" t="s">
        <v>64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2" t="s">
        <v>52</v>
      </c>
      <c r="AW169" s="2" t="s">
        <v>644</v>
      </c>
      <c r="AX169" s="2" t="s">
        <v>52</v>
      </c>
      <c r="AY169" s="2" t="s">
        <v>52</v>
      </c>
    </row>
    <row r="170" spans="1:51" ht="30" customHeight="1">
      <c r="A170" s="8" t="s">
        <v>432</v>
      </c>
      <c r="B170" s="8" t="s">
        <v>433</v>
      </c>
      <c r="C170" s="8" t="s">
        <v>68</v>
      </c>
      <c r="D170" s="9">
        <v>7.88</v>
      </c>
      <c r="E170" s="13">
        <f>일위대가목록!E59</f>
        <v>0</v>
      </c>
      <c r="F170" s="14">
        <f t="shared" si="34"/>
        <v>0</v>
      </c>
      <c r="G170" s="13">
        <f>일위대가목록!F59</f>
        <v>0</v>
      </c>
      <c r="H170" s="14">
        <f t="shared" si="35"/>
        <v>0</v>
      </c>
      <c r="I170" s="13">
        <f>일위대가목록!G59</f>
        <v>0</v>
      </c>
      <c r="J170" s="14">
        <f t="shared" si="36"/>
        <v>0</v>
      </c>
      <c r="K170" s="13">
        <f t="shared" si="37"/>
        <v>0</v>
      </c>
      <c r="L170" s="14">
        <f t="shared" si="38"/>
        <v>0</v>
      </c>
      <c r="M170" s="8" t="s">
        <v>434</v>
      </c>
      <c r="N170" s="2" t="s">
        <v>165</v>
      </c>
      <c r="O170" s="2" t="s">
        <v>435</v>
      </c>
      <c r="P170" s="2" t="s">
        <v>63</v>
      </c>
      <c r="Q170" s="2" t="s">
        <v>64</v>
      </c>
      <c r="R170" s="2" t="s">
        <v>64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2" t="s">
        <v>52</v>
      </c>
      <c r="AW170" s="2" t="s">
        <v>645</v>
      </c>
      <c r="AX170" s="2" t="s">
        <v>52</v>
      </c>
      <c r="AY170" s="2" t="s">
        <v>52</v>
      </c>
    </row>
    <row r="171" spans="1:51" ht="30" customHeight="1">
      <c r="A171" s="8" t="s">
        <v>533</v>
      </c>
      <c r="B171" s="8" t="s">
        <v>534</v>
      </c>
      <c r="C171" s="8" t="s">
        <v>280</v>
      </c>
      <c r="D171" s="9">
        <v>3.5</v>
      </c>
      <c r="E171" s="13">
        <f>단가대비표!O22</f>
        <v>0</v>
      </c>
      <c r="F171" s="14">
        <f t="shared" si="34"/>
        <v>0</v>
      </c>
      <c r="G171" s="13">
        <f>단가대비표!P22</f>
        <v>0</v>
      </c>
      <c r="H171" s="14">
        <f t="shared" si="35"/>
        <v>0</v>
      </c>
      <c r="I171" s="13">
        <f>단가대비표!V22</f>
        <v>0</v>
      </c>
      <c r="J171" s="14">
        <f t="shared" si="36"/>
        <v>0</v>
      </c>
      <c r="K171" s="13">
        <f t="shared" si="37"/>
        <v>0</v>
      </c>
      <c r="L171" s="14">
        <f t="shared" si="38"/>
        <v>0</v>
      </c>
      <c r="M171" s="8" t="s">
        <v>52</v>
      </c>
      <c r="N171" s="2" t="s">
        <v>165</v>
      </c>
      <c r="O171" s="2" t="s">
        <v>535</v>
      </c>
      <c r="P171" s="2" t="s">
        <v>64</v>
      </c>
      <c r="Q171" s="2" t="s">
        <v>64</v>
      </c>
      <c r="R171" s="2" t="s">
        <v>63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2" t="s">
        <v>52</v>
      </c>
      <c r="AW171" s="2" t="s">
        <v>646</v>
      </c>
      <c r="AX171" s="2" t="s">
        <v>52</v>
      </c>
      <c r="AY171" s="2" t="s">
        <v>52</v>
      </c>
    </row>
    <row r="172" spans="1:51" ht="30" customHeight="1">
      <c r="A172" s="8" t="s">
        <v>538</v>
      </c>
      <c r="B172" s="8" t="s">
        <v>539</v>
      </c>
      <c r="C172" s="8" t="s">
        <v>307</v>
      </c>
      <c r="D172" s="9">
        <v>8.4</v>
      </c>
      <c r="E172" s="13">
        <f>단가대비표!O53</f>
        <v>0</v>
      </c>
      <c r="F172" s="14">
        <f t="shared" si="34"/>
        <v>0</v>
      </c>
      <c r="G172" s="13">
        <f>단가대비표!P53</f>
        <v>0</v>
      </c>
      <c r="H172" s="14">
        <f t="shared" si="35"/>
        <v>0</v>
      </c>
      <c r="I172" s="13">
        <f>단가대비표!V53</f>
        <v>0</v>
      </c>
      <c r="J172" s="14">
        <f t="shared" si="36"/>
        <v>0</v>
      </c>
      <c r="K172" s="13">
        <f t="shared" si="37"/>
        <v>0</v>
      </c>
      <c r="L172" s="14">
        <f t="shared" si="38"/>
        <v>0</v>
      </c>
      <c r="M172" s="8" t="s">
        <v>52</v>
      </c>
      <c r="N172" s="2" t="s">
        <v>165</v>
      </c>
      <c r="O172" s="2" t="s">
        <v>540</v>
      </c>
      <c r="P172" s="2" t="s">
        <v>64</v>
      </c>
      <c r="Q172" s="2" t="s">
        <v>64</v>
      </c>
      <c r="R172" s="2" t="s">
        <v>63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647</v>
      </c>
      <c r="AX172" s="2" t="s">
        <v>52</v>
      </c>
      <c r="AY172" s="2" t="s">
        <v>52</v>
      </c>
    </row>
    <row r="173" spans="1:51" ht="30" customHeight="1">
      <c r="A173" s="8" t="s">
        <v>542</v>
      </c>
      <c r="B173" s="8" t="s">
        <v>543</v>
      </c>
      <c r="C173" s="8" t="s">
        <v>307</v>
      </c>
      <c r="D173" s="9">
        <v>8</v>
      </c>
      <c r="E173" s="13">
        <f>일위대가목록!E87</f>
        <v>0</v>
      </c>
      <c r="F173" s="14">
        <f t="shared" si="34"/>
        <v>0</v>
      </c>
      <c r="G173" s="13">
        <f>일위대가목록!F87</f>
        <v>0</v>
      </c>
      <c r="H173" s="14">
        <f t="shared" si="35"/>
        <v>0</v>
      </c>
      <c r="I173" s="13">
        <f>일위대가목록!G87</f>
        <v>0</v>
      </c>
      <c r="J173" s="14">
        <f t="shared" si="36"/>
        <v>0</v>
      </c>
      <c r="K173" s="13">
        <f t="shared" si="37"/>
        <v>0</v>
      </c>
      <c r="L173" s="14">
        <f t="shared" si="38"/>
        <v>0</v>
      </c>
      <c r="M173" s="8" t="s">
        <v>544</v>
      </c>
      <c r="N173" s="2" t="s">
        <v>165</v>
      </c>
      <c r="O173" s="2" t="s">
        <v>545</v>
      </c>
      <c r="P173" s="2" t="s">
        <v>63</v>
      </c>
      <c r="Q173" s="2" t="s">
        <v>64</v>
      </c>
      <c r="R173" s="2" t="s">
        <v>64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648</v>
      </c>
      <c r="AX173" s="2" t="s">
        <v>52</v>
      </c>
      <c r="AY173" s="2" t="s">
        <v>52</v>
      </c>
    </row>
    <row r="174" spans="1:51" ht="30" customHeight="1">
      <c r="A174" s="8" t="s">
        <v>446</v>
      </c>
      <c r="B174" s="8" t="s">
        <v>649</v>
      </c>
      <c r="C174" s="8" t="s">
        <v>68</v>
      </c>
      <c r="D174" s="9">
        <v>1.6</v>
      </c>
      <c r="E174" s="13">
        <f>단가대비표!O43</f>
        <v>0</v>
      </c>
      <c r="F174" s="14">
        <f t="shared" si="34"/>
        <v>0</v>
      </c>
      <c r="G174" s="13">
        <f>단가대비표!P43</f>
        <v>0</v>
      </c>
      <c r="H174" s="14">
        <f t="shared" si="35"/>
        <v>0</v>
      </c>
      <c r="I174" s="13">
        <f>단가대비표!V43</f>
        <v>0</v>
      </c>
      <c r="J174" s="14">
        <f t="shared" si="36"/>
        <v>0</v>
      </c>
      <c r="K174" s="13">
        <f t="shared" si="37"/>
        <v>0</v>
      </c>
      <c r="L174" s="14">
        <f t="shared" si="38"/>
        <v>0</v>
      </c>
      <c r="M174" s="8" t="s">
        <v>52</v>
      </c>
      <c r="N174" s="2" t="s">
        <v>165</v>
      </c>
      <c r="O174" s="2" t="s">
        <v>650</v>
      </c>
      <c r="P174" s="2" t="s">
        <v>64</v>
      </c>
      <c r="Q174" s="2" t="s">
        <v>64</v>
      </c>
      <c r="R174" s="2" t="s">
        <v>63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651</v>
      </c>
      <c r="AX174" s="2" t="s">
        <v>52</v>
      </c>
      <c r="AY174" s="2" t="s">
        <v>52</v>
      </c>
    </row>
    <row r="175" spans="1:51" ht="30" customHeight="1">
      <c r="A175" s="8" t="s">
        <v>453</v>
      </c>
      <c r="B175" s="8" t="s">
        <v>454</v>
      </c>
      <c r="C175" s="8" t="s">
        <v>68</v>
      </c>
      <c r="D175" s="9">
        <v>1.6</v>
      </c>
      <c r="E175" s="13">
        <f>일위대가목록!E69</f>
        <v>0</v>
      </c>
      <c r="F175" s="14">
        <f t="shared" si="34"/>
        <v>0</v>
      </c>
      <c r="G175" s="13">
        <f>일위대가목록!F69</f>
        <v>0</v>
      </c>
      <c r="H175" s="14">
        <f t="shared" si="35"/>
        <v>0</v>
      </c>
      <c r="I175" s="13">
        <f>일위대가목록!G69</f>
        <v>0</v>
      </c>
      <c r="J175" s="14">
        <f t="shared" si="36"/>
        <v>0</v>
      </c>
      <c r="K175" s="13">
        <f t="shared" si="37"/>
        <v>0</v>
      </c>
      <c r="L175" s="14">
        <f t="shared" si="38"/>
        <v>0</v>
      </c>
      <c r="M175" s="8" t="s">
        <v>455</v>
      </c>
      <c r="N175" s="2" t="s">
        <v>165</v>
      </c>
      <c r="O175" s="2" t="s">
        <v>456</v>
      </c>
      <c r="P175" s="2" t="s">
        <v>63</v>
      </c>
      <c r="Q175" s="2" t="s">
        <v>64</v>
      </c>
      <c r="R175" s="2" t="s">
        <v>64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652</v>
      </c>
      <c r="AX175" s="2" t="s">
        <v>52</v>
      </c>
      <c r="AY175" s="2" t="s">
        <v>52</v>
      </c>
    </row>
    <row r="176" spans="1:51" ht="30" customHeight="1">
      <c r="A176" s="8" t="s">
        <v>653</v>
      </c>
      <c r="B176" s="8" t="s">
        <v>52</v>
      </c>
      <c r="C176" s="8" t="s">
        <v>179</v>
      </c>
      <c r="D176" s="9">
        <v>1</v>
      </c>
      <c r="E176" s="13">
        <f>단가대비표!O36</f>
        <v>0</v>
      </c>
      <c r="F176" s="14">
        <f t="shared" si="34"/>
        <v>0</v>
      </c>
      <c r="G176" s="13">
        <f>단가대비표!P36</f>
        <v>0</v>
      </c>
      <c r="H176" s="14">
        <f t="shared" si="35"/>
        <v>0</v>
      </c>
      <c r="I176" s="13">
        <f>단가대비표!V36</f>
        <v>0</v>
      </c>
      <c r="J176" s="14">
        <f t="shared" si="36"/>
        <v>0</v>
      </c>
      <c r="K176" s="13">
        <f t="shared" si="37"/>
        <v>0</v>
      </c>
      <c r="L176" s="14">
        <f t="shared" si="38"/>
        <v>0</v>
      </c>
      <c r="M176" s="8" t="s">
        <v>180</v>
      </c>
      <c r="N176" s="2" t="s">
        <v>165</v>
      </c>
      <c r="O176" s="2" t="s">
        <v>654</v>
      </c>
      <c r="P176" s="2" t="s">
        <v>64</v>
      </c>
      <c r="Q176" s="2" t="s">
        <v>64</v>
      </c>
      <c r="R176" s="2" t="s">
        <v>63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2" t="s">
        <v>52</v>
      </c>
      <c r="AW176" s="2" t="s">
        <v>655</v>
      </c>
      <c r="AX176" s="2" t="s">
        <v>52</v>
      </c>
      <c r="AY176" s="2" t="s">
        <v>52</v>
      </c>
    </row>
    <row r="177" spans="1:51" ht="30" customHeight="1">
      <c r="A177" s="8" t="s">
        <v>341</v>
      </c>
      <c r="B177" s="8" t="s">
        <v>52</v>
      </c>
      <c r="C177" s="8" t="s">
        <v>52</v>
      </c>
      <c r="D177" s="9"/>
      <c r="E177" s="13"/>
      <c r="F177" s="14">
        <f>TRUNC(SUMIF(N166:N176, N165, F166:F176),0)</f>
        <v>0</v>
      </c>
      <c r="G177" s="13"/>
      <c r="H177" s="14">
        <f>TRUNC(SUMIF(N166:N176, N165, H166:H176),0)</f>
        <v>0</v>
      </c>
      <c r="I177" s="13"/>
      <c r="J177" s="14">
        <f>TRUNC(SUMIF(N166:N176, N165, J166:J176),0)</f>
        <v>0</v>
      </c>
      <c r="K177" s="13"/>
      <c r="L177" s="14">
        <f>F177+H177+J177</f>
        <v>0</v>
      </c>
      <c r="M177" s="8" t="s">
        <v>52</v>
      </c>
      <c r="N177" s="2" t="s">
        <v>78</v>
      </c>
      <c r="O177" s="2" t="s">
        <v>78</v>
      </c>
      <c r="P177" s="2" t="s">
        <v>52</v>
      </c>
      <c r="Q177" s="2" t="s">
        <v>52</v>
      </c>
      <c r="R177" s="2" t="s">
        <v>52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 t="s">
        <v>52</v>
      </c>
      <c r="AW177" s="2" t="s">
        <v>52</v>
      </c>
      <c r="AX177" s="2" t="s">
        <v>52</v>
      </c>
      <c r="AY177" s="2" t="s">
        <v>52</v>
      </c>
    </row>
    <row r="178" spans="1:51" ht="30" customHeight="1">
      <c r="A178" s="9"/>
      <c r="B178" s="9"/>
      <c r="C178" s="9"/>
      <c r="D178" s="9"/>
      <c r="E178" s="13"/>
      <c r="F178" s="14"/>
      <c r="G178" s="13"/>
      <c r="H178" s="14"/>
      <c r="I178" s="13"/>
      <c r="J178" s="14"/>
      <c r="K178" s="13"/>
      <c r="L178" s="14"/>
      <c r="M178" s="9"/>
    </row>
    <row r="179" spans="1:51" ht="30" customHeight="1">
      <c r="A179" s="163" t="s">
        <v>656</v>
      </c>
      <c r="B179" s="163"/>
      <c r="C179" s="163"/>
      <c r="D179" s="163"/>
      <c r="E179" s="164"/>
      <c r="F179" s="165"/>
      <c r="G179" s="164"/>
      <c r="H179" s="165"/>
      <c r="I179" s="164"/>
      <c r="J179" s="165"/>
      <c r="K179" s="164"/>
      <c r="L179" s="165"/>
      <c r="M179" s="163"/>
      <c r="N179" s="1" t="s">
        <v>170</v>
      </c>
    </row>
    <row r="180" spans="1:51" ht="30" customHeight="1">
      <c r="A180" s="8" t="s">
        <v>427</v>
      </c>
      <c r="B180" s="8" t="s">
        <v>593</v>
      </c>
      <c r="C180" s="8" t="s">
        <v>365</v>
      </c>
      <c r="D180" s="9">
        <v>52</v>
      </c>
      <c r="E180" s="13">
        <f>일위대가목록!E98</f>
        <v>0</v>
      </c>
      <c r="F180" s="14">
        <f t="shared" ref="F180:F185" si="39">TRUNC(E180*D180,1)</f>
        <v>0</v>
      </c>
      <c r="G180" s="13">
        <f>일위대가목록!F98</f>
        <v>0</v>
      </c>
      <c r="H180" s="14">
        <f t="shared" ref="H180:H185" si="40">TRUNC(G180*D180,1)</f>
        <v>0</v>
      </c>
      <c r="I180" s="13">
        <f>일위대가목록!G98</f>
        <v>0</v>
      </c>
      <c r="J180" s="14">
        <f t="shared" ref="J180:J185" si="41">TRUNC(I180*D180,1)</f>
        <v>0</v>
      </c>
      <c r="K180" s="13">
        <f t="shared" ref="K180:L185" si="42">TRUNC(E180+G180+I180,1)</f>
        <v>0</v>
      </c>
      <c r="L180" s="14">
        <f t="shared" si="42"/>
        <v>0</v>
      </c>
      <c r="M180" s="8" t="s">
        <v>594</v>
      </c>
      <c r="N180" s="2" t="s">
        <v>170</v>
      </c>
      <c r="O180" s="2" t="s">
        <v>595</v>
      </c>
      <c r="P180" s="2" t="s">
        <v>63</v>
      </c>
      <c r="Q180" s="2" t="s">
        <v>64</v>
      </c>
      <c r="R180" s="2" t="s">
        <v>64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2" t="s">
        <v>52</v>
      </c>
      <c r="AW180" s="2" t="s">
        <v>657</v>
      </c>
      <c r="AX180" s="2" t="s">
        <v>52</v>
      </c>
      <c r="AY180" s="2" t="s">
        <v>52</v>
      </c>
    </row>
    <row r="181" spans="1:51" ht="30" customHeight="1">
      <c r="A181" s="8" t="s">
        <v>613</v>
      </c>
      <c r="B181" s="8" t="s">
        <v>614</v>
      </c>
      <c r="C181" s="8" t="s">
        <v>68</v>
      </c>
      <c r="D181" s="9">
        <v>7.42</v>
      </c>
      <c r="E181" s="13">
        <f>일위대가목록!E105</f>
        <v>0</v>
      </c>
      <c r="F181" s="14">
        <f t="shared" si="39"/>
        <v>0</v>
      </c>
      <c r="G181" s="13">
        <f>일위대가목록!F105</f>
        <v>0</v>
      </c>
      <c r="H181" s="14">
        <f t="shared" si="40"/>
        <v>0</v>
      </c>
      <c r="I181" s="13">
        <f>일위대가목록!G105</f>
        <v>0</v>
      </c>
      <c r="J181" s="14">
        <f t="shared" si="41"/>
        <v>0</v>
      </c>
      <c r="K181" s="13">
        <f t="shared" si="42"/>
        <v>0</v>
      </c>
      <c r="L181" s="14">
        <f t="shared" si="42"/>
        <v>0</v>
      </c>
      <c r="M181" s="8" t="s">
        <v>615</v>
      </c>
      <c r="N181" s="2" t="s">
        <v>170</v>
      </c>
      <c r="O181" s="2" t="s">
        <v>616</v>
      </c>
      <c r="P181" s="2" t="s">
        <v>63</v>
      </c>
      <c r="Q181" s="2" t="s">
        <v>64</v>
      </c>
      <c r="R181" s="2" t="s">
        <v>64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2" t="s">
        <v>52</v>
      </c>
      <c r="AW181" s="2" t="s">
        <v>658</v>
      </c>
      <c r="AX181" s="2" t="s">
        <v>52</v>
      </c>
      <c r="AY181" s="2" t="s">
        <v>52</v>
      </c>
    </row>
    <row r="182" spans="1:51" ht="30" customHeight="1">
      <c r="A182" s="8" t="s">
        <v>501</v>
      </c>
      <c r="B182" s="8" t="s">
        <v>502</v>
      </c>
      <c r="C182" s="8" t="s">
        <v>68</v>
      </c>
      <c r="D182" s="9">
        <v>7.42</v>
      </c>
      <c r="E182" s="13">
        <f>일위대가목록!E83</f>
        <v>0</v>
      </c>
      <c r="F182" s="14">
        <f t="shared" si="39"/>
        <v>0</v>
      </c>
      <c r="G182" s="13">
        <f>일위대가목록!F83</f>
        <v>0</v>
      </c>
      <c r="H182" s="14">
        <f t="shared" si="40"/>
        <v>0</v>
      </c>
      <c r="I182" s="13">
        <f>일위대가목록!G83</f>
        <v>0</v>
      </c>
      <c r="J182" s="14">
        <f t="shared" si="41"/>
        <v>0</v>
      </c>
      <c r="K182" s="13">
        <f t="shared" si="42"/>
        <v>0</v>
      </c>
      <c r="L182" s="14">
        <f t="shared" si="42"/>
        <v>0</v>
      </c>
      <c r="M182" s="8" t="s">
        <v>503</v>
      </c>
      <c r="N182" s="2" t="s">
        <v>170</v>
      </c>
      <c r="O182" s="2" t="s">
        <v>504</v>
      </c>
      <c r="P182" s="2" t="s">
        <v>63</v>
      </c>
      <c r="Q182" s="2" t="s">
        <v>64</v>
      </c>
      <c r="R182" s="2" t="s">
        <v>64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2" t="s">
        <v>52</v>
      </c>
      <c r="AW182" s="2" t="s">
        <v>659</v>
      </c>
      <c r="AX182" s="2" t="s">
        <v>52</v>
      </c>
      <c r="AY182" s="2" t="s">
        <v>52</v>
      </c>
    </row>
    <row r="183" spans="1:51" ht="30" customHeight="1">
      <c r="A183" s="8" t="s">
        <v>660</v>
      </c>
      <c r="B183" s="8" t="s">
        <v>661</v>
      </c>
      <c r="C183" s="8" t="s">
        <v>68</v>
      </c>
      <c r="D183" s="9">
        <v>0.45</v>
      </c>
      <c r="E183" s="13">
        <f>일위대가목록!E114</f>
        <v>0</v>
      </c>
      <c r="F183" s="14">
        <f t="shared" si="39"/>
        <v>0</v>
      </c>
      <c r="G183" s="13">
        <f>일위대가목록!F114</f>
        <v>0</v>
      </c>
      <c r="H183" s="14">
        <f t="shared" si="40"/>
        <v>0</v>
      </c>
      <c r="I183" s="13">
        <f>일위대가목록!G114</f>
        <v>0</v>
      </c>
      <c r="J183" s="14">
        <f t="shared" si="41"/>
        <v>0</v>
      </c>
      <c r="K183" s="13">
        <f t="shared" si="42"/>
        <v>0</v>
      </c>
      <c r="L183" s="14">
        <f t="shared" si="42"/>
        <v>0</v>
      </c>
      <c r="M183" s="8" t="s">
        <v>662</v>
      </c>
      <c r="N183" s="2" t="s">
        <v>170</v>
      </c>
      <c r="O183" s="2" t="s">
        <v>663</v>
      </c>
      <c r="P183" s="2" t="s">
        <v>63</v>
      </c>
      <c r="Q183" s="2" t="s">
        <v>64</v>
      </c>
      <c r="R183" s="2" t="s">
        <v>64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52</v>
      </c>
      <c r="AW183" s="2" t="s">
        <v>664</v>
      </c>
      <c r="AX183" s="2" t="s">
        <v>52</v>
      </c>
      <c r="AY183" s="2" t="s">
        <v>52</v>
      </c>
    </row>
    <row r="184" spans="1:51" ht="30" customHeight="1">
      <c r="A184" s="8" t="s">
        <v>538</v>
      </c>
      <c r="B184" s="8" t="s">
        <v>539</v>
      </c>
      <c r="C184" s="8" t="s">
        <v>307</v>
      </c>
      <c r="D184" s="9">
        <v>26</v>
      </c>
      <c r="E184" s="13">
        <f>단가대비표!O53</f>
        <v>0</v>
      </c>
      <c r="F184" s="14">
        <f t="shared" si="39"/>
        <v>0</v>
      </c>
      <c r="G184" s="13">
        <f>단가대비표!P53</f>
        <v>0</v>
      </c>
      <c r="H184" s="14">
        <f t="shared" si="40"/>
        <v>0</v>
      </c>
      <c r="I184" s="13">
        <f>단가대비표!V53</f>
        <v>0</v>
      </c>
      <c r="J184" s="14">
        <f t="shared" si="41"/>
        <v>0</v>
      </c>
      <c r="K184" s="13">
        <f t="shared" si="42"/>
        <v>0</v>
      </c>
      <c r="L184" s="14">
        <f t="shared" si="42"/>
        <v>0</v>
      </c>
      <c r="M184" s="8" t="s">
        <v>52</v>
      </c>
      <c r="N184" s="2" t="s">
        <v>170</v>
      </c>
      <c r="O184" s="2" t="s">
        <v>540</v>
      </c>
      <c r="P184" s="2" t="s">
        <v>64</v>
      </c>
      <c r="Q184" s="2" t="s">
        <v>64</v>
      </c>
      <c r="R184" s="2" t="s">
        <v>63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665</v>
      </c>
      <c r="AX184" s="2" t="s">
        <v>52</v>
      </c>
      <c r="AY184" s="2" t="s">
        <v>52</v>
      </c>
    </row>
    <row r="185" spans="1:51" ht="30" customHeight="1">
      <c r="A185" s="8" t="s">
        <v>542</v>
      </c>
      <c r="B185" s="8" t="s">
        <v>543</v>
      </c>
      <c r="C185" s="8" t="s">
        <v>307</v>
      </c>
      <c r="D185" s="9">
        <v>24</v>
      </c>
      <c r="E185" s="13">
        <f>일위대가목록!E87</f>
        <v>0</v>
      </c>
      <c r="F185" s="14">
        <f t="shared" si="39"/>
        <v>0</v>
      </c>
      <c r="G185" s="13">
        <f>일위대가목록!F87</f>
        <v>0</v>
      </c>
      <c r="H185" s="14">
        <f t="shared" si="40"/>
        <v>0</v>
      </c>
      <c r="I185" s="13">
        <f>일위대가목록!G87</f>
        <v>0</v>
      </c>
      <c r="J185" s="14">
        <f t="shared" si="41"/>
        <v>0</v>
      </c>
      <c r="K185" s="13">
        <f t="shared" si="42"/>
        <v>0</v>
      </c>
      <c r="L185" s="14">
        <f t="shared" si="42"/>
        <v>0</v>
      </c>
      <c r="M185" s="8" t="s">
        <v>544</v>
      </c>
      <c r="N185" s="2" t="s">
        <v>170</v>
      </c>
      <c r="O185" s="2" t="s">
        <v>545</v>
      </c>
      <c r="P185" s="2" t="s">
        <v>63</v>
      </c>
      <c r="Q185" s="2" t="s">
        <v>64</v>
      </c>
      <c r="R185" s="2" t="s">
        <v>64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2" t="s">
        <v>52</v>
      </c>
      <c r="AW185" s="2" t="s">
        <v>666</v>
      </c>
      <c r="AX185" s="2" t="s">
        <v>52</v>
      </c>
      <c r="AY185" s="2" t="s">
        <v>52</v>
      </c>
    </row>
    <row r="186" spans="1:51" ht="30" customHeight="1">
      <c r="A186" s="8" t="s">
        <v>341</v>
      </c>
      <c r="B186" s="8" t="s">
        <v>52</v>
      </c>
      <c r="C186" s="8" t="s">
        <v>52</v>
      </c>
      <c r="D186" s="9"/>
      <c r="E186" s="13"/>
      <c r="F186" s="14">
        <f>TRUNC(SUMIF(N180:N185, N179, F180:F185),0)</f>
        <v>0</v>
      </c>
      <c r="G186" s="13"/>
      <c r="H186" s="14">
        <f>TRUNC(SUMIF(N180:N185, N179, H180:H185),0)</f>
        <v>0</v>
      </c>
      <c r="I186" s="13"/>
      <c r="J186" s="14">
        <f>TRUNC(SUMIF(N180:N185, N179, J180:J185),0)</f>
        <v>0</v>
      </c>
      <c r="K186" s="13"/>
      <c r="L186" s="14">
        <f>F186+H186+J186</f>
        <v>0</v>
      </c>
      <c r="M186" s="8" t="s">
        <v>52</v>
      </c>
      <c r="N186" s="2" t="s">
        <v>78</v>
      </c>
      <c r="O186" s="2" t="s">
        <v>78</v>
      </c>
      <c r="P186" s="2" t="s">
        <v>52</v>
      </c>
      <c r="Q186" s="2" t="s">
        <v>52</v>
      </c>
      <c r="R186" s="2" t="s">
        <v>52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2" t="s">
        <v>52</v>
      </c>
      <c r="AW186" s="2" t="s">
        <v>52</v>
      </c>
      <c r="AX186" s="2" t="s">
        <v>52</v>
      </c>
      <c r="AY186" s="2" t="s">
        <v>52</v>
      </c>
    </row>
    <row r="187" spans="1:51" ht="30" customHeight="1">
      <c r="A187" s="9"/>
      <c r="B187" s="9"/>
      <c r="C187" s="9"/>
      <c r="D187" s="9"/>
      <c r="E187" s="13"/>
      <c r="F187" s="14"/>
      <c r="G187" s="13"/>
      <c r="H187" s="14"/>
      <c r="I187" s="13"/>
      <c r="J187" s="14"/>
      <c r="K187" s="13"/>
      <c r="L187" s="14"/>
      <c r="M187" s="9"/>
    </row>
    <row r="188" spans="1:51" ht="30" customHeight="1">
      <c r="A188" s="163" t="s">
        <v>667</v>
      </c>
      <c r="B188" s="163"/>
      <c r="C188" s="163"/>
      <c r="D188" s="163"/>
      <c r="E188" s="164"/>
      <c r="F188" s="165"/>
      <c r="G188" s="164"/>
      <c r="H188" s="165"/>
      <c r="I188" s="164"/>
      <c r="J188" s="165"/>
      <c r="K188" s="164"/>
      <c r="L188" s="165"/>
      <c r="M188" s="163"/>
      <c r="N188" s="1" t="s">
        <v>175</v>
      </c>
    </row>
    <row r="189" spans="1:51" ht="30" customHeight="1">
      <c r="A189" s="8" t="s">
        <v>427</v>
      </c>
      <c r="B189" s="8" t="s">
        <v>442</v>
      </c>
      <c r="C189" s="8" t="s">
        <v>365</v>
      </c>
      <c r="D189" s="9">
        <v>15.34</v>
      </c>
      <c r="E189" s="13">
        <f>일위대가목록!E111</f>
        <v>0</v>
      </c>
      <c r="F189" s="14">
        <f t="shared" ref="F189:F202" si="43">TRUNC(E189*D189,1)</f>
        <v>0</v>
      </c>
      <c r="G189" s="13">
        <f>일위대가목록!F111</f>
        <v>0</v>
      </c>
      <c r="H189" s="14">
        <f t="shared" ref="H189:H202" si="44">TRUNC(G189*D189,1)</f>
        <v>0</v>
      </c>
      <c r="I189" s="13">
        <f>일위대가목록!G111</f>
        <v>0</v>
      </c>
      <c r="J189" s="14">
        <f t="shared" ref="J189:J202" si="45">TRUNC(I189*D189,1)</f>
        <v>0</v>
      </c>
      <c r="K189" s="13">
        <f t="shared" ref="K189:K202" si="46">TRUNC(E189+G189+I189,1)</f>
        <v>0</v>
      </c>
      <c r="L189" s="14">
        <f t="shared" ref="L189:L202" si="47">TRUNC(F189+H189+J189,1)</f>
        <v>0</v>
      </c>
      <c r="M189" s="8" t="s">
        <v>633</v>
      </c>
      <c r="N189" s="2" t="s">
        <v>175</v>
      </c>
      <c r="O189" s="2" t="s">
        <v>634</v>
      </c>
      <c r="P189" s="2" t="s">
        <v>63</v>
      </c>
      <c r="Q189" s="2" t="s">
        <v>64</v>
      </c>
      <c r="R189" s="2" t="s">
        <v>64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52</v>
      </c>
      <c r="AW189" s="2" t="s">
        <v>668</v>
      </c>
      <c r="AX189" s="2" t="s">
        <v>52</v>
      </c>
      <c r="AY189" s="2" t="s">
        <v>52</v>
      </c>
    </row>
    <row r="190" spans="1:51" ht="30" customHeight="1">
      <c r="A190" s="8" t="s">
        <v>427</v>
      </c>
      <c r="B190" s="8" t="s">
        <v>669</v>
      </c>
      <c r="C190" s="8" t="s">
        <v>365</v>
      </c>
      <c r="D190" s="9">
        <v>14.1</v>
      </c>
      <c r="E190" s="13">
        <f>일위대가목록!E115</f>
        <v>0</v>
      </c>
      <c r="F190" s="14">
        <f t="shared" si="43"/>
        <v>0</v>
      </c>
      <c r="G190" s="13">
        <f>일위대가목록!F115</f>
        <v>0</v>
      </c>
      <c r="H190" s="14">
        <f t="shared" si="44"/>
        <v>0</v>
      </c>
      <c r="I190" s="13">
        <f>일위대가목록!G115</f>
        <v>0</v>
      </c>
      <c r="J190" s="14">
        <f t="shared" si="45"/>
        <v>0</v>
      </c>
      <c r="K190" s="13">
        <f t="shared" si="46"/>
        <v>0</v>
      </c>
      <c r="L190" s="14">
        <f t="shared" si="47"/>
        <v>0</v>
      </c>
      <c r="M190" s="8" t="s">
        <v>670</v>
      </c>
      <c r="N190" s="2" t="s">
        <v>175</v>
      </c>
      <c r="O190" s="2" t="s">
        <v>671</v>
      </c>
      <c r="P190" s="2" t="s">
        <v>63</v>
      </c>
      <c r="Q190" s="2" t="s">
        <v>64</v>
      </c>
      <c r="R190" s="2" t="s">
        <v>64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2" t="s">
        <v>52</v>
      </c>
      <c r="AW190" s="2" t="s">
        <v>672</v>
      </c>
      <c r="AX190" s="2" t="s">
        <v>52</v>
      </c>
      <c r="AY190" s="2" t="s">
        <v>52</v>
      </c>
    </row>
    <row r="191" spans="1:51" ht="30" customHeight="1">
      <c r="A191" s="8" t="s">
        <v>427</v>
      </c>
      <c r="B191" s="8" t="s">
        <v>640</v>
      </c>
      <c r="C191" s="8" t="s">
        <v>365</v>
      </c>
      <c r="D191" s="9">
        <v>1.8480000000000001</v>
      </c>
      <c r="E191" s="13">
        <f>일위대가목록!E113</f>
        <v>0</v>
      </c>
      <c r="F191" s="14">
        <f t="shared" si="43"/>
        <v>0</v>
      </c>
      <c r="G191" s="13">
        <f>일위대가목록!F113</f>
        <v>0</v>
      </c>
      <c r="H191" s="14">
        <f t="shared" si="44"/>
        <v>0</v>
      </c>
      <c r="I191" s="13">
        <f>일위대가목록!G113</f>
        <v>0</v>
      </c>
      <c r="J191" s="14">
        <f t="shared" si="45"/>
        <v>0</v>
      </c>
      <c r="K191" s="13">
        <f t="shared" si="46"/>
        <v>0</v>
      </c>
      <c r="L191" s="14">
        <f t="shared" si="47"/>
        <v>0</v>
      </c>
      <c r="M191" s="8" t="s">
        <v>641</v>
      </c>
      <c r="N191" s="2" t="s">
        <v>175</v>
      </c>
      <c r="O191" s="2" t="s">
        <v>642</v>
      </c>
      <c r="P191" s="2" t="s">
        <v>63</v>
      </c>
      <c r="Q191" s="2" t="s">
        <v>64</v>
      </c>
      <c r="R191" s="2" t="s">
        <v>64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673</v>
      </c>
      <c r="AX191" s="2" t="s">
        <v>52</v>
      </c>
      <c r="AY191" s="2" t="s">
        <v>52</v>
      </c>
    </row>
    <row r="192" spans="1:51" ht="30" customHeight="1">
      <c r="A192" s="8" t="s">
        <v>422</v>
      </c>
      <c r="B192" s="8" t="s">
        <v>423</v>
      </c>
      <c r="C192" s="8" t="s">
        <v>68</v>
      </c>
      <c r="D192" s="9">
        <v>30</v>
      </c>
      <c r="E192" s="13">
        <f>일위대가목록!E57</f>
        <v>0</v>
      </c>
      <c r="F192" s="14">
        <f t="shared" si="43"/>
        <v>0</v>
      </c>
      <c r="G192" s="13">
        <f>일위대가목록!F57</f>
        <v>0</v>
      </c>
      <c r="H192" s="14">
        <f t="shared" si="44"/>
        <v>0</v>
      </c>
      <c r="I192" s="13">
        <f>일위대가목록!G57</f>
        <v>0</v>
      </c>
      <c r="J192" s="14">
        <f t="shared" si="45"/>
        <v>0</v>
      </c>
      <c r="K192" s="13">
        <f t="shared" si="46"/>
        <v>0</v>
      </c>
      <c r="L192" s="14">
        <f t="shared" si="47"/>
        <v>0</v>
      </c>
      <c r="M192" s="8" t="s">
        <v>424</v>
      </c>
      <c r="N192" s="2" t="s">
        <v>175</v>
      </c>
      <c r="O192" s="2" t="s">
        <v>425</v>
      </c>
      <c r="P192" s="2" t="s">
        <v>63</v>
      </c>
      <c r="Q192" s="2" t="s">
        <v>64</v>
      </c>
      <c r="R192" s="2" t="s">
        <v>64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674</v>
      </c>
      <c r="AX192" s="2" t="s">
        <v>52</v>
      </c>
      <c r="AY192" s="2" t="s">
        <v>52</v>
      </c>
    </row>
    <row r="193" spans="1:51" ht="30" customHeight="1">
      <c r="A193" s="8" t="s">
        <v>432</v>
      </c>
      <c r="B193" s="8" t="s">
        <v>433</v>
      </c>
      <c r="C193" s="8" t="s">
        <v>68</v>
      </c>
      <c r="D193" s="9">
        <v>30</v>
      </c>
      <c r="E193" s="13">
        <f>일위대가목록!E59</f>
        <v>0</v>
      </c>
      <c r="F193" s="14">
        <f t="shared" si="43"/>
        <v>0</v>
      </c>
      <c r="G193" s="13">
        <f>일위대가목록!F59</f>
        <v>0</v>
      </c>
      <c r="H193" s="14">
        <f t="shared" si="44"/>
        <v>0</v>
      </c>
      <c r="I193" s="13">
        <f>일위대가목록!G59</f>
        <v>0</v>
      </c>
      <c r="J193" s="14">
        <f t="shared" si="45"/>
        <v>0</v>
      </c>
      <c r="K193" s="13">
        <f t="shared" si="46"/>
        <v>0</v>
      </c>
      <c r="L193" s="14">
        <f t="shared" si="47"/>
        <v>0</v>
      </c>
      <c r="M193" s="8" t="s">
        <v>434</v>
      </c>
      <c r="N193" s="2" t="s">
        <v>175</v>
      </c>
      <c r="O193" s="2" t="s">
        <v>435</v>
      </c>
      <c r="P193" s="2" t="s">
        <v>63</v>
      </c>
      <c r="Q193" s="2" t="s">
        <v>64</v>
      </c>
      <c r="R193" s="2" t="s">
        <v>64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675</v>
      </c>
      <c r="AX193" s="2" t="s">
        <v>52</v>
      </c>
      <c r="AY193" s="2" t="s">
        <v>52</v>
      </c>
    </row>
    <row r="194" spans="1:51" ht="30" customHeight="1">
      <c r="A194" s="8" t="s">
        <v>81</v>
      </c>
      <c r="B194" s="8" t="s">
        <v>86</v>
      </c>
      <c r="C194" s="8" t="s">
        <v>68</v>
      </c>
      <c r="D194" s="9">
        <v>2.355</v>
      </c>
      <c r="E194" s="13">
        <f>일위대가목록!E8</f>
        <v>0</v>
      </c>
      <c r="F194" s="14">
        <f t="shared" si="43"/>
        <v>0</v>
      </c>
      <c r="G194" s="13">
        <f>일위대가목록!F8</f>
        <v>0</v>
      </c>
      <c r="H194" s="14">
        <f t="shared" si="44"/>
        <v>0</v>
      </c>
      <c r="I194" s="13">
        <f>일위대가목록!G8</f>
        <v>0</v>
      </c>
      <c r="J194" s="14">
        <f t="shared" si="45"/>
        <v>0</v>
      </c>
      <c r="K194" s="13">
        <f t="shared" si="46"/>
        <v>0</v>
      </c>
      <c r="L194" s="14">
        <f t="shared" si="47"/>
        <v>0</v>
      </c>
      <c r="M194" s="8" t="s">
        <v>87</v>
      </c>
      <c r="N194" s="2" t="s">
        <v>175</v>
      </c>
      <c r="O194" s="2" t="s">
        <v>88</v>
      </c>
      <c r="P194" s="2" t="s">
        <v>63</v>
      </c>
      <c r="Q194" s="2" t="s">
        <v>64</v>
      </c>
      <c r="R194" s="2" t="s">
        <v>64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676</v>
      </c>
      <c r="AX194" s="2" t="s">
        <v>52</v>
      </c>
      <c r="AY194" s="2" t="s">
        <v>52</v>
      </c>
    </row>
    <row r="195" spans="1:51" ht="30" customHeight="1">
      <c r="A195" s="8" t="s">
        <v>501</v>
      </c>
      <c r="B195" s="8" t="s">
        <v>502</v>
      </c>
      <c r="C195" s="8" t="s">
        <v>68</v>
      </c>
      <c r="D195" s="9">
        <v>1.77</v>
      </c>
      <c r="E195" s="13">
        <f>일위대가목록!E83</f>
        <v>0</v>
      </c>
      <c r="F195" s="14">
        <f t="shared" si="43"/>
        <v>0</v>
      </c>
      <c r="G195" s="13">
        <f>일위대가목록!F83</f>
        <v>0</v>
      </c>
      <c r="H195" s="14">
        <f t="shared" si="44"/>
        <v>0</v>
      </c>
      <c r="I195" s="13">
        <f>일위대가목록!G83</f>
        <v>0</v>
      </c>
      <c r="J195" s="14">
        <f t="shared" si="45"/>
        <v>0</v>
      </c>
      <c r="K195" s="13">
        <f t="shared" si="46"/>
        <v>0</v>
      </c>
      <c r="L195" s="14">
        <f t="shared" si="47"/>
        <v>0</v>
      </c>
      <c r="M195" s="8" t="s">
        <v>503</v>
      </c>
      <c r="N195" s="2" t="s">
        <v>175</v>
      </c>
      <c r="O195" s="2" t="s">
        <v>504</v>
      </c>
      <c r="P195" s="2" t="s">
        <v>63</v>
      </c>
      <c r="Q195" s="2" t="s">
        <v>64</v>
      </c>
      <c r="R195" s="2" t="s">
        <v>64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2" t="s">
        <v>52</v>
      </c>
      <c r="AW195" s="2" t="s">
        <v>677</v>
      </c>
      <c r="AX195" s="2" t="s">
        <v>52</v>
      </c>
      <c r="AY195" s="2" t="s">
        <v>52</v>
      </c>
    </row>
    <row r="196" spans="1:51" ht="30" customHeight="1">
      <c r="A196" s="8" t="s">
        <v>533</v>
      </c>
      <c r="B196" s="8" t="s">
        <v>534</v>
      </c>
      <c r="C196" s="8" t="s">
        <v>280</v>
      </c>
      <c r="D196" s="9">
        <v>13.99</v>
      </c>
      <c r="E196" s="13">
        <f>단가대비표!O22</f>
        <v>0</v>
      </c>
      <c r="F196" s="14">
        <f t="shared" si="43"/>
        <v>0</v>
      </c>
      <c r="G196" s="13">
        <f>단가대비표!P22</f>
        <v>0</v>
      </c>
      <c r="H196" s="14">
        <f t="shared" si="44"/>
        <v>0</v>
      </c>
      <c r="I196" s="13">
        <f>단가대비표!V22</f>
        <v>0</v>
      </c>
      <c r="J196" s="14">
        <f t="shared" si="45"/>
        <v>0</v>
      </c>
      <c r="K196" s="13">
        <f t="shared" si="46"/>
        <v>0</v>
      </c>
      <c r="L196" s="14">
        <f t="shared" si="47"/>
        <v>0</v>
      </c>
      <c r="M196" s="8" t="s">
        <v>52</v>
      </c>
      <c r="N196" s="2" t="s">
        <v>175</v>
      </c>
      <c r="O196" s="2" t="s">
        <v>535</v>
      </c>
      <c r="P196" s="2" t="s">
        <v>64</v>
      </c>
      <c r="Q196" s="2" t="s">
        <v>64</v>
      </c>
      <c r="R196" s="2" t="s">
        <v>63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2" t="s">
        <v>52</v>
      </c>
      <c r="AW196" s="2" t="s">
        <v>678</v>
      </c>
      <c r="AX196" s="2" t="s">
        <v>52</v>
      </c>
      <c r="AY196" s="2" t="s">
        <v>52</v>
      </c>
    </row>
    <row r="197" spans="1:51" ht="30" customHeight="1">
      <c r="A197" s="8" t="s">
        <v>538</v>
      </c>
      <c r="B197" s="8" t="s">
        <v>539</v>
      </c>
      <c r="C197" s="8" t="s">
        <v>307</v>
      </c>
      <c r="D197" s="9">
        <v>26</v>
      </c>
      <c r="E197" s="13">
        <f>단가대비표!O53</f>
        <v>0</v>
      </c>
      <c r="F197" s="14">
        <f t="shared" si="43"/>
        <v>0</v>
      </c>
      <c r="G197" s="13">
        <f>단가대비표!P53</f>
        <v>0</v>
      </c>
      <c r="H197" s="14">
        <f t="shared" si="44"/>
        <v>0</v>
      </c>
      <c r="I197" s="13">
        <f>단가대비표!V53</f>
        <v>0</v>
      </c>
      <c r="J197" s="14">
        <f t="shared" si="45"/>
        <v>0</v>
      </c>
      <c r="K197" s="13">
        <f t="shared" si="46"/>
        <v>0</v>
      </c>
      <c r="L197" s="14">
        <f t="shared" si="47"/>
        <v>0</v>
      </c>
      <c r="M197" s="8" t="s">
        <v>52</v>
      </c>
      <c r="N197" s="2" t="s">
        <v>175</v>
      </c>
      <c r="O197" s="2" t="s">
        <v>540</v>
      </c>
      <c r="P197" s="2" t="s">
        <v>64</v>
      </c>
      <c r="Q197" s="2" t="s">
        <v>64</v>
      </c>
      <c r="R197" s="2" t="s">
        <v>63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52</v>
      </c>
      <c r="AW197" s="2" t="s">
        <v>679</v>
      </c>
      <c r="AX197" s="2" t="s">
        <v>52</v>
      </c>
      <c r="AY197" s="2" t="s">
        <v>52</v>
      </c>
    </row>
    <row r="198" spans="1:51" ht="30" customHeight="1">
      <c r="A198" s="8" t="s">
        <v>542</v>
      </c>
      <c r="B198" s="8" t="s">
        <v>543</v>
      </c>
      <c r="C198" s="8" t="s">
        <v>307</v>
      </c>
      <c r="D198" s="9">
        <v>24</v>
      </c>
      <c r="E198" s="13">
        <f>일위대가목록!E87</f>
        <v>0</v>
      </c>
      <c r="F198" s="14">
        <f t="shared" si="43"/>
        <v>0</v>
      </c>
      <c r="G198" s="13">
        <f>일위대가목록!F87</f>
        <v>0</v>
      </c>
      <c r="H198" s="14">
        <f t="shared" si="44"/>
        <v>0</v>
      </c>
      <c r="I198" s="13">
        <f>일위대가목록!G87</f>
        <v>0</v>
      </c>
      <c r="J198" s="14">
        <f t="shared" si="45"/>
        <v>0</v>
      </c>
      <c r="K198" s="13">
        <f t="shared" si="46"/>
        <v>0</v>
      </c>
      <c r="L198" s="14">
        <f t="shared" si="47"/>
        <v>0</v>
      </c>
      <c r="M198" s="8" t="s">
        <v>544</v>
      </c>
      <c r="N198" s="2" t="s">
        <v>175</v>
      </c>
      <c r="O198" s="2" t="s">
        <v>545</v>
      </c>
      <c r="P198" s="2" t="s">
        <v>63</v>
      </c>
      <c r="Q198" s="2" t="s">
        <v>64</v>
      </c>
      <c r="R198" s="2" t="s">
        <v>64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52</v>
      </c>
      <c r="AW198" s="2" t="s">
        <v>680</v>
      </c>
      <c r="AX198" s="2" t="s">
        <v>52</v>
      </c>
      <c r="AY198" s="2" t="s">
        <v>52</v>
      </c>
    </row>
    <row r="199" spans="1:51" ht="30" customHeight="1">
      <c r="A199" s="8" t="s">
        <v>681</v>
      </c>
      <c r="B199" s="8" t="s">
        <v>682</v>
      </c>
      <c r="C199" s="8" t="s">
        <v>365</v>
      </c>
      <c r="D199" s="9">
        <v>3.25</v>
      </c>
      <c r="E199" s="13">
        <f>일위대가목록!E116</f>
        <v>0</v>
      </c>
      <c r="F199" s="14">
        <f t="shared" si="43"/>
        <v>0</v>
      </c>
      <c r="G199" s="13">
        <f>일위대가목록!F116</f>
        <v>0</v>
      </c>
      <c r="H199" s="14">
        <f t="shared" si="44"/>
        <v>0</v>
      </c>
      <c r="I199" s="13">
        <f>일위대가목록!G116</f>
        <v>0</v>
      </c>
      <c r="J199" s="14">
        <f t="shared" si="45"/>
        <v>0</v>
      </c>
      <c r="K199" s="13">
        <f t="shared" si="46"/>
        <v>0</v>
      </c>
      <c r="L199" s="14">
        <f t="shared" si="47"/>
        <v>0</v>
      </c>
      <c r="M199" s="8" t="s">
        <v>683</v>
      </c>
      <c r="N199" s="2" t="s">
        <v>175</v>
      </c>
      <c r="O199" s="2" t="s">
        <v>684</v>
      </c>
      <c r="P199" s="2" t="s">
        <v>63</v>
      </c>
      <c r="Q199" s="2" t="s">
        <v>64</v>
      </c>
      <c r="R199" s="2" t="s">
        <v>64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2" t="s">
        <v>52</v>
      </c>
      <c r="AW199" s="2" t="s">
        <v>685</v>
      </c>
      <c r="AX199" s="2" t="s">
        <v>52</v>
      </c>
      <c r="AY199" s="2" t="s">
        <v>52</v>
      </c>
    </row>
    <row r="200" spans="1:51" ht="30" customHeight="1">
      <c r="A200" s="8" t="s">
        <v>686</v>
      </c>
      <c r="B200" s="8" t="s">
        <v>687</v>
      </c>
      <c r="C200" s="8" t="s">
        <v>179</v>
      </c>
      <c r="D200" s="9">
        <v>1</v>
      </c>
      <c r="E200" s="13">
        <f>단가대비표!O34</f>
        <v>0</v>
      </c>
      <c r="F200" s="14">
        <f t="shared" si="43"/>
        <v>0</v>
      </c>
      <c r="G200" s="13">
        <f>단가대비표!P34</f>
        <v>0</v>
      </c>
      <c r="H200" s="14">
        <f t="shared" si="44"/>
        <v>0</v>
      </c>
      <c r="I200" s="13">
        <f>단가대비표!V34</f>
        <v>0</v>
      </c>
      <c r="J200" s="14">
        <f t="shared" si="45"/>
        <v>0</v>
      </c>
      <c r="K200" s="13">
        <f t="shared" si="46"/>
        <v>0</v>
      </c>
      <c r="L200" s="14">
        <f t="shared" si="47"/>
        <v>0</v>
      </c>
      <c r="M200" s="8" t="s">
        <v>180</v>
      </c>
      <c r="N200" s="2" t="s">
        <v>175</v>
      </c>
      <c r="O200" s="2" t="s">
        <v>688</v>
      </c>
      <c r="P200" s="2" t="s">
        <v>64</v>
      </c>
      <c r="Q200" s="2" t="s">
        <v>64</v>
      </c>
      <c r="R200" s="2" t="s">
        <v>63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2" t="s">
        <v>52</v>
      </c>
      <c r="AW200" s="2" t="s">
        <v>689</v>
      </c>
      <c r="AX200" s="2" t="s">
        <v>52</v>
      </c>
      <c r="AY200" s="2" t="s">
        <v>52</v>
      </c>
    </row>
    <row r="201" spans="1:51" ht="30" customHeight="1">
      <c r="A201" s="8" t="s">
        <v>690</v>
      </c>
      <c r="B201" s="8" t="s">
        <v>691</v>
      </c>
      <c r="C201" s="8" t="s">
        <v>179</v>
      </c>
      <c r="D201" s="9">
        <v>1</v>
      </c>
      <c r="E201" s="13">
        <f>단가대비표!O35</f>
        <v>0</v>
      </c>
      <c r="F201" s="14">
        <f t="shared" si="43"/>
        <v>0</v>
      </c>
      <c r="G201" s="13">
        <f>단가대비표!P35</f>
        <v>0</v>
      </c>
      <c r="H201" s="14">
        <f t="shared" si="44"/>
        <v>0</v>
      </c>
      <c r="I201" s="13">
        <f>단가대비표!V35</f>
        <v>0</v>
      </c>
      <c r="J201" s="14">
        <f t="shared" si="45"/>
        <v>0</v>
      </c>
      <c r="K201" s="13">
        <f t="shared" si="46"/>
        <v>0</v>
      </c>
      <c r="L201" s="14">
        <f t="shared" si="47"/>
        <v>0</v>
      </c>
      <c r="M201" s="8" t="s">
        <v>180</v>
      </c>
      <c r="N201" s="2" t="s">
        <v>175</v>
      </c>
      <c r="O201" s="2" t="s">
        <v>692</v>
      </c>
      <c r="P201" s="2" t="s">
        <v>64</v>
      </c>
      <c r="Q201" s="2" t="s">
        <v>64</v>
      </c>
      <c r="R201" s="2" t="s">
        <v>63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693</v>
      </c>
      <c r="AX201" s="2" t="s">
        <v>52</v>
      </c>
      <c r="AY201" s="2" t="s">
        <v>52</v>
      </c>
    </row>
    <row r="202" spans="1:51" ht="30" customHeight="1">
      <c r="A202" s="8" t="s">
        <v>694</v>
      </c>
      <c r="B202" s="8" t="s">
        <v>695</v>
      </c>
      <c r="C202" s="8" t="s">
        <v>110</v>
      </c>
      <c r="D202" s="9">
        <v>1</v>
      </c>
      <c r="E202" s="13">
        <f>일위대가목록!E117</f>
        <v>0</v>
      </c>
      <c r="F202" s="14">
        <f t="shared" si="43"/>
        <v>0</v>
      </c>
      <c r="G202" s="13">
        <f>일위대가목록!F117</f>
        <v>0</v>
      </c>
      <c r="H202" s="14">
        <f t="shared" si="44"/>
        <v>0</v>
      </c>
      <c r="I202" s="13">
        <f>일위대가목록!G117</f>
        <v>0</v>
      </c>
      <c r="J202" s="14">
        <f t="shared" si="45"/>
        <v>0</v>
      </c>
      <c r="K202" s="13">
        <f t="shared" si="46"/>
        <v>0</v>
      </c>
      <c r="L202" s="14">
        <f t="shared" si="47"/>
        <v>0</v>
      </c>
      <c r="M202" s="8" t="s">
        <v>696</v>
      </c>
      <c r="N202" s="2" t="s">
        <v>175</v>
      </c>
      <c r="O202" s="2" t="s">
        <v>697</v>
      </c>
      <c r="P202" s="2" t="s">
        <v>63</v>
      </c>
      <c r="Q202" s="2" t="s">
        <v>64</v>
      </c>
      <c r="R202" s="2" t="s">
        <v>64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52</v>
      </c>
      <c r="AW202" s="2" t="s">
        <v>698</v>
      </c>
      <c r="AX202" s="2" t="s">
        <v>52</v>
      </c>
      <c r="AY202" s="2" t="s">
        <v>52</v>
      </c>
    </row>
    <row r="203" spans="1:51" ht="30" customHeight="1">
      <c r="A203" s="8" t="s">
        <v>341</v>
      </c>
      <c r="B203" s="8" t="s">
        <v>52</v>
      </c>
      <c r="C203" s="8" t="s">
        <v>52</v>
      </c>
      <c r="D203" s="9"/>
      <c r="E203" s="13"/>
      <c r="F203" s="14">
        <f>TRUNC(SUMIF(N189:N202, N188, F189:F202),0)</f>
        <v>0</v>
      </c>
      <c r="G203" s="13"/>
      <c r="H203" s="14">
        <f>TRUNC(SUMIF(N189:N202, N188, H189:H202),0)</f>
        <v>0</v>
      </c>
      <c r="I203" s="13"/>
      <c r="J203" s="14">
        <f>TRUNC(SUMIF(N189:N202, N188, J189:J202),0)</f>
        <v>0</v>
      </c>
      <c r="K203" s="13"/>
      <c r="L203" s="14">
        <f>F203+H203+J203</f>
        <v>0</v>
      </c>
      <c r="M203" s="8" t="s">
        <v>52</v>
      </c>
      <c r="N203" s="2" t="s">
        <v>78</v>
      </c>
      <c r="O203" s="2" t="s">
        <v>78</v>
      </c>
      <c r="P203" s="2" t="s">
        <v>52</v>
      </c>
      <c r="Q203" s="2" t="s">
        <v>52</v>
      </c>
      <c r="R203" s="2" t="s">
        <v>52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2" t="s">
        <v>52</v>
      </c>
      <c r="AW203" s="2" t="s">
        <v>52</v>
      </c>
      <c r="AX203" s="2" t="s">
        <v>52</v>
      </c>
      <c r="AY203" s="2" t="s">
        <v>52</v>
      </c>
    </row>
    <row r="204" spans="1:51" ht="30" customHeight="1">
      <c r="A204" s="9"/>
      <c r="B204" s="9"/>
      <c r="C204" s="9"/>
      <c r="D204" s="9"/>
      <c r="E204" s="13"/>
      <c r="F204" s="14"/>
      <c r="G204" s="13"/>
      <c r="H204" s="14"/>
      <c r="I204" s="13"/>
      <c r="J204" s="14"/>
      <c r="K204" s="13"/>
      <c r="L204" s="14"/>
      <c r="M204" s="9"/>
    </row>
    <row r="205" spans="1:51" ht="30" customHeight="1">
      <c r="A205" s="163" t="s">
        <v>699</v>
      </c>
      <c r="B205" s="163"/>
      <c r="C205" s="163"/>
      <c r="D205" s="163"/>
      <c r="E205" s="164"/>
      <c r="F205" s="165"/>
      <c r="G205" s="164"/>
      <c r="H205" s="165"/>
      <c r="I205" s="164"/>
      <c r="J205" s="165"/>
      <c r="K205" s="164"/>
      <c r="L205" s="165"/>
      <c r="M205" s="163"/>
      <c r="N205" s="1" t="s">
        <v>193</v>
      </c>
    </row>
    <row r="206" spans="1:51" ht="30" customHeight="1">
      <c r="A206" s="8" t="s">
        <v>700</v>
      </c>
      <c r="B206" s="8" t="s">
        <v>344</v>
      </c>
      <c r="C206" s="8" t="s">
        <v>345</v>
      </c>
      <c r="D206" s="9">
        <v>6.0000000000000001E-3</v>
      </c>
      <c r="E206" s="13">
        <f>단가대비표!O91</f>
        <v>0</v>
      </c>
      <c r="F206" s="14">
        <f>TRUNC(E206*D206,1)</f>
        <v>0</v>
      </c>
      <c r="G206" s="13">
        <f>단가대비표!P91</f>
        <v>0</v>
      </c>
      <c r="H206" s="14">
        <f>TRUNC(G206*D206,1)</f>
        <v>0</v>
      </c>
      <c r="I206" s="13">
        <f>단가대비표!V91</f>
        <v>0</v>
      </c>
      <c r="J206" s="14">
        <f>TRUNC(I206*D206,1)</f>
        <v>0</v>
      </c>
      <c r="K206" s="13">
        <f>TRUNC(E206+G206+I206,1)</f>
        <v>0</v>
      </c>
      <c r="L206" s="14">
        <f>TRUNC(F206+H206+J206,1)</f>
        <v>0</v>
      </c>
      <c r="M206" s="8" t="s">
        <v>52</v>
      </c>
      <c r="N206" s="2" t="s">
        <v>193</v>
      </c>
      <c r="O206" s="2" t="s">
        <v>701</v>
      </c>
      <c r="P206" s="2" t="s">
        <v>64</v>
      </c>
      <c r="Q206" s="2" t="s">
        <v>64</v>
      </c>
      <c r="R206" s="2" t="s">
        <v>63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2" t="s">
        <v>52</v>
      </c>
      <c r="AW206" s="2" t="s">
        <v>702</v>
      </c>
      <c r="AX206" s="2" t="s">
        <v>52</v>
      </c>
      <c r="AY206" s="2" t="s">
        <v>52</v>
      </c>
    </row>
    <row r="207" spans="1:51" ht="30" customHeight="1">
      <c r="A207" s="8" t="s">
        <v>343</v>
      </c>
      <c r="B207" s="8" t="s">
        <v>344</v>
      </c>
      <c r="C207" s="8" t="s">
        <v>345</v>
      </c>
      <c r="D207" s="9">
        <v>0.02</v>
      </c>
      <c r="E207" s="13">
        <f>단가대비표!O84</f>
        <v>0</v>
      </c>
      <c r="F207" s="14">
        <f>TRUNC(E207*D207,1)</f>
        <v>0</v>
      </c>
      <c r="G207" s="13">
        <f>단가대비표!P84</f>
        <v>0</v>
      </c>
      <c r="H207" s="14">
        <f>TRUNC(G207*D207,1)</f>
        <v>0</v>
      </c>
      <c r="I207" s="13">
        <f>단가대비표!V84</f>
        <v>0</v>
      </c>
      <c r="J207" s="14">
        <f>TRUNC(I207*D207,1)</f>
        <v>0</v>
      </c>
      <c r="K207" s="13">
        <f>TRUNC(E207+G207+I207,1)</f>
        <v>0</v>
      </c>
      <c r="L207" s="14">
        <f>TRUNC(F207+H207+J207,1)</f>
        <v>0</v>
      </c>
      <c r="M207" s="8" t="s">
        <v>52</v>
      </c>
      <c r="N207" s="2" t="s">
        <v>193</v>
      </c>
      <c r="O207" s="2" t="s">
        <v>346</v>
      </c>
      <c r="P207" s="2" t="s">
        <v>64</v>
      </c>
      <c r="Q207" s="2" t="s">
        <v>64</v>
      </c>
      <c r="R207" s="2" t="s">
        <v>63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703</v>
      </c>
      <c r="AX207" s="2" t="s">
        <v>52</v>
      </c>
      <c r="AY207" s="2" t="s">
        <v>52</v>
      </c>
    </row>
    <row r="208" spans="1:51" ht="30" customHeight="1">
      <c r="A208" s="8" t="s">
        <v>341</v>
      </c>
      <c r="B208" s="8" t="s">
        <v>52</v>
      </c>
      <c r="C208" s="8" t="s">
        <v>52</v>
      </c>
      <c r="D208" s="9"/>
      <c r="E208" s="13"/>
      <c r="F208" s="14">
        <f>TRUNC(SUMIF(N206:N207, N205, F206:F207),0)</f>
        <v>0</v>
      </c>
      <c r="G208" s="13"/>
      <c r="H208" s="14">
        <f>TRUNC(SUMIF(N206:N207, N205, H206:H207),0)</f>
        <v>0</v>
      </c>
      <c r="I208" s="13"/>
      <c r="J208" s="14">
        <f>TRUNC(SUMIF(N206:N207, N205, J206:J207),0)</f>
        <v>0</v>
      </c>
      <c r="K208" s="13"/>
      <c r="L208" s="14">
        <f>F208+H208+J208</f>
        <v>0</v>
      </c>
      <c r="M208" s="8" t="s">
        <v>52</v>
      </c>
      <c r="N208" s="2" t="s">
        <v>78</v>
      </c>
      <c r="O208" s="2" t="s">
        <v>78</v>
      </c>
      <c r="P208" s="2" t="s">
        <v>52</v>
      </c>
      <c r="Q208" s="2" t="s">
        <v>52</v>
      </c>
      <c r="R208" s="2" t="s">
        <v>52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 t="s">
        <v>52</v>
      </c>
      <c r="AW208" s="2" t="s">
        <v>52</v>
      </c>
      <c r="AX208" s="2" t="s">
        <v>52</v>
      </c>
      <c r="AY208" s="2" t="s">
        <v>52</v>
      </c>
    </row>
    <row r="209" spans="1:51" ht="30" customHeight="1">
      <c r="A209" s="9"/>
      <c r="B209" s="9"/>
      <c r="C209" s="9"/>
      <c r="D209" s="9"/>
      <c r="E209" s="13"/>
      <c r="F209" s="14"/>
      <c r="G209" s="13"/>
      <c r="H209" s="14"/>
      <c r="I209" s="13"/>
      <c r="J209" s="14"/>
      <c r="K209" s="13"/>
      <c r="L209" s="14"/>
      <c r="M209" s="9"/>
    </row>
    <row r="210" spans="1:51" ht="30" customHeight="1">
      <c r="A210" s="163" t="s">
        <v>704</v>
      </c>
      <c r="B210" s="163"/>
      <c r="C210" s="163"/>
      <c r="D210" s="163"/>
      <c r="E210" s="164"/>
      <c r="F210" s="165"/>
      <c r="G210" s="164"/>
      <c r="H210" s="165"/>
      <c r="I210" s="164"/>
      <c r="J210" s="165"/>
      <c r="K210" s="164"/>
      <c r="L210" s="165"/>
      <c r="M210" s="163"/>
      <c r="N210" s="1" t="s">
        <v>198</v>
      </c>
    </row>
    <row r="211" spans="1:51" ht="30" customHeight="1">
      <c r="A211" s="8" t="s">
        <v>705</v>
      </c>
      <c r="B211" s="8" t="s">
        <v>191</v>
      </c>
      <c r="C211" s="8" t="s">
        <v>68</v>
      </c>
      <c r="D211" s="9">
        <v>1</v>
      </c>
      <c r="E211" s="13">
        <f>일위대가목록!E122</f>
        <v>0</v>
      </c>
      <c r="F211" s="14">
        <f>TRUNC(E211*D211,1)</f>
        <v>0</v>
      </c>
      <c r="G211" s="13">
        <f>일위대가목록!F122</f>
        <v>0</v>
      </c>
      <c r="H211" s="14">
        <f>TRUNC(G211*D211,1)</f>
        <v>0</v>
      </c>
      <c r="I211" s="13">
        <f>일위대가목록!G122</f>
        <v>0</v>
      </c>
      <c r="J211" s="14">
        <f>TRUNC(I211*D211,1)</f>
        <v>0</v>
      </c>
      <c r="K211" s="13">
        <f>TRUNC(E211+G211+I211,1)</f>
        <v>0</v>
      </c>
      <c r="L211" s="14">
        <f>TRUNC(F211+H211+J211,1)</f>
        <v>0</v>
      </c>
      <c r="M211" s="8" t="s">
        <v>706</v>
      </c>
      <c r="N211" s="2" t="s">
        <v>198</v>
      </c>
      <c r="O211" s="2" t="s">
        <v>707</v>
      </c>
      <c r="P211" s="2" t="s">
        <v>63</v>
      </c>
      <c r="Q211" s="2" t="s">
        <v>64</v>
      </c>
      <c r="R211" s="2" t="s">
        <v>64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2" t="s">
        <v>52</v>
      </c>
      <c r="AW211" s="2" t="s">
        <v>708</v>
      </c>
      <c r="AX211" s="2" t="s">
        <v>52</v>
      </c>
      <c r="AY211" s="2" t="s">
        <v>52</v>
      </c>
    </row>
    <row r="212" spans="1:51" ht="30" customHeight="1">
      <c r="A212" s="8" t="s">
        <v>341</v>
      </c>
      <c r="B212" s="8" t="s">
        <v>52</v>
      </c>
      <c r="C212" s="8" t="s">
        <v>52</v>
      </c>
      <c r="D212" s="9"/>
      <c r="E212" s="13"/>
      <c r="F212" s="14">
        <f>TRUNC(SUMIF(N211:N211, N210, F211:F211),0)</f>
        <v>0</v>
      </c>
      <c r="G212" s="13"/>
      <c r="H212" s="14">
        <f>TRUNC(SUMIF(N211:N211, N210, H211:H211),0)</f>
        <v>0</v>
      </c>
      <c r="I212" s="13"/>
      <c r="J212" s="14">
        <f>TRUNC(SUMIF(N211:N211, N210, J211:J211),0)</f>
        <v>0</v>
      </c>
      <c r="K212" s="13"/>
      <c r="L212" s="14">
        <f>F212+H212+J212</f>
        <v>0</v>
      </c>
      <c r="M212" s="8" t="s">
        <v>52</v>
      </c>
      <c r="N212" s="2" t="s">
        <v>78</v>
      </c>
      <c r="O212" s="2" t="s">
        <v>78</v>
      </c>
      <c r="P212" s="2" t="s">
        <v>52</v>
      </c>
      <c r="Q212" s="2" t="s">
        <v>52</v>
      </c>
      <c r="R212" s="2" t="s">
        <v>52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2" t="s">
        <v>52</v>
      </c>
      <c r="AW212" s="2" t="s">
        <v>52</v>
      </c>
      <c r="AX212" s="2" t="s">
        <v>52</v>
      </c>
      <c r="AY212" s="2" t="s">
        <v>52</v>
      </c>
    </row>
    <row r="213" spans="1:51" ht="30" customHeight="1">
      <c r="A213" s="9"/>
      <c r="B213" s="9"/>
      <c r="C213" s="9"/>
      <c r="D213" s="9"/>
      <c r="E213" s="13"/>
      <c r="F213" s="14"/>
      <c r="G213" s="13"/>
      <c r="H213" s="14"/>
      <c r="I213" s="13"/>
      <c r="J213" s="14"/>
      <c r="K213" s="13"/>
      <c r="L213" s="14"/>
      <c r="M213" s="9"/>
    </row>
    <row r="214" spans="1:51" ht="30" customHeight="1">
      <c r="A214" s="163" t="s">
        <v>709</v>
      </c>
      <c r="B214" s="163"/>
      <c r="C214" s="163"/>
      <c r="D214" s="163"/>
      <c r="E214" s="164"/>
      <c r="F214" s="165"/>
      <c r="G214" s="164"/>
      <c r="H214" s="165"/>
      <c r="I214" s="164"/>
      <c r="J214" s="165"/>
      <c r="K214" s="164"/>
      <c r="L214" s="165"/>
      <c r="M214" s="163"/>
      <c r="N214" s="1" t="s">
        <v>203</v>
      </c>
    </row>
    <row r="215" spans="1:51" ht="30" customHeight="1">
      <c r="A215" s="8" t="s">
        <v>705</v>
      </c>
      <c r="B215" s="8" t="s">
        <v>191</v>
      </c>
      <c r="C215" s="8" t="s">
        <v>68</v>
      </c>
      <c r="D215" s="9">
        <v>1</v>
      </c>
      <c r="E215" s="13">
        <f>일위대가목록!E122</f>
        <v>0</v>
      </c>
      <c r="F215" s="14">
        <f>TRUNC(E215*D215,1)</f>
        <v>0</v>
      </c>
      <c r="G215" s="13">
        <f>일위대가목록!F122</f>
        <v>0</v>
      </c>
      <c r="H215" s="14">
        <f>TRUNC(G215*D215,1)</f>
        <v>0</v>
      </c>
      <c r="I215" s="13">
        <f>일위대가목록!G122</f>
        <v>0</v>
      </c>
      <c r="J215" s="14">
        <f>TRUNC(I215*D215,1)</f>
        <v>0</v>
      </c>
      <c r="K215" s="13">
        <f>TRUNC(E215+G215+I215,1)</f>
        <v>0</v>
      </c>
      <c r="L215" s="14">
        <f>TRUNC(F215+H215+J215,1)</f>
        <v>0</v>
      </c>
      <c r="M215" s="8" t="s">
        <v>706</v>
      </c>
      <c r="N215" s="2" t="s">
        <v>203</v>
      </c>
      <c r="O215" s="2" t="s">
        <v>707</v>
      </c>
      <c r="P215" s="2" t="s">
        <v>63</v>
      </c>
      <c r="Q215" s="2" t="s">
        <v>64</v>
      </c>
      <c r="R215" s="2" t="s">
        <v>64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2" t="s">
        <v>52</v>
      </c>
      <c r="AW215" s="2" t="s">
        <v>710</v>
      </c>
      <c r="AX215" s="2" t="s">
        <v>52</v>
      </c>
      <c r="AY215" s="2" t="s">
        <v>52</v>
      </c>
    </row>
    <row r="216" spans="1:51" ht="30" customHeight="1">
      <c r="A216" s="8" t="s">
        <v>341</v>
      </c>
      <c r="B216" s="8" t="s">
        <v>52</v>
      </c>
      <c r="C216" s="8" t="s">
        <v>52</v>
      </c>
      <c r="D216" s="9"/>
      <c r="E216" s="13"/>
      <c r="F216" s="14">
        <f>TRUNC(SUMIF(N215:N215, N214, F215:F215),0)</f>
        <v>0</v>
      </c>
      <c r="G216" s="13"/>
      <c r="H216" s="14">
        <f>TRUNC(SUMIF(N215:N215, N214, H215:H215),0)</f>
        <v>0</v>
      </c>
      <c r="I216" s="13"/>
      <c r="J216" s="14">
        <f>TRUNC(SUMIF(N215:N215, N214, J215:J215),0)</f>
        <v>0</v>
      </c>
      <c r="K216" s="13"/>
      <c r="L216" s="14">
        <f>F216+H216+J216</f>
        <v>0</v>
      </c>
      <c r="M216" s="8" t="s">
        <v>52</v>
      </c>
      <c r="N216" s="2" t="s">
        <v>78</v>
      </c>
      <c r="O216" s="2" t="s">
        <v>78</v>
      </c>
      <c r="P216" s="2" t="s">
        <v>52</v>
      </c>
      <c r="Q216" s="2" t="s">
        <v>52</v>
      </c>
      <c r="R216" s="2" t="s">
        <v>52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2" t="s">
        <v>52</v>
      </c>
      <c r="AW216" s="2" t="s">
        <v>52</v>
      </c>
      <c r="AX216" s="2" t="s">
        <v>52</v>
      </c>
      <c r="AY216" s="2" t="s">
        <v>52</v>
      </c>
    </row>
    <row r="217" spans="1:51" ht="30" customHeight="1">
      <c r="A217" s="9"/>
      <c r="B217" s="9"/>
      <c r="C217" s="9"/>
      <c r="D217" s="9"/>
      <c r="E217" s="13"/>
      <c r="F217" s="14"/>
      <c r="G217" s="13"/>
      <c r="H217" s="14"/>
      <c r="I217" s="13"/>
      <c r="J217" s="14"/>
      <c r="K217" s="13"/>
      <c r="L217" s="14"/>
      <c r="M217" s="9"/>
    </row>
    <row r="218" spans="1:51" ht="30" customHeight="1">
      <c r="A218" s="163" t="s">
        <v>711</v>
      </c>
      <c r="B218" s="163"/>
      <c r="C218" s="163"/>
      <c r="D218" s="163"/>
      <c r="E218" s="164"/>
      <c r="F218" s="165"/>
      <c r="G218" s="164"/>
      <c r="H218" s="165"/>
      <c r="I218" s="164"/>
      <c r="J218" s="165"/>
      <c r="K218" s="164"/>
      <c r="L218" s="165"/>
      <c r="M218" s="163"/>
      <c r="N218" s="1" t="s">
        <v>208</v>
      </c>
    </row>
    <row r="219" spans="1:51" ht="30" customHeight="1">
      <c r="A219" s="8" t="s">
        <v>343</v>
      </c>
      <c r="B219" s="8" t="s">
        <v>344</v>
      </c>
      <c r="C219" s="8" t="s">
        <v>345</v>
      </c>
      <c r="D219" s="9">
        <v>0.5</v>
      </c>
      <c r="E219" s="13">
        <f>단가대비표!O84</f>
        <v>0</v>
      </c>
      <c r="F219" s="14">
        <f>TRUNC(E219*D219,1)</f>
        <v>0</v>
      </c>
      <c r="G219" s="13">
        <f>단가대비표!P84</f>
        <v>0</v>
      </c>
      <c r="H219" s="14">
        <f>TRUNC(G219*D219,1)</f>
        <v>0</v>
      </c>
      <c r="I219" s="13">
        <f>단가대비표!V84</f>
        <v>0</v>
      </c>
      <c r="J219" s="14">
        <f>TRUNC(I219*D219,1)</f>
        <v>0</v>
      </c>
      <c r="K219" s="13">
        <f>TRUNC(E219+G219+I219,1)</f>
        <v>0</v>
      </c>
      <c r="L219" s="14">
        <f>TRUNC(F219+H219+J219,1)</f>
        <v>0</v>
      </c>
      <c r="M219" s="8" t="s">
        <v>52</v>
      </c>
      <c r="N219" s="2" t="s">
        <v>208</v>
      </c>
      <c r="O219" s="2" t="s">
        <v>346</v>
      </c>
      <c r="P219" s="2" t="s">
        <v>64</v>
      </c>
      <c r="Q219" s="2" t="s">
        <v>64</v>
      </c>
      <c r="R219" s="2" t="s">
        <v>63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52</v>
      </c>
      <c r="AW219" s="2" t="s">
        <v>712</v>
      </c>
      <c r="AX219" s="2" t="s">
        <v>52</v>
      </c>
      <c r="AY219" s="2" t="s">
        <v>52</v>
      </c>
    </row>
    <row r="220" spans="1:51" ht="30" customHeight="1">
      <c r="A220" s="8" t="s">
        <v>341</v>
      </c>
      <c r="B220" s="8" t="s">
        <v>52</v>
      </c>
      <c r="C220" s="8" t="s">
        <v>52</v>
      </c>
      <c r="D220" s="9"/>
      <c r="E220" s="13"/>
      <c r="F220" s="14">
        <f>TRUNC(SUMIF(N219:N219, N218, F219:F219),0)</f>
        <v>0</v>
      </c>
      <c r="G220" s="13"/>
      <c r="H220" s="14">
        <f>TRUNC(SUMIF(N219:N219, N218, H219:H219),0)</f>
        <v>0</v>
      </c>
      <c r="I220" s="13"/>
      <c r="J220" s="14">
        <f>TRUNC(SUMIF(N219:N219, N218, J219:J219),0)</f>
        <v>0</v>
      </c>
      <c r="K220" s="13"/>
      <c r="L220" s="14">
        <f>F220+H220+J220</f>
        <v>0</v>
      </c>
      <c r="M220" s="8" t="s">
        <v>52</v>
      </c>
      <c r="N220" s="2" t="s">
        <v>78</v>
      </c>
      <c r="O220" s="2" t="s">
        <v>78</v>
      </c>
      <c r="P220" s="2" t="s">
        <v>52</v>
      </c>
      <c r="Q220" s="2" t="s">
        <v>52</v>
      </c>
      <c r="R220" s="2" t="s">
        <v>52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52</v>
      </c>
      <c r="AW220" s="2" t="s">
        <v>52</v>
      </c>
      <c r="AX220" s="2" t="s">
        <v>52</v>
      </c>
      <c r="AY220" s="2" t="s">
        <v>52</v>
      </c>
    </row>
    <row r="221" spans="1:51" ht="30" customHeight="1">
      <c r="A221" s="9"/>
      <c r="B221" s="9"/>
      <c r="C221" s="9"/>
      <c r="D221" s="9"/>
      <c r="E221" s="13"/>
      <c r="F221" s="14"/>
      <c r="G221" s="13"/>
      <c r="H221" s="14"/>
      <c r="I221" s="13"/>
      <c r="J221" s="14"/>
      <c r="K221" s="13"/>
      <c r="L221" s="14"/>
      <c r="M221" s="9"/>
    </row>
    <row r="222" spans="1:51" ht="30" customHeight="1">
      <c r="A222" s="163" t="s">
        <v>713</v>
      </c>
      <c r="B222" s="163"/>
      <c r="C222" s="163"/>
      <c r="D222" s="163"/>
      <c r="E222" s="164"/>
      <c r="F222" s="165"/>
      <c r="G222" s="164"/>
      <c r="H222" s="165"/>
      <c r="I222" s="164"/>
      <c r="J222" s="165"/>
      <c r="K222" s="164"/>
      <c r="L222" s="165"/>
      <c r="M222" s="163"/>
      <c r="N222" s="1" t="s">
        <v>213</v>
      </c>
    </row>
    <row r="223" spans="1:51" ht="30" customHeight="1">
      <c r="A223" s="8" t="s">
        <v>343</v>
      </c>
      <c r="B223" s="8" t="s">
        <v>344</v>
      </c>
      <c r="C223" s="8" t="s">
        <v>345</v>
      </c>
      <c r="D223" s="9">
        <v>0.1</v>
      </c>
      <c r="E223" s="13">
        <f>단가대비표!O84</f>
        <v>0</v>
      </c>
      <c r="F223" s="14">
        <f>TRUNC(E223*D223,1)</f>
        <v>0</v>
      </c>
      <c r="G223" s="13">
        <f>단가대비표!P84</f>
        <v>0</v>
      </c>
      <c r="H223" s="14">
        <f>TRUNC(G223*D223,1)</f>
        <v>0</v>
      </c>
      <c r="I223" s="13">
        <f>단가대비표!V84</f>
        <v>0</v>
      </c>
      <c r="J223" s="14">
        <f>TRUNC(I223*D223,1)</f>
        <v>0</v>
      </c>
      <c r="K223" s="13">
        <f>TRUNC(E223+G223+I223,1)</f>
        <v>0</v>
      </c>
      <c r="L223" s="14">
        <f>TRUNC(F223+H223+J223,1)</f>
        <v>0</v>
      </c>
      <c r="M223" s="8" t="s">
        <v>52</v>
      </c>
      <c r="N223" s="2" t="s">
        <v>213</v>
      </c>
      <c r="O223" s="2" t="s">
        <v>346</v>
      </c>
      <c r="P223" s="2" t="s">
        <v>64</v>
      </c>
      <c r="Q223" s="2" t="s">
        <v>64</v>
      </c>
      <c r="R223" s="2" t="s">
        <v>63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714</v>
      </c>
      <c r="AX223" s="2" t="s">
        <v>52</v>
      </c>
      <c r="AY223" s="2" t="s">
        <v>52</v>
      </c>
    </row>
    <row r="224" spans="1:51" ht="30" customHeight="1">
      <c r="A224" s="8" t="s">
        <v>341</v>
      </c>
      <c r="B224" s="8" t="s">
        <v>52</v>
      </c>
      <c r="C224" s="8" t="s">
        <v>52</v>
      </c>
      <c r="D224" s="9"/>
      <c r="E224" s="13"/>
      <c r="F224" s="14">
        <f>TRUNC(SUMIF(N223:N223, N222, F223:F223),0)</f>
        <v>0</v>
      </c>
      <c r="G224" s="13"/>
      <c r="H224" s="14">
        <f>TRUNC(SUMIF(N223:N223, N222, H223:H223),0)</f>
        <v>0</v>
      </c>
      <c r="I224" s="13"/>
      <c r="J224" s="14">
        <f>TRUNC(SUMIF(N223:N223, N222, J223:J223),0)</f>
        <v>0</v>
      </c>
      <c r="K224" s="13"/>
      <c r="L224" s="14">
        <f>F224+H224+J224</f>
        <v>0</v>
      </c>
      <c r="M224" s="8" t="s">
        <v>52</v>
      </c>
      <c r="N224" s="2" t="s">
        <v>78</v>
      </c>
      <c r="O224" s="2" t="s">
        <v>78</v>
      </c>
      <c r="P224" s="2" t="s">
        <v>52</v>
      </c>
      <c r="Q224" s="2" t="s">
        <v>52</v>
      </c>
      <c r="R224" s="2" t="s">
        <v>52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52</v>
      </c>
      <c r="AX224" s="2" t="s">
        <v>52</v>
      </c>
      <c r="AY224" s="2" t="s">
        <v>52</v>
      </c>
    </row>
    <row r="225" spans="1:51" ht="30" customHeight="1">
      <c r="A225" s="9"/>
      <c r="B225" s="9"/>
      <c r="C225" s="9"/>
      <c r="D225" s="9"/>
      <c r="E225" s="13"/>
      <c r="F225" s="14"/>
      <c r="G225" s="13"/>
      <c r="H225" s="14"/>
      <c r="I225" s="13"/>
      <c r="J225" s="14"/>
      <c r="K225" s="13"/>
      <c r="L225" s="14"/>
      <c r="M225" s="9"/>
    </row>
    <row r="226" spans="1:51" ht="30" customHeight="1">
      <c r="A226" s="163" t="s">
        <v>715</v>
      </c>
      <c r="B226" s="163"/>
      <c r="C226" s="163"/>
      <c r="D226" s="163"/>
      <c r="E226" s="164"/>
      <c r="F226" s="165"/>
      <c r="G226" s="164"/>
      <c r="H226" s="165"/>
      <c r="I226" s="164"/>
      <c r="J226" s="165"/>
      <c r="K226" s="164"/>
      <c r="L226" s="165"/>
      <c r="M226" s="163"/>
      <c r="N226" s="1" t="s">
        <v>217</v>
      </c>
    </row>
    <row r="227" spans="1:51" ht="30" customHeight="1">
      <c r="A227" s="8" t="s">
        <v>343</v>
      </c>
      <c r="B227" s="8" t="s">
        <v>344</v>
      </c>
      <c r="C227" s="8" t="s">
        <v>345</v>
      </c>
      <c r="D227" s="9">
        <v>2</v>
      </c>
      <c r="E227" s="13">
        <f>단가대비표!O84</f>
        <v>0</v>
      </c>
      <c r="F227" s="14">
        <f>TRUNC(E227*D227,1)</f>
        <v>0</v>
      </c>
      <c r="G227" s="13">
        <f>단가대비표!P84</f>
        <v>0</v>
      </c>
      <c r="H227" s="14">
        <f>TRUNC(G227*D227,1)</f>
        <v>0</v>
      </c>
      <c r="I227" s="13">
        <f>단가대비표!V84</f>
        <v>0</v>
      </c>
      <c r="J227" s="14">
        <f>TRUNC(I227*D227,1)</f>
        <v>0</v>
      </c>
      <c r="K227" s="13">
        <f>TRUNC(E227+G227+I227,1)</f>
        <v>0</v>
      </c>
      <c r="L227" s="14">
        <f>TRUNC(F227+H227+J227,1)</f>
        <v>0</v>
      </c>
      <c r="M227" s="8" t="s">
        <v>52</v>
      </c>
      <c r="N227" s="2" t="s">
        <v>217</v>
      </c>
      <c r="O227" s="2" t="s">
        <v>346</v>
      </c>
      <c r="P227" s="2" t="s">
        <v>64</v>
      </c>
      <c r="Q227" s="2" t="s">
        <v>64</v>
      </c>
      <c r="R227" s="2" t="s">
        <v>63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2" t="s">
        <v>52</v>
      </c>
      <c r="AW227" s="2" t="s">
        <v>716</v>
      </c>
      <c r="AX227" s="2" t="s">
        <v>52</v>
      </c>
      <c r="AY227" s="2" t="s">
        <v>52</v>
      </c>
    </row>
    <row r="228" spans="1:51" ht="30" customHeight="1">
      <c r="A228" s="8" t="s">
        <v>341</v>
      </c>
      <c r="B228" s="8" t="s">
        <v>52</v>
      </c>
      <c r="C228" s="8" t="s">
        <v>52</v>
      </c>
      <c r="D228" s="9"/>
      <c r="E228" s="13"/>
      <c r="F228" s="14">
        <f>TRUNC(SUMIF(N227:N227, N226, F227:F227),0)</f>
        <v>0</v>
      </c>
      <c r="G228" s="13"/>
      <c r="H228" s="14">
        <f>TRUNC(SUMIF(N227:N227, N226, H227:H227),0)</f>
        <v>0</v>
      </c>
      <c r="I228" s="13"/>
      <c r="J228" s="14">
        <f>TRUNC(SUMIF(N227:N227, N226, J227:J227),0)</f>
        <v>0</v>
      </c>
      <c r="K228" s="13"/>
      <c r="L228" s="14">
        <f>F228+H228+J228</f>
        <v>0</v>
      </c>
      <c r="M228" s="8" t="s">
        <v>52</v>
      </c>
      <c r="N228" s="2" t="s">
        <v>78</v>
      </c>
      <c r="O228" s="2" t="s">
        <v>78</v>
      </c>
      <c r="P228" s="2" t="s">
        <v>52</v>
      </c>
      <c r="Q228" s="2" t="s">
        <v>52</v>
      </c>
      <c r="R228" s="2" t="s">
        <v>52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2" t="s">
        <v>52</v>
      </c>
      <c r="AW228" s="2" t="s">
        <v>52</v>
      </c>
      <c r="AX228" s="2" t="s">
        <v>52</v>
      </c>
      <c r="AY228" s="2" t="s">
        <v>52</v>
      </c>
    </row>
    <row r="229" spans="1:51" ht="30" customHeight="1">
      <c r="A229" s="9"/>
      <c r="B229" s="9"/>
      <c r="C229" s="9"/>
      <c r="D229" s="9"/>
      <c r="E229" s="13"/>
      <c r="F229" s="14"/>
      <c r="G229" s="13"/>
      <c r="H229" s="14"/>
      <c r="I229" s="13"/>
      <c r="J229" s="14"/>
      <c r="K229" s="13"/>
      <c r="L229" s="14"/>
      <c r="M229" s="9"/>
    </row>
    <row r="230" spans="1:51" ht="30" customHeight="1">
      <c r="A230" s="163" t="s">
        <v>717</v>
      </c>
      <c r="B230" s="163"/>
      <c r="C230" s="163"/>
      <c r="D230" s="163"/>
      <c r="E230" s="164"/>
      <c r="F230" s="165"/>
      <c r="G230" s="164"/>
      <c r="H230" s="165"/>
      <c r="I230" s="164"/>
      <c r="J230" s="165"/>
      <c r="K230" s="164"/>
      <c r="L230" s="165"/>
      <c r="M230" s="163"/>
      <c r="N230" s="1" t="s">
        <v>221</v>
      </c>
    </row>
    <row r="231" spans="1:51" ht="30" customHeight="1">
      <c r="A231" s="8" t="s">
        <v>343</v>
      </c>
      <c r="B231" s="8" t="s">
        <v>344</v>
      </c>
      <c r="C231" s="8" t="s">
        <v>345</v>
      </c>
      <c r="D231" s="9">
        <v>1</v>
      </c>
      <c r="E231" s="13">
        <f>단가대비표!O84</f>
        <v>0</v>
      </c>
      <c r="F231" s="14">
        <f>TRUNC(E231*D231,1)</f>
        <v>0</v>
      </c>
      <c r="G231" s="13">
        <f>단가대비표!P84</f>
        <v>0</v>
      </c>
      <c r="H231" s="14">
        <f>TRUNC(G231*D231,1)</f>
        <v>0</v>
      </c>
      <c r="I231" s="13">
        <f>단가대비표!V84</f>
        <v>0</v>
      </c>
      <c r="J231" s="14">
        <f>TRUNC(I231*D231,1)</f>
        <v>0</v>
      </c>
      <c r="K231" s="13">
        <f>TRUNC(E231+G231+I231,1)</f>
        <v>0</v>
      </c>
      <c r="L231" s="14">
        <f>TRUNC(F231+H231+J231,1)</f>
        <v>0</v>
      </c>
      <c r="M231" s="8" t="s">
        <v>52</v>
      </c>
      <c r="N231" s="2" t="s">
        <v>221</v>
      </c>
      <c r="O231" s="2" t="s">
        <v>346</v>
      </c>
      <c r="P231" s="2" t="s">
        <v>64</v>
      </c>
      <c r="Q231" s="2" t="s">
        <v>64</v>
      </c>
      <c r="R231" s="2" t="s">
        <v>63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2" t="s">
        <v>52</v>
      </c>
      <c r="AW231" s="2" t="s">
        <v>718</v>
      </c>
      <c r="AX231" s="2" t="s">
        <v>52</v>
      </c>
      <c r="AY231" s="2" t="s">
        <v>52</v>
      </c>
    </row>
    <row r="232" spans="1:51" ht="30" customHeight="1">
      <c r="A232" s="8" t="s">
        <v>341</v>
      </c>
      <c r="B232" s="8" t="s">
        <v>52</v>
      </c>
      <c r="C232" s="8" t="s">
        <v>52</v>
      </c>
      <c r="D232" s="9"/>
      <c r="E232" s="13"/>
      <c r="F232" s="14">
        <f>TRUNC(SUMIF(N231:N231, N230, F231:F231),0)</f>
        <v>0</v>
      </c>
      <c r="G232" s="13"/>
      <c r="H232" s="14">
        <f>TRUNC(SUMIF(N231:N231, N230, H231:H231),0)</f>
        <v>0</v>
      </c>
      <c r="I232" s="13"/>
      <c r="J232" s="14">
        <f>TRUNC(SUMIF(N231:N231, N230, J231:J231),0)</f>
        <v>0</v>
      </c>
      <c r="K232" s="13"/>
      <c r="L232" s="14">
        <f>F232+H232+J232</f>
        <v>0</v>
      </c>
      <c r="M232" s="8" t="s">
        <v>52</v>
      </c>
      <c r="N232" s="2" t="s">
        <v>78</v>
      </c>
      <c r="O232" s="2" t="s">
        <v>78</v>
      </c>
      <c r="P232" s="2" t="s">
        <v>52</v>
      </c>
      <c r="Q232" s="2" t="s">
        <v>52</v>
      </c>
      <c r="R232" s="2" t="s">
        <v>52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52</v>
      </c>
      <c r="AW232" s="2" t="s">
        <v>52</v>
      </c>
      <c r="AX232" s="2" t="s">
        <v>52</v>
      </c>
      <c r="AY232" s="2" t="s">
        <v>52</v>
      </c>
    </row>
    <row r="233" spans="1:51" ht="30" customHeight="1">
      <c r="A233" s="9"/>
      <c r="B233" s="9"/>
      <c r="C233" s="9"/>
      <c r="D233" s="9"/>
      <c r="E233" s="13"/>
      <c r="F233" s="14"/>
      <c r="G233" s="13"/>
      <c r="H233" s="14"/>
      <c r="I233" s="13"/>
      <c r="J233" s="14"/>
      <c r="K233" s="13"/>
      <c r="L233" s="14"/>
      <c r="M233" s="9"/>
    </row>
    <row r="234" spans="1:51" ht="30" customHeight="1">
      <c r="A234" s="163" t="s">
        <v>719</v>
      </c>
      <c r="B234" s="163"/>
      <c r="C234" s="163"/>
      <c r="D234" s="163"/>
      <c r="E234" s="164"/>
      <c r="F234" s="165"/>
      <c r="G234" s="164"/>
      <c r="H234" s="165"/>
      <c r="I234" s="164"/>
      <c r="J234" s="165"/>
      <c r="K234" s="164"/>
      <c r="L234" s="165"/>
      <c r="M234" s="163"/>
      <c r="N234" s="1" t="s">
        <v>225</v>
      </c>
    </row>
    <row r="235" spans="1:51" ht="30" customHeight="1">
      <c r="A235" s="8" t="s">
        <v>343</v>
      </c>
      <c r="B235" s="8" t="s">
        <v>344</v>
      </c>
      <c r="C235" s="8" t="s">
        <v>345</v>
      </c>
      <c r="D235" s="9">
        <v>1</v>
      </c>
      <c r="E235" s="13">
        <f>단가대비표!O84</f>
        <v>0</v>
      </c>
      <c r="F235" s="14">
        <f>TRUNC(E235*D235,1)</f>
        <v>0</v>
      </c>
      <c r="G235" s="13">
        <f>단가대비표!P84</f>
        <v>0</v>
      </c>
      <c r="H235" s="14">
        <f>TRUNC(G235*D235,1)</f>
        <v>0</v>
      </c>
      <c r="I235" s="13">
        <f>단가대비표!V84</f>
        <v>0</v>
      </c>
      <c r="J235" s="14">
        <f>TRUNC(I235*D235,1)</f>
        <v>0</v>
      </c>
      <c r="K235" s="13">
        <f>TRUNC(E235+G235+I235,1)</f>
        <v>0</v>
      </c>
      <c r="L235" s="14">
        <f>TRUNC(F235+H235+J235,1)</f>
        <v>0</v>
      </c>
      <c r="M235" s="8" t="s">
        <v>52</v>
      </c>
      <c r="N235" s="2" t="s">
        <v>225</v>
      </c>
      <c r="O235" s="2" t="s">
        <v>346</v>
      </c>
      <c r="P235" s="2" t="s">
        <v>64</v>
      </c>
      <c r="Q235" s="2" t="s">
        <v>64</v>
      </c>
      <c r="R235" s="2" t="s">
        <v>63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2" t="s">
        <v>52</v>
      </c>
      <c r="AW235" s="2" t="s">
        <v>720</v>
      </c>
      <c r="AX235" s="2" t="s">
        <v>52</v>
      </c>
      <c r="AY235" s="2" t="s">
        <v>52</v>
      </c>
    </row>
    <row r="236" spans="1:51" ht="30" customHeight="1">
      <c r="A236" s="8" t="s">
        <v>341</v>
      </c>
      <c r="B236" s="8" t="s">
        <v>52</v>
      </c>
      <c r="C236" s="8" t="s">
        <v>52</v>
      </c>
      <c r="D236" s="9"/>
      <c r="E236" s="13"/>
      <c r="F236" s="14">
        <f>TRUNC(SUMIF(N235:N235, N234, F235:F235),0)</f>
        <v>0</v>
      </c>
      <c r="G236" s="13"/>
      <c r="H236" s="14">
        <f>TRUNC(SUMIF(N235:N235, N234, H235:H235),0)</f>
        <v>0</v>
      </c>
      <c r="I236" s="13"/>
      <c r="J236" s="14">
        <f>TRUNC(SUMIF(N235:N235, N234, J235:J235),0)</f>
        <v>0</v>
      </c>
      <c r="K236" s="13"/>
      <c r="L236" s="14">
        <f>F236+H236+J236</f>
        <v>0</v>
      </c>
      <c r="M236" s="8" t="s">
        <v>52</v>
      </c>
      <c r="N236" s="2" t="s">
        <v>78</v>
      </c>
      <c r="O236" s="2" t="s">
        <v>78</v>
      </c>
      <c r="P236" s="2" t="s">
        <v>52</v>
      </c>
      <c r="Q236" s="2" t="s">
        <v>52</v>
      </c>
      <c r="R236" s="2" t="s">
        <v>52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2" t="s">
        <v>52</v>
      </c>
      <c r="AW236" s="2" t="s">
        <v>52</v>
      </c>
      <c r="AX236" s="2" t="s">
        <v>52</v>
      </c>
      <c r="AY236" s="2" t="s">
        <v>52</v>
      </c>
    </row>
    <row r="237" spans="1:51" ht="30" customHeight="1">
      <c r="A237" s="9"/>
      <c r="B237" s="9"/>
      <c r="C237" s="9"/>
      <c r="D237" s="9"/>
      <c r="E237" s="13"/>
      <c r="F237" s="14"/>
      <c r="G237" s="13"/>
      <c r="H237" s="14"/>
      <c r="I237" s="13"/>
      <c r="J237" s="14"/>
      <c r="K237" s="13"/>
      <c r="L237" s="14"/>
      <c r="M237" s="9"/>
    </row>
    <row r="238" spans="1:51" ht="30" customHeight="1">
      <c r="A238" s="163" t="s">
        <v>721</v>
      </c>
      <c r="B238" s="163"/>
      <c r="C238" s="163"/>
      <c r="D238" s="163"/>
      <c r="E238" s="164"/>
      <c r="F238" s="165"/>
      <c r="G238" s="164"/>
      <c r="H238" s="165"/>
      <c r="I238" s="164"/>
      <c r="J238" s="165"/>
      <c r="K238" s="164"/>
      <c r="L238" s="165"/>
      <c r="M238" s="163"/>
      <c r="N238" s="1" t="s">
        <v>229</v>
      </c>
    </row>
    <row r="239" spans="1:51" ht="30" customHeight="1">
      <c r="A239" s="8" t="s">
        <v>343</v>
      </c>
      <c r="B239" s="8" t="s">
        <v>344</v>
      </c>
      <c r="C239" s="8" t="s">
        <v>345</v>
      </c>
      <c r="D239" s="9">
        <v>1</v>
      </c>
      <c r="E239" s="13">
        <f>단가대비표!O84</f>
        <v>0</v>
      </c>
      <c r="F239" s="14">
        <f>TRUNC(E239*D239,1)</f>
        <v>0</v>
      </c>
      <c r="G239" s="13">
        <f>단가대비표!P84</f>
        <v>0</v>
      </c>
      <c r="H239" s="14">
        <f>TRUNC(G239*D239,1)</f>
        <v>0</v>
      </c>
      <c r="I239" s="13">
        <f>단가대비표!V84</f>
        <v>0</v>
      </c>
      <c r="J239" s="14">
        <f>TRUNC(I239*D239,1)</f>
        <v>0</v>
      </c>
      <c r="K239" s="13">
        <f>TRUNC(E239+G239+I239,1)</f>
        <v>0</v>
      </c>
      <c r="L239" s="14">
        <f>TRUNC(F239+H239+J239,1)</f>
        <v>0</v>
      </c>
      <c r="M239" s="8" t="s">
        <v>52</v>
      </c>
      <c r="N239" s="2" t="s">
        <v>229</v>
      </c>
      <c r="O239" s="2" t="s">
        <v>346</v>
      </c>
      <c r="P239" s="2" t="s">
        <v>64</v>
      </c>
      <c r="Q239" s="2" t="s">
        <v>64</v>
      </c>
      <c r="R239" s="2" t="s">
        <v>63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2" t="s">
        <v>52</v>
      </c>
      <c r="AW239" s="2" t="s">
        <v>722</v>
      </c>
      <c r="AX239" s="2" t="s">
        <v>52</v>
      </c>
      <c r="AY239" s="2" t="s">
        <v>52</v>
      </c>
    </row>
    <row r="240" spans="1:51" ht="30" customHeight="1">
      <c r="A240" s="8" t="s">
        <v>341</v>
      </c>
      <c r="B240" s="8" t="s">
        <v>52</v>
      </c>
      <c r="C240" s="8" t="s">
        <v>52</v>
      </c>
      <c r="D240" s="9"/>
      <c r="E240" s="13"/>
      <c r="F240" s="14">
        <f>TRUNC(SUMIF(N239:N239, N238, F239:F239),0)</f>
        <v>0</v>
      </c>
      <c r="G240" s="13"/>
      <c r="H240" s="14">
        <f>TRUNC(SUMIF(N239:N239, N238, H239:H239),0)</f>
        <v>0</v>
      </c>
      <c r="I240" s="13"/>
      <c r="J240" s="14">
        <f>TRUNC(SUMIF(N239:N239, N238, J239:J239),0)</f>
        <v>0</v>
      </c>
      <c r="K240" s="13"/>
      <c r="L240" s="14">
        <f>F240+H240+J240</f>
        <v>0</v>
      </c>
      <c r="M240" s="8" t="s">
        <v>52</v>
      </c>
      <c r="N240" s="2" t="s">
        <v>78</v>
      </c>
      <c r="O240" s="2" t="s">
        <v>78</v>
      </c>
      <c r="P240" s="2" t="s">
        <v>52</v>
      </c>
      <c r="Q240" s="2" t="s">
        <v>52</v>
      </c>
      <c r="R240" s="2" t="s">
        <v>52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52</v>
      </c>
      <c r="AW240" s="2" t="s">
        <v>52</v>
      </c>
      <c r="AX240" s="2" t="s">
        <v>52</v>
      </c>
      <c r="AY240" s="2" t="s">
        <v>52</v>
      </c>
    </row>
    <row r="241" spans="1:51" ht="30" customHeight="1">
      <c r="A241" s="9"/>
      <c r="B241" s="9"/>
      <c r="C241" s="9"/>
      <c r="D241" s="9"/>
      <c r="E241" s="13"/>
      <c r="F241" s="14"/>
      <c r="G241" s="13"/>
      <c r="H241" s="14"/>
      <c r="I241" s="13"/>
      <c r="J241" s="14"/>
      <c r="K241" s="13"/>
      <c r="L241" s="14"/>
      <c r="M241" s="9"/>
    </row>
    <row r="242" spans="1:51" ht="30" customHeight="1">
      <c r="A242" s="163" t="s">
        <v>723</v>
      </c>
      <c r="B242" s="163"/>
      <c r="C242" s="163"/>
      <c r="D242" s="163"/>
      <c r="E242" s="164"/>
      <c r="F242" s="165"/>
      <c r="G242" s="164"/>
      <c r="H242" s="165"/>
      <c r="I242" s="164"/>
      <c r="J242" s="165"/>
      <c r="K242" s="164"/>
      <c r="L242" s="165"/>
      <c r="M242" s="163"/>
      <c r="N242" s="1" t="s">
        <v>234</v>
      </c>
    </row>
    <row r="243" spans="1:51" ht="30" customHeight="1">
      <c r="A243" s="8" t="s">
        <v>343</v>
      </c>
      <c r="B243" s="8" t="s">
        <v>344</v>
      </c>
      <c r="C243" s="8" t="s">
        <v>345</v>
      </c>
      <c r="D243" s="9">
        <v>1</v>
      </c>
      <c r="E243" s="13">
        <f>단가대비표!O84</f>
        <v>0</v>
      </c>
      <c r="F243" s="14">
        <f>TRUNC(E243*D243,1)</f>
        <v>0</v>
      </c>
      <c r="G243" s="13">
        <f>단가대비표!P84</f>
        <v>0</v>
      </c>
      <c r="H243" s="14">
        <f>TRUNC(G243*D243,1)</f>
        <v>0</v>
      </c>
      <c r="I243" s="13">
        <f>단가대비표!V84</f>
        <v>0</v>
      </c>
      <c r="J243" s="14">
        <f>TRUNC(I243*D243,1)</f>
        <v>0</v>
      </c>
      <c r="K243" s="13">
        <f>TRUNC(E243+G243+I243,1)</f>
        <v>0</v>
      </c>
      <c r="L243" s="14">
        <f>TRUNC(F243+H243+J243,1)</f>
        <v>0</v>
      </c>
      <c r="M243" s="8" t="s">
        <v>52</v>
      </c>
      <c r="N243" s="2" t="s">
        <v>234</v>
      </c>
      <c r="O243" s="2" t="s">
        <v>346</v>
      </c>
      <c r="P243" s="2" t="s">
        <v>64</v>
      </c>
      <c r="Q243" s="2" t="s">
        <v>64</v>
      </c>
      <c r="R243" s="2" t="s">
        <v>63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2" t="s">
        <v>52</v>
      </c>
      <c r="AW243" s="2" t="s">
        <v>724</v>
      </c>
      <c r="AX243" s="2" t="s">
        <v>52</v>
      </c>
      <c r="AY243" s="2" t="s">
        <v>52</v>
      </c>
    </row>
    <row r="244" spans="1:51" ht="30" customHeight="1">
      <c r="A244" s="8" t="s">
        <v>341</v>
      </c>
      <c r="B244" s="8" t="s">
        <v>52</v>
      </c>
      <c r="C244" s="8" t="s">
        <v>52</v>
      </c>
      <c r="D244" s="9"/>
      <c r="E244" s="13"/>
      <c r="F244" s="14">
        <f>TRUNC(SUMIF(N243:N243, N242, F243:F243),0)</f>
        <v>0</v>
      </c>
      <c r="G244" s="13"/>
      <c r="H244" s="14">
        <f>TRUNC(SUMIF(N243:N243, N242, H243:H243),0)</f>
        <v>0</v>
      </c>
      <c r="I244" s="13"/>
      <c r="J244" s="14">
        <f>TRUNC(SUMIF(N243:N243, N242, J243:J243),0)</f>
        <v>0</v>
      </c>
      <c r="K244" s="13"/>
      <c r="L244" s="14">
        <f>F244+H244+J244</f>
        <v>0</v>
      </c>
      <c r="M244" s="8" t="s">
        <v>52</v>
      </c>
      <c r="N244" s="2" t="s">
        <v>78</v>
      </c>
      <c r="O244" s="2" t="s">
        <v>78</v>
      </c>
      <c r="P244" s="2" t="s">
        <v>52</v>
      </c>
      <c r="Q244" s="2" t="s">
        <v>52</v>
      </c>
      <c r="R244" s="2" t="s">
        <v>52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2" t="s">
        <v>52</v>
      </c>
      <c r="AW244" s="2" t="s">
        <v>52</v>
      </c>
      <c r="AX244" s="2" t="s">
        <v>52</v>
      </c>
      <c r="AY244" s="2" t="s">
        <v>52</v>
      </c>
    </row>
    <row r="245" spans="1:51" ht="30" customHeight="1">
      <c r="A245" s="9"/>
      <c r="B245" s="9"/>
      <c r="C245" s="9"/>
      <c r="D245" s="9"/>
      <c r="E245" s="13"/>
      <c r="F245" s="14"/>
      <c r="G245" s="13"/>
      <c r="H245" s="14"/>
      <c r="I245" s="13"/>
      <c r="J245" s="14"/>
      <c r="K245" s="13"/>
      <c r="L245" s="14"/>
      <c r="M245" s="9"/>
    </row>
    <row r="246" spans="1:51" ht="30" customHeight="1">
      <c r="A246" s="163" t="s">
        <v>725</v>
      </c>
      <c r="B246" s="163"/>
      <c r="C246" s="163"/>
      <c r="D246" s="163"/>
      <c r="E246" s="164"/>
      <c r="F246" s="165"/>
      <c r="G246" s="164"/>
      <c r="H246" s="165"/>
      <c r="I246" s="164"/>
      <c r="J246" s="165"/>
      <c r="K246" s="164"/>
      <c r="L246" s="165"/>
      <c r="M246" s="163"/>
      <c r="N246" s="1" t="s">
        <v>239</v>
      </c>
    </row>
    <row r="247" spans="1:51" ht="30" customHeight="1">
      <c r="A247" s="8" t="s">
        <v>343</v>
      </c>
      <c r="B247" s="8" t="s">
        <v>344</v>
      </c>
      <c r="C247" s="8" t="s">
        <v>345</v>
      </c>
      <c r="D247" s="9">
        <v>1</v>
      </c>
      <c r="E247" s="13">
        <f>단가대비표!O84</f>
        <v>0</v>
      </c>
      <c r="F247" s="14">
        <f>TRUNC(E247*D247,1)</f>
        <v>0</v>
      </c>
      <c r="G247" s="13">
        <f>단가대비표!P84</f>
        <v>0</v>
      </c>
      <c r="H247" s="14">
        <f>TRUNC(G247*D247,1)</f>
        <v>0</v>
      </c>
      <c r="I247" s="13">
        <f>단가대비표!V84</f>
        <v>0</v>
      </c>
      <c r="J247" s="14">
        <f>TRUNC(I247*D247,1)</f>
        <v>0</v>
      </c>
      <c r="K247" s="13">
        <f>TRUNC(E247+G247+I247,1)</f>
        <v>0</v>
      </c>
      <c r="L247" s="14">
        <f>TRUNC(F247+H247+J247,1)</f>
        <v>0</v>
      </c>
      <c r="M247" s="8" t="s">
        <v>52</v>
      </c>
      <c r="N247" s="2" t="s">
        <v>239</v>
      </c>
      <c r="O247" s="2" t="s">
        <v>346</v>
      </c>
      <c r="P247" s="2" t="s">
        <v>64</v>
      </c>
      <c r="Q247" s="2" t="s">
        <v>64</v>
      </c>
      <c r="R247" s="2" t="s">
        <v>63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2" t="s">
        <v>52</v>
      </c>
      <c r="AW247" s="2" t="s">
        <v>726</v>
      </c>
      <c r="AX247" s="2" t="s">
        <v>52</v>
      </c>
      <c r="AY247" s="2" t="s">
        <v>52</v>
      </c>
    </row>
    <row r="248" spans="1:51" ht="30" customHeight="1">
      <c r="A248" s="8" t="s">
        <v>341</v>
      </c>
      <c r="B248" s="8" t="s">
        <v>52</v>
      </c>
      <c r="C248" s="8" t="s">
        <v>52</v>
      </c>
      <c r="D248" s="9"/>
      <c r="E248" s="13"/>
      <c r="F248" s="14">
        <f>TRUNC(SUMIF(N247:N247, N246, F247:F247),0)</f>
        <v>0</v>
      </c>
      <c r="G248" s="13"/>
      <c r="H248" s="14">
        <f>TRUNC(SUMIF(N247:N247, N246, H247:H247),0)</f>
        <v>0</v>
      </c>
      <c r="I248" s="13"/>
      <c r="J248" s="14">
        <f>TRUNC(SUMIF(N247:N247, N246, J247:J247),0)</f>
        <v>0</v>
      </c>
      <c r="K248" s="13"/>
      <c r="L248" s="14">
        <f>F248+H248+J248</f>
        <v>0</v>
      </c>
      <c r="M248" s="8" t="s">
        <v>52</v>
      </c>
      <c r="N248" s="2" t="s">
        <v>78</v>
      </c>
      <c r="O248" s="2" t="s">
        <v>78</v>
      </c>
      <c r="P248" s="2" t="s">
        <v>52</v>
      </c>
      <c r="Q248" s="2" t="s">
        <v>52</v>
      </c>
      <c r="R248" s="2" t="s">
        <v>52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2" t="s">
        <v>52</v>
      </c>
      <c r="AW248" s="2" t="s">
        <v>52</v>
      </c>
      <c r="AX248" s="2" t="s">
        <v>52</v>
      </c>
      <c r="AY248" s="2" t="s">
        <v>52</v>
      </c>
    </row>
    <row r="249" spans="1:51" ht="30" customHeight="1">
      <c r="A249" s="9"/>
      <c r="B249" s="9"/>
      <c r="C249" s="9"/>
      <c r="D249" s="9"/>
      <c r="E249" s="13"/>
      <c r="F249" s="14"/>
      <c r="G249" s="13"/>
      <c r="H249" s="14"/>
      <c r="I249" s="13"/>
      <c r="J249" s="14"/>
      <c r="K249" s="13"/>
      <c r="L249" s="14"/>
      <c r="M249" s="9"/>
    </row>
    <row r="250" spans="1:51" ht="30" customHeight="1">
      <c r="A250" s="163" t="s">
        <v>727</v>
      </c>
      <c r="B250" s="163"/>
      <c r="C250" s="163"/>
      <c r="D250" s="163"/>
      <c r="E250" s="164"/>
      <c r="F250" s="165"/>
      <c r="G250" s="164"/>
      <c r="H250" s="165"/>
      <c r="I250" s="164"/>
      <c r="J250" s="165"/>
      <c r="K250" s="164"/>
      <c r="L250" s="165"/>
      <c r="M250" s="163"/>
      <c r="N250" s="1" t="s">
        <v>243</v>
      </c>
    </row>
    <row r="251" spans="1:51" ht="30" customHeight="1">
      <c r="A251" s="8" t="s">
        <v>343</v>
      </c>
      <c r="B251" s="8" t="s">
        <v>344</v>
      </c>
      <c r="C251" s="8" t="s">
        <v>345</v>
      </c>
      <c r="D251" s="9">
        <v>1</v>
      </c>
      <c r="E251" s="13">
        <f>단가대비표!O84</f>
        <v>0</v>
      </c>
      <c r="F251" s="14">
        <f>TRUNC(E251*D251,1)</f>
        <v>0</v>
      </c>
      <c r="G251" s="13">
        <f>단가대비표!P84</f>
        <v>0</v>
      </c>
      <c r="H251" s="14">
        <f>TRUNC(G251*D251,1)</f>
        <v>0</v>
      </c>
      <c r="I251" s="13">
        <f>단가대비표!V84</f>
        <v>0</v>
      </c>
      <c r="J251" s="14">
        <f>TRUNC(I251*D251,1)</f>
        <v>0</v>
      </c>
      <c r="K251" s="13">
        <f>TRUNC(E251+G251+I251,1)</f>
        <v>0</v>
      </c>
      <c r="L251" s="14">
        <f>TRUNC(F251+H251+J251,1)</f>
        <v>0</v>
      </c>
      <c r="M251" s="8" t="s">
        <v>52</v>
      </c>
      <c r="N251" s="2" t="s">
        <v>243</v>
      </c>
      <c r="O251" s="2" t="s">
        <v>346</v>
      </c>
      <c r="P251" s="2" t="s">
        <v>64</v>
      </c>
      <c r="Q251" s="2" t="s">
        <v>64</v>
      </c>
      <c r="R251" s="2" t="s">
        <v>63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52</v>
      </c>
      <c r="AW251" s="2" t="s">
        <v>728</v>
      </c>
      <c r="AX251" s="2" t="s">
        <v>52</v>
      </c>
      <c r="AY251" s="2" t="s">
        <v>52</v>
      </c>
    </row>
    <row r="252" spans="1:51" ht="30" customHeight="1">
      <c r="A252" s="8" t="s">
        <v>341</v>
      </c>
      <c r="B252" s="8" t="s">
        <v>52</v>
      </c>
      <c r="C252" s="8" t="s">
        <v>52</v>
      </c>
      <c r="D252" s="9"/>
      <c r="E252" s="13"/>
      <c r="F252" s="14">
        <f>TRUNC(SUMIF(N251:N251, N250, F251:F251),0)</f>
        <v>0</v>
      </c>
      <c r="G252" s="13"/>
      <c r="H252" s="14">
        <f>TRUNC(SUMIF(N251:N251, N250, H251:H251),0)</f>
        <v>0</v>
      </c>
      <c r="I252" s="13"/>
      <c r="J252" s="14">
        <f>TRUNC(SUMIF(N251:N251, N250, J251:J251),0)</f>
        <v>0</v>
      </c>
      <c r="K252" s="13"/>
      <c r="L252" s="14">
        <f>F252+H252+J252</f>
        <v>0</v>
      </c>
      <c r="M252" s="8" t="s">
        <v>52</v>
      </c>
      <c r="N252" s="2" t="s">
        <v>78</v>
      </c>
      <c r="O252" s="2" t="s">
        <v>78</v>
      </c>
      <c r="P252" s="2" t="s">
        <v>52</v>
      </c>
      <c r="Q252" s="2" t="s">
        <v>52</v>
      </c>
      <c r="R252" s="2" t="s">
        <v>52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2" t="s">
        <v>52</v>
      </c>
      <c r="AW252" s="2" t="s">
        <v>52</v>
      </c>
      <c r="AX252" s="2" t="s">
        <v>52</v>
      </c>
      <c r="AY252" s="2" t="s">
        <v>52</v>
      </c>
    </row>
    <row r="253" spans="1:51" ht="30" customHeight="1">
      <c r="A253" s="9"/>
      <c r="B253" s="9"/>
      <c r="C253" s="9"/>
      <c r="D253" s="9"/>
      <c r="E253" s="13"/>
      <c r="F253" s="14"/>
      <c r="G253" s="13"/>
      <c r="H253" s="14"/>
      <c r="I253" s="13"/>
      <c r="J253" s="14"/>
      <c r="K253" s="13"/>
      <c r="L253" s="14"/>
      <c r="M253" s="9"/>
    </row>
    <row r="254" spans="1:51" ht="30" customHeight="1">
      <c r="A254" s="163" t="s">
        <v>729</v>
      </c>
      <c r="B254" s="163"/>
      <c r="C254" s="163"/>
      <c r="D254" s="163"/>
      <c r="E254" s="164"/>
      <c r="F254" s="165"/>
      <c r="G254" s="164"/>
      <c r="H254" s="165"/>
      <c r="I254" s="164"/>
      <c r="J254" s="165"/>
      <c r="K254" s="164"/>
      <c r="L254" s="165"/>
      <c r="M254" s="163"/>
      <c r="N254" s="1" t="s">
        <v>248</v>
      </c>
    </row>
    <row r="255" spans="1:51" ht="30" customHeight="1">
      <c r="A255" s="8" t="s">
        <v>343</v>
      </c>
      <c r="B255" s="8" t="s">
        <v>344</v>
      </c>
      <c r="C255" s="8" t="s">
        <v>345</v>
      </c>
      <c r="D255" s="9">
        <v>1</v>
      </c>
      <c r="E255" s="13">
        <f>단가대비표!O84</f>
        <v>0</v>
      </c>
      <c r="F255" s="14">
        <f>TRUNC(E255*D255,1)</f>
        <v>0</v>
      </c>
      <c r="G255" s="13">
        <f>단가대비표!P84</f>
        <v>0</v>
      </c>
      <c r="H255" s="14">
        <f>TRUNC(G255*D255,1)</f>
        <v>0</v>
      </c>
      <c r="I255" s="13">
        <f>단가대비표!V84</f>
        <v>0</v>
      </c>
      <c r="J255" s="14">
        <f>TRUNC(I255*D255,1)</f>
        <v>0</v>
      </c>
      <c r="K255" s="13">
        <f>TRUNC(E255+G255+I255,1)</f>
        <v>0</v>
      </c>
      <c r="L255" s="14">
        <f>TRUNC(F255+H255+J255,1)</f>
        <v>0</v>
      </c>
      <c r="M255" s="8" t="s">
        <v>52</v>
      </c>
      <c r="N255" s="2" t="s">
        <v>248</v>
      </c>
      <c r="O255" s="2" t="s">
        <v>346</v>
      </c>
      <c r="P255" s="2" t="s">
        <v>64</v>
      </c>
      <c r="Q255" s="2" t="s">
        <v>64</v>
      </c>
      <c r="R255" s="2" t="s">
        <v>63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2" t="s">
        <v>52</v>
      </c>
      <c r="AW255" s="2" t="s">
        <v>730</v>
      </c>
      <c r="AX255" s="2" t="s">
        <v>52</v>
      </c>
      <c r="AY255" s="2" t="s">
        <v>52</v>
      </c>
    </row>
    <row r="256" spans="1:51" ht="30" customHeight="1">
      <c r="A256" s="8" t="s">
        <v>341</v>
      </c>
      <c r="B256" s="8" t="s">
        <v>52</v>
      </c>
      <c r="C256" s="8" t="s">
        <v>52</v>
      </c>
      <c r="D256" s="9"/>
      <c r="E256" s="13"/>
      <c r="F256" s="14">
        <f>TRUNC(SUMIF(N255:N255, N254, F255:F255),0)</f>
        <v>0</v>
      </c>
      <c r="G256" s="13"/>
      <c r="H256" s="14">
        <f>TRUNC(SUMIF(N255:N255, N254, H255:H255),0)</f>
        <v>0</v>
      </c>
      <c r="I256" s="13"/>
      <c r="J256" s="14">
        <f>TRUNC(SUMIF(N255:N255, N254, J255:J255),0)</f>
        <v>0</v>
      </c>
      <c r="K256" s="13"/>
      <c r="L256" s="14">
        <f>F256+H256+J256</f>
        <v>0</v>
      </c>
      <c r="M256" s="8" t="s">
        <v>52</v>
      </c>
      <c r="N256" s="2" t="s">
        <v>78</v>
      </c>
      <c r="O256" s="2" t="s">
        <v>78</v>
      </c>
      <c r="P256" s="2" t="s">
        <v>52</v>
      </c>
      <c r="Q256" s="2" t="s">
        <v>52</v>
      </c>
      <c r="R256" s="2" t="s">
        <v>52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52</v>
      </c>
      <c r="AX256" s="2" t="s">
        <v>52</v>
      </c>
      <c r="AY256" s="2" t="s">
        <v>52</v>
      </c>
    </row>
    <row r="257" spans="1:51" ht="30" customHeight="1">
      <c r="A257" s="9"/>
      <c r="B257" s="9"/>
      <c r="C257" s="9"/>
      <c r="D257" s="9"/>
      <c r="E257" s="13"/>
      <c r="F257" s="14"/>
      <c r="G257" s="13"/>
      <c r="H257" s="14"/>
      <c r="I257" s="13"/>
      <c r="J257" s="14"/>
      <c r="K257" s="13"/>
      <c r="L257" s="14"/>
      <c r="M257" s="9"/>
    </row>
    <row r="258" spans="1:51" ht="30" customHeight="1">
      <c r="A258" s="163" t="s">
        <v>731</v>
      </c>
      <c r="B258" s="163"/>
      <c r="C258" s="163"/>
      <c r="D258" s="163"/>
      <c r="E258" s="164"/>
      <c r="F258" s="165"/>
      <c r="G258" s="164"/>
      <c r="H258" s="165"/>
      <c r="I258" s="164"/>
      <c r="J258" s="165"/>
      <c r="K258" s="164"/>
      <c r="L258" s="165"/>
      <c r="M258" s="163"/>
      <c r="N258" s="1" t="s">
        <v>252</v>
      </c>
    </row>
    <row r="259" spans="1:51" ht="30" customHeight="1">
      <c r="A259" s="8" t="s">
        <v>343</v>
      </c>
      <c r="B259" s="8" t="s">
        <v>344</v>
      </c>
      <c r="C259" s="8" t="s">
        <v>345</v>
      </c>
      <c r="D259" s="9">
        <v>3</v>
      </c>
      <c r="E259" s="13">
        <f>단가대비표!O84</f>
        <v>0</v>
      </c>
      <c r="F259" s="14">
        <f>TRUNC(E259*D259,1)</f>
        <v>0</v>
      </c>
      <c r="G259" s="13">
        <f>단가대비표!P84</f>
        <v>0</v>
      </c>
      <c r="H259" s="14">
        <f>TRUNC(G259*D259,1)</f>
        <v>0</v>
      </c>
      <c r="I259" s="13">
        <f>단가대비표!V84</f>
        <v>0</v>
      </c>
      <c r="J259" s="14">
        <f>TRUNC(I259*D259,1)</f>
        <v>0</v>
      </c>
      <c r="K259" s="13">
        <f>TRUNC(E259+G259+I259,1)</f>
        <v>0</v>
      </c>
      <c r="L259" s="14">
        <f>TRUNC(F259+H259+J259,1)</f>
        <v>0</v>
      </c>
      <c r="M259" s="8" t="s">
        <v>52</v>
      </c>
      <c r="N259" s="2" t="s">
        <v>252</v>
      </c>
      <c r="O259" s="2" t="s">
        <v>346</v>
      </c>
      <c r="P259" s="2" t="s">
        <v>64</v>
      </c>
      <c r="Q259" s="2" t="s">
        <v>64</v>
      </c>
      <c r="R259" s="2" t="s">
        <v>63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2" t="s">
        <v>52</v>
      </c>
      <c r="AW259" s="2" t="s">
        <v>732</v>
      </c>
      <c r="AX259" s="2" t="s">
        <v>52</v>
      </c>
      <c r="AY259" s="2" t="s">
        <v>52</v>
      </c>
    </row>
    <row r="260" spans="1:51" ht="30" customHeight="1">
      <c r="A260" s="8" t="s">
        <v>341</v>
      </c>
      <c r="B260" s="8" t="s">
        <v>52</v>
      </c>
      <c r="C260" s="8" t="s">
        <v>52</v>
      </c>
      <c r="D260" s="9"/>
      <c r="E260" s="13"/>
      <c r="F260" s="14">
        <f>TRUNC(SUMIF(N259:N259, N258, F259:F259),0)</f>
        <v>0</v>
      </c>
      <c r="G260" s="13"/>
      <c r="H260" s="14">
        <f>TRUNC(SUMIF(N259:N259, N258, H259:H259),0)</f>
        <v>0</v>
      </c>
      <c r="I260" s="13"/>
      <c r="J260" s="14">
        <f>TRUNC(SUMIF(N259:N259, N258, J259:J259),0)</f>
        <v>0</v>
      </c>
      <c r="K260" s="13"/>
      <c r="L260" s="14">
        <f>F260+H260+J260</f>
        <v>0</v>
      </c>
      <c r="M260" s="8" t="s">
        <v>52</v>
      </c>
      <c r="N260" s="2" t="s">
        <v>78</v>
      </c>
      <c r="O260" s="2" t="s">
        <v>78</v>
      </c>
      <c r="P260" s="2" t="s">
        <v>52</v>
      </c>
      <c r="Q260" s="2" t="s">
        <v>52</v>
      </c>
      <c r="R260" s="2" t="s">
        <v>52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52</v>
      </c>
      <c r="AX260" s="2" t="s">
        <v>52</v>
      </c>
      <c r="AY260" s="2" t="s">
        <v>52</v>
      </c>
    </row>
    <row r="261" spans="1:51" ht="30" customHeight="1">
      <c r="A261" s="9"/>
      <c r="B261" s="9"/>
      <c r="C261" s="9"/>
      <c r="D261" s="9"/>
      <c r="E261" s="13"/>
      <c r="F261" s="14"/>
      <c r="G261" s="13"/>
      <c r="H261" s="14"/>
      <c r="I261" s="13"/>
      <c r="J261" s="14"/>
      <c r="K261" s="13"/>
      <c r="L261" s="14"/>
      <c r="M261" s="9"/>
    </row>
    <row r="262" spans="1:51" ht="30" customHeight="1">
      <c r="A262" s="163" t="s">
        <v>733</v>
      </c>
      <c r="B262" s="163"/>
      <c r="C262" s="163"/>
      <c r="D262" s="163"/>
      <c r="E262" s="164"/>
      <c r="F262" s="165"/>
      <c r="G262" s="164"/>
      <c r="H262" s="165"/>
      <c r="I262" s="164"/>
      <c r="J262" s="165"/>
      <c r="K262" s="164"/>
      <c r="L262" s="165"/>
      <c r="M262" s="163"/>
      <c r="N262" s="1" t="s">
        <v>256</v>
      </c>
    </row>
    <row r="263" spans="1:51" ht="30" customHeight="1">
      <c r="A263" s="8" t="s">
        <v>343</v>
      </c>
      <c r="B263" s="8" t="s">
        <v>344</v>
      </c>
      <c r="C263" s="8" t="s">
        <v>345</v>
      </c>
      <c r="D263" s="9">
        <v>1</v>
      </c>
      <c r="E263" s="13">
        <f>단가대비표!O84</f>
        <v>0</v>
      </c>
      <c r="F263" s="14">
        <f>TRUNC(E263*D263,1)</f>
        <v>0</v>
      </c>
      <c r="G263" s="13">
        <f>단가대비표!P84</f>
        <v>0</v>
      </c>
      <c r="H263" s="14">
        <f>TRUNC(G263*D263,1)</f>
        <v>0</v>
      </c>
      <c r="I263" s="13">
        <f>단가대비표!V84</f>
        <v>0</v>
      </c>
      <c r="J263" s="14">
        <f>TRUNC(I263*D263,1)</f>
        <v>0</v>
      </c>
      <c r="K263" s="13">
        <f>TRUNC(E263+G263+I263,1)</f>
        <v>0</v>
      </c>
      <c r="L263" s="14">
        <f>TRUNC(F263+H263+J263,1)</f>
        <v>0</v>
      </c>
      <c r="M263" s="8" t="s">
        <v>52</v>
      </c>
      <c r="N263" s="2" t="s">
        <v>256</v>
      </c>
      <c r="O263" s="2" t="s">
        <v>346</v>
      </c>
      <c r="P263" s="2" t="s">
        <v>64</v>
      </c>
      <c r="Q263" s="2" t="s">
        <v>64</v>
      </c>
      <c r="R263" s="2" t="s">
        <v>63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2" t="s">
        <v>52</v>
      </c>
      <c r="AW263" s="2" t="s">
        <v>734</v>
      </c>
      <c r="AX263" s="2" t="s">
        <v>52</v>
      </c>
      <c r="AY263" s="2" t="s">
        <v>52</v>
      </c>
    </row>
    <row r="264" spans="1:51" ht="30" customHeight="1">
      <c r="A264" s="8" t="s">
        <v>341</v>
      </c>
      <c r="B264" s="8" t="s">
        <v>52</v>
      </c>
      <c r="C264" s="8" t="s">
        <v>52</v>
      </c>
      <c r="D264" s="9"/>
      <c r="E264" s="13"/>
      <c r="F264" s="14">
        <f>TRUNC(SUMIF(N263:N263, N262, F263:F263),0)</f>
        <v>0</v>
      </c>
      <c r="G264" s="13"/>
      <c r="H264" s="14">
        <f>TRUNC(SUMIF(N263:N263, N262, H263:H263),0)</f>
        <v>0</v>
      </c>
      <c r="I264" s="13"/>
      <c r="J264" s="14">
        <f>TRUNC(SUMIF(N263:N263, N262, J263:J263),0)</f>
        <v>0</v>
      </c>
      <c r="K264" s="13"/>
      <c r="L264" s="14">
        <f>F264+H264+J264</f>
        <v>0</v>
      </c>
      <c r="M264" s="8" t="s">
        <v>52</v>
      </c>
      <c r="N264" s="2" t="s">
        <v>78</v>
      </c>
      <c r="O264" s="2" t="s">
        <v>78</v>
      </c>
      <c r="P264" s="2" t="s">
        <v>52</v>
      </c>
      <c r="Q264" s="2" t="s">
        <v>52</v>
      </c>
      <c r="R264" s="2" t="s">
        <v>52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2" t="s">
        <v>52</v>
      </c>
      <c r="AW264" s="2" t="s">
        <v>52</v>
      </c>
      <c r="AX264" s="2" t="s">
        <v>52</v>
      </c>
      <c r="AY264" s="2" t="s">
        <v>52</v>
      </c>
    </row>
    <row r="265" spans="1:51" ht="30" customHeight="1">
      <c r="A265" s="9"/>
      <c r="B265" s="9"/>
      <c r="C265" s="9"/>
      <c r="D265" s="9"/>
      <c r="E265" s="13"/>
      <c r="F265" s="14"/>
      <c r="G265" s="13"/>
      <c r="H265" s="14"/>
      <c r="I265" s="13"/>
      <c r="J265" s="14"/>
      <c r="K265" s="13"/>
      <c r="L265" s="14"/>
      <c r="M265" s="9"/>
    </row>
    <row r="266" spans="1:51" ht="30" customHeight="1">
      <c r="A266" s="163" t="s">
        <v>735</v>
      </c>
      <c r="B266" s="163"/>
      <c r="C266" s="163"/>
      <c r="D266" s="163"/>
      <c r="E266" s="164"/>
      <c r="F266" s="165"/>
      <c r="G266" s="164"/>
      <c r="H266" s="165"/>
      <c r="I266" s="164"/>
      <c r="J266" s="165"/>
      <c r="K266" s="164"/>
      <c r="L266" s="165"/>
      <c r="M266" s="163"/>
      <c r="N266" s="1" t="s">
        <v>261</v>
      </c>
    </row>
    <row r="267" spans="1:51" ht="30" customHeight="1">
      <c r="A267" s="8" t="s">
        <v>343</v>
      </c>
      <c r="B267" s="8" t="s">
        <v>344</v>
      </c>
      <c r="C267" s="8" t="s">
        <v>345</v>
      </c>
      <c r="D267" s="9">
        <v>0.15</v>
      </c>
      <c r="E267" s="13">
        <f>단가대비표!O84</f>
        <v>0</v>
      </c>
      <c r="F267" s="14">
        <f>TRUNC(E267*D267,1)</f>
        <v>0</v>
      </c>
      <c r="G267" s="13">
        <f>단가대비표!P84</f>
        <v>0</v>
      </c>
      <c r="H267" s="14">
        <f>TRUNC(G267*D267,1)</f>
        <v>0</v>
      </c>
      <c r="I267" s="13">
        <f>단가대비표!V84</f>
        <v>0</v>
      </c>
      <c r="J267" s="14">
        <f>TRUNC(I267*D267,1)</f>
        <v>0</v>
      </c>
      <c r="K267" s="13">
        <f>TRUNC(E267+G267+I267,1)</f>
        <v>0</v>
      </c>
      <c r="L267" s="14">
        <f>TRUNC(F267+H267+J267,1)</f>
        <v>0</v>
      </c>
      <c r="M267" s="8" t="s">
        <v>52</v>
      </c>
      <c r="N267" s="2" t="s">
        <v>261</v>
      </c>
      <c r="O267" s="2" t="s">
        <v>346</v>
      </c>
      <c r="P267" s="2" t="s">
        <v>64</v>
      </c>
      <c r="Q267" s="2" t="s">
        <v>64</v>
      </c>
      <c r="R267" s="2" t="s">
        <v>63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2" t="s">
        <v>52</v>
      </c>
      <c r="AW267" s="2" t="s">
        <v>736</v>
      </c>
      <c r="AX267" s="2" t="s">
        <v>52</v>
      </c>
      <c r="AY267" s="2" t="s">
        <v>52</v>
      </c>
    </row>
    <row r="268" spans="1:51" ht="30" customHeight="1">
      <c r="A268" s="8" t="s">
        <v>341</v>
      </c>
      <c r="B268" s="8" t="s">
        <v>52</v>
      </c>
      <c r="C268" s="8" t="s">
        <v>52</v>
      </c>
      <c r="D268" s="9"/>
      <c r="E268" s="13"/>
      <c r="F268" s="14">
        <f>TRUNC(SUMIF(N267:N267, N266, F267:F267),0)</f>
        <v>0</v>
      </c>
      <c r="G268" s="13"/>
      <c r="H268" s="14">
        <f>TRUNC(SUMIF(N267:N267, N266, H267:H267),0)</f>
        <v>0</v>
      </c>
      <c r="I268" s="13"/>
      <c r="J268" s="14">
        <f>TRUNC(SUMIF(N267:N267, N266, J267:J267),0)</f>
        <v>0</v>
      </c>
      <c r="K268" s="13"/>
      <c r="L268" s="14">
        <f>F268+H268+J268</f>
        <v>0</v>
      </c>
      <c r="M268" s="8" t="s">
        <v>52</v>
      </c>
      <c r="N268" s="2" t="s">
        <v>78</v>
      </c>
      <c r="O268" s="2" t="s">
        <v>78</v>
      </c>
      <c r="P268" s="2" t="s">
        <v>52</v>
      </c>
      <c r="Q268" s="2" t="s">
        <v>52</v>
      </c>
      <c r="R268" s="2" t="s">
        <v>52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52</v>
      </c>
      <c r="AW268" s="2" t="s">
        <v>52</v>
      </c>
      <c r="AX268" s="2" t="s">
        <v>52</v>
      </c>
      <c r="AY268" s="2" t="s">
        <v>52</v>
      </c>
    </row>
    <row r="269" spans="1:51" ht="30" customHeight="1">
      <c r="A269" s="9"/>
      <c r="B269" s="9"/>
      <c r="C269" s="9"/>
      <c r="D269" s="9"/>
      <c r="E269" s="13"/>
      <c r="F269" s="14"/>
      <c r="G269" s="13"/>
      <c r="H269" s="14"/>
      <c r="I269" s="13"/>
      <c r="J269" s="14"/>
      <c r="K269" s="13"/>
      <c r="L269" s="14"/>
      <c r="M269" s="9"/>
    </row>
    <row r="270" spans="1:51" ht="30" customHeight="1">
      <c r="A270" s="163" t="s">
        <v>737</v>
      </c>
      <c r="B270" s="163"/>
      <c r="C270" s="163"/>
      <c r="D270" s="163"/>
      <c r="E270" s="164"/>
      <c r="F270" s="165"/>
      <c r="G270" s="164"/>
      <c r="H270" s="165"/>
      <c r="I270" s="164"/>
      <c r="J270" s="165"/>
      <c r="K270" s="164"/>
      <c r="L270" s="165"/>
      <c r="M270" s="163"/>
      <c r="N270" s="1" t="s">
        <v>339</v>
      </c>
    </row>
    <row r="271" spans="1:51" ht="30" customHeight="1">
      <c r="A271" s="8" t="s">
        <v>738</v>
      </c>
      <c r="B271" s="8" t="s">
        <v>344</v>
      </c>
      <c r="C271" s="8" t="s">
        <v>345</v>
      </c>
      <c r="D271" s="9">
        <v>0.25</v>
      </c>
      <c r="E271" s="13">
        <f>단가대비표!O86</f>
        <v>0</v>
      </c>
      <c r="F271" s="14">
        <f>TRUNC(E271*D271,1)</f>
        <v>0</v>
      </c>
      <c r="G271" s="13">
        <f>단가대비표!P86</f>
        <v>0</v>
      </c>
      <c r="H271" s="14">
        <f>TRUNC(G271*D271,1)</f>
        <v>0</v>
      </c>
      <c r="I271" s="13">
        <f>단가대비표!V86</f>
        <v>0</v>
      </c>
      <c r="J271" s="14">
        <f>TRUNC(I271*D271,1)</f>
        <v>0</v>
      </c>
      <c r="K271" s="13">
        <f>TRUNC(E271+G271+I271,1)</f>
        <v>0</v>
      </c>
      <c r="L271" s="14">
        <f>TRUNC(F271+H271+J271,1)</f>
        <v>0</v>
      </c>
      <c r="M271" s="8" t="s">
        <v>52</v>
      </c>
      <c r="N271" s="2" t="s">
        <v>339</v>
      </c>
      <c r="O271" s="2" t="s">
        <v>739</v>
      </c>
      <c r="P271" s="2" t="s">
        <v>64</v>
      </c>
      <c r="Q271" s="2" t="s">
        <v>64</v>
      </c>
      <c r="R271" s="2" t="s">
        <v>63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2" t="s">
        <v>52</v>
      </c>
      <c r="AW271" s="2" t="s">
        <v>740</v>
      </c>
      <c r="AX271" s="2" t="s">
        <v>52</v>
      </c>
      <c r="AY271" s="2" t="s">
        <v>52</v>
      </c>
    </row>
    <row r="272" spans="1:51" ht="30" customHeight="1">
      <c r="A272" s="8" t="s">
        <v>343</v>
      </c>
      <c r="B272" s="8" t="s">
        <v>344</v>
      </c>
      <c r="C272" s="8" t="s">
        <v>345</v>
      </c>
      <c r="D272" s="9">
        <v>0.14000000000000001</v>
      </c>
      <c r="E272" s="13">
        <f>단가대비표!O84</f>
        <v>0</v>
      </c>
      <c r="F272" s="14">
        <f>TRUNC(E272*D272,1)</f>
        <v>0</v>
      </c>
      <c r="G272" s="13">
        <f>단가대비표!P84</f>
        <v>0</v>
      </c>
      <c r="H272" s="14">
        <f>TRUNC(G272*D272,1)</f>
        <v>0</v>
      </c>
      <c r="I272" s="13">
        <f>단가대비표!V84</f>
        <v>0</v>
      </c>
      <c r="J272" s="14">
        <f>TRUNC(I272*D272,1)</f>
        <v>0</v>
      </c>
      <c r="K272" s="13">
        <f>TRUNC(E272+G272+I272,1)</f>
        <v>0</v>
      </c>
      <c r="L272" s="14">
        <f>TRUNC(F272+H272+J272,1)</f>
        <v>0</v>
      </c>
      <c r="M272" s="8" t="s">
        <v>52</v>
      </c>
      <c r="N272" s="2" t="s">
        <v>339</v>
      </c>
      <c r="O272" s="2" t="s">
        <v>346</v>
      </c>
      <c r="P272" s="2" t="s">
        <v>64</v>
      </c>
      <c r="Q272" s="2" t="s">
        <v>64</v>
      </c>
      <c r="R272" s="2" t="s">
        <v>63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2" t="s">
        <v>52</v>
      </c>
      <c r="AW272" s="2" t="s">
        <v>741</v>
      </c>
      <c r="AX272" s="2" t="s">
        <v>52</v>
      </c>
      <c r="AY272" s="2" t="s">
        <v>52</v>
      </c>
    </row>
    <row r="273" spans="1:51" ht="30" customHeight="1">
      <c r="A273" s="8" t="s">
        <v>341</v>
      </c>
      <c r="B273" s="8" t="s">
        <v>52</v>
      </c>
      <c r="C273" s="8" t="s">
        <v>52</v>
      </c>
      <c r="D273" s="9"/>
      <c r="E273" s="13"/>
      <c r="F273" s="14">
        <f>TRUNC(SUMIF(N271:N272, N270, F271:F272),0)</f>
        <v>0</v>
      </c>
      <c r="G273" s="13"/>
      <c r="H273" s="14">
        <f>TRUNC(SUMIF(N271:N272, N270, H271:H272),0)</f>
        <v>0</v>
      </c>
      <c r="I273" s="13"/>
      <c r="J273" s="14">
        <f>TRUNC(SUMIF(N271:N272, N270, J271:J272),0)</f>
        <v>0</v>
      </c>
      <c r="K273" s="13"/>
      <c r="L273" s="14">
        <f>F273+H273+J273</f>
        <v>0</v>
      </c>
      <c r="M273" s="8" t="s">
        <v>52</v>
      </c>
      <c r="N273" s="2" t="s">
        <v>78</v>
      </c>
      <c r="O273" s="2" t="s">
        <v>78</v>
      </c>
      <c r="P273" s="2" t="s">
        <v>52</v>
      </c>
      <c r="Q273" s="2" t="s">
        <v>52</v>
      </c>
      <c r="R273" s="2" t="s">
        <v>52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2" t="s">
        <v>52</v>
      </c>
      <c r="AW273" s="2" t="s">
        <v>52</v>
      </c>
      <c r="AX273" s="2" t="s">
        <v>52</v>
      </c>
      <c r="AY273" s="2" t="s">
        <v>52</v>
      </c>
    </row>
    <row r="274" spans="1:51" ht="30" customHeight="1">
      <c r="A274" s="9"/>
      <c r="B274" s="9"/>
      <c r="C274" s="9"/>
      <c r="D274" s="9"/>
      <c r="E274" s="13"/>
      <c r="F274" s="14"/>
      <c r="G274" s="13"/>
      <c r="H274" s="14"/>
      <c r="I274" s="13"/>
      <c r="J274" s="14"/>
      <c r="K274" s="13"/>
      <c r="L274" s="14"/>
      <c r="M274" s="9"/>
    </row>
    <row r="275" spans="1:51" ht="30" customHeight="1">
      <c r="A275" s="163" t="s">
        <v>742</v>
      </c>
      <c r="B275" s="163"/>
      <c r="C275" s="163"/>
      <c r="D275" s="163"/>
      <c r="E275" s="164"/>
      <c r="F275" s="165"/>
      <c r="G275" s="164"/>
      <c r="H275" s="165"/>
      <c r="I275" s="164"/>
      <c r="J275" s="165"/>
      <c r="K275" s="164"/>
      <c r="L275" s="165"/>
      <c r="M275" s="163"/>
      <c r="N275" s="1" t="s">
        <v>357</v>
      </c>
    </row>
    <row r="276" spans="1:51" ht="30" customHeight="1">
      <c r="A276" s="8" t="s">
        <v>374</v>
      </c>
      <c r="B276" s="8" t="s">
        <v>344</v>
      </c>
      <c r="C276" s="8" t="s">
        <v>345</v>
      </c>
      <c r="D276" s="9">
        <v>0.124</v>
      </c>
      <c r="E276" s="13">
        <f>단가대비표!O94</f>
        <v>0</v>
      </c>
      <c r="F276" s="14">
        <f>TRUNC(E276*D276,1)</f>
        <v>0</v>
      </c>
      <c r="G276" s="13">
        <f>단가대비표!P94</f>
        <v>0</v>
      </c>
      <c r="H276" s="14">
        <f>TRUNC(G276*D276,1)</f>
        <v>0</v>
      </c>
      <c r="I276" s="13">
        <f>단가대비표!V94</f>
        <v>0</v>
      </c>
      <c r="J276" s="14">
        <f>TRUNC(I276*D276,1)</f>
        <v>0</v>
      </c>
      <c r="K276" s="13">
        <f t="shared" ref="K276:L278" si="48">TRUNC(E276+G276+I276,1)</f>
        <v>0</v>
      </c>
      <c r="L276" s="14">
        <f t="shared" si="48"/>
        <v>0</v>
      </c>
      <c r="M276" s="8" t="s">
        <v>52</v>
      </c>
      <c r="N276" s="2" t="s">
        <v>357</v>
      </c>
      <c r="O276" s="2" t="s">
        <v>375</v>
      </c>
      <c r="P276" s="2" t="s">
        <v>64</v>
      </c>
      <c r="Q276" s="2" t="s">
        <v>64</v>
      </c>
      <c r="R276" s="2" t="s">
        <v>63</v>
      </c>
      <c r="S276" s="3"/>
      <c r="T276" s="3"/>
      <c r="U276" s="3"/>
      <c r="V276" s="3">
        <v>1</v>
      </c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2" t="s">
        <v>52</v>
      </c>
      <c r="AW276" s="2" t="s">
        <v>743</v>
      </c>
      <c r="AX276" s="2" t="s">
        <v>52</v>
      </c>
      <c r="AY276" s="2" t="s">
        <v>52</v>
      </c>
    </row>
    <row r="277" spans="1:51" ht="30" customHeight="1">
      <c r="A277" s="8" t="s">
        <v>343</v>
      </c>
      <c r="B277" s="8" t="s">
        <v>344</v>
      </c>
      <c r="C277" s="8" t="s">
        <v>345</v>
      </c>
      <c r="D277" s="9">
        <v>2.3E-2</v>
      </c>
      <c r="E277" s="13">
        <f>단가대비표!O84</f>
        <v>0</v>
      </c>
      <c r="F277" s="14">
        <f>TRUNC(E277*D277,1)</f>
        <v>0</v>
      </c>
      <c r="G277" s="13">
        <f>단가대비표!P84</f>
        <v>0</v>
      </c>
      <c r="H277" s="14">
        <f>TRUNC(G277*D277,1)</f>
        <v>0</v>
      </c>
      <c r="I277" s="13">
        <f>단가대비표!V84</f>
        <v>0</v>
      </c>
      <c r="J277" s="14">
        <f>TRUNC(I277*D277,1)</f>
        <v>0</v>
      </c>
      <c r="K277" s="13">
        <f t="shared" si="48"/>
        <v>0</v>
      </c>
      <c r="L277" s="14">
        <f t="shared" si="48"/>
        <v>0</v>
      </c>
      <c r="M277" s="8" t="s">
        <v>52</v>
      </c>
      <c r="N277" s="2" t="s">
        <v>357</v>
      </c>
      <c r="O277" s="2" t="s">
        <v>346</v>
      </c>
      <c r="P277" s="2" t="s">
        <v>64</v>
      </c>
      <c r="Q277" s="2" t="s">
        <v>64</v>
      </c>
      <c r="R277" s="2" t="s">
        <v>63</v>
      </c>
      <c r="S277" s="3"/>
      <c r="T277" s="3"/>
      <c r="U277" s="3"/>
      <c r="V277" s="3">
        <v>1</v>
      </c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2" t="s">
        <v>52</v>
      </c>
      <c r="AW277" s="2" t="s">
        <v>744</v>
      </c>
      <c r="AX277" s="2" t="s">
        <v>52</v>
      </c>
      <c r="AY277" s="2" t="s">
        <v>52</v>
      </c>
    </row>
    <row r="278" spans="1:51" ht="30" customHeight="1">
      <c r="A278" s="8" t="s">
        <v>378</v>
      </c>
      <c r="B278" s="8" t="s">
        <v>745</v>
      </c>
      <c r="C278" s="8" t="s">
        <v>179</v>
      </c>
      <c r="D278" s="9">
        <v>1</v>
      </c>
      <c r="E278" s="13">
        <v>0</v>
      </c>
      <c r="F278" s="14">
        <f>TRUNC(E278*D278,1)</f>
        <v>0</v>
      </c>
      <c r="G278" s="13">
        <v>0</v>
      </c>
      <c r="H278" s="14">
        <f>TRUNC(G278*D278,1)</f>
        <v>0</v>
      </c>
      <c r="I278" s="13">
        <f>TRUNC(SUMIF(V276:V278, RIGHTB(O278, 1), H276:H278)*U278, 2)</f>
        <v>0</v>
      </c>
      <c r="J278" s="14">
        <f>TRUNC(I278*D278,1)</f>
        <v>0</v>
      </c>
      <c r="K278" s="13">
        <f t="shared" si="48"/>
        <v>0</v>
      </c>
      <c r="L278" s="14">
        <f t="shared" si="48"/>
        <v>0</v>
      </c>
      <c r="M278" s="8" t="s">
        <v>52</v>
      </c>
      <c r="N278" s="2" t="s">
        <v>357</v>
      </c>
      <c r="O278" s="2" t="s">
        <v>380</v>
      </c>
      <c r="P278" s="2" t="s">
        <v>64</v>
      </c>
      <c r="Q278" s="2" t="s">
        <v>64</v>
      </c>
      <c r="R278" s="2" t="s">
        <v>64</v>
      </c>
      <c r="S278" s="3">
        <v>1</v>
      </c>
      <c r="T278" s="3">
        <v>2</v>
      </c>
      <c r="U278" s="3">
        <v>0.02</v>
      </c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2" t="s">
        <v>52</v>
      </c>
      <c r="AW278" s="2" t="s">
        <v>746</v>
      </c>
      <c r="AX278" s="2" t="s">
        <v>52</v>
      </c>
      <c r="AY278" s="2" t="s">
        <v>52</v>
      </c>
    </row>
    <row r="279" spans="1:51" ht="30" customHeight="1">
      <c r="A279" s="8" t="s">
        <v>341</v>
      </c>
      <c r="B279" s="8" t="s">
        <v>52</v>
      </c>
      <c r="C279" s="8" t="s">
        <v>52</v>
      </c>
      <c r="D279" s="9"/>
      <c r="E279" s="13"/>
      <c r="F279" s="14">
        <f>TRUNC(SUMIF(N276:N278, N275, F276:F278),0)</f>
        <v>0</v>
      </c>
      <c r="G279" s="13"/>
      <c r="H279" s="14">
        <f>TRUNC(SUMIF(N276:N278, N275, H276:H278),0)</f>
        <v>0</v>
      </c>
      <c r="I279" s="13"/>
      <c r="J279" s="14">
        <f>TRUNC(SUMIF(N276:N278, N275, J276:J278),0)</f>
        <v>0</v>
      </c>
      <c r="K279" s="13"/>
      <c r="L279" s="14">
        <f>F279+H279+J279</f>
        <v>0</v>
      </c>
      <c r="M279" s="8" t="s">
        <v>52</v>
      </c>
      <c r="N279" s="2" t="s">
        <v>78</v>
      </c>
      <c r="O279" s="2" t="s">
        <v>78</v>
      </c>
      <c r="P279" s="2" t="s">
        <v>52</v>
      </c>
      <c r="Q279" s="2" t="s">
        <v>52</v>
      </c>
      <c r="R279" s="2" t="s">
        <v>52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2" t="s">
        <v>52</v>
      </c>
      <c r="AW279" s="2" t="s">
        <v>52</v>
      </c>
      <c r="AX279" s="2" t="s">
        <v>52</v>
      </c>
      <c r="AY279" s="2" t="s">
        <v>52</v>
      </c>
    </row>
    <row r="280" spans="1:51" ht="30" customHeight="1">
      <c r="A280" s="9"/>
      <c r="B280" s="9"/>
      <c r="C280" s="9"/>
      <c r="D280" s="9"/>
      <c r="E280" s="13"/>
      <c r="F280" s="14"/>
      <c r="G280" s="13"/>
      <c r="H280" s="14"/>
      <c r="I280" s="13"/>
      <c r="J280" s="14"/>
      <c r="K280" s="13"/>
      <c r="L280" s="14"/>
      <c r="M280" s="9"/>
    </row>
    <row r="281" spans="1:51" ht="30" customHeight="1">
      <c r="A281" s="163" t="s">
        <v>747</v>
      </c>
      <c r="B281" s="163"/>
      <c r="C281" s="163"/>
      <c r="D281" s="163"/>
      <c r="E281" s="164"/>
      <c r="F281" s="165"/>
      <c r="G281" s="164"/>
      <c r="H281" s="165"/>
      <c r="I281" s="164"/>
      <c r="J281" s="165"/>
      <c r="K281" s="164"/>
      <c r="L281" s="165"/>
      <c r="M281" s="163"/>
      <c r="N281" s="1" t="s">
        <v>361</v>
      </c>
    </row>
    <row r="282" spans="1:51" ht="30" customHeight="1">
      <c r="A282" s="8" t="s">
        <v>700</v>
      </c>
      <c r="B282" s="8" t="s">
        <v>344</v>
      </c>
      <c r="C282" s="8" t="s">
        <v>345</v>
      </c>
      <c r="D282" s="9">
        <v>3.5999999999999997E-2</v>
      </c>
      <c r="E282" s="13">
        <f>단가대비표!O91</f>
        <v>0</v>
      </c>
      <c r="F282" s="14">
        <f>TRUNC(E282*D282,1)</f>
        <v>0</v>
      </c>
      <c r="G282" s="13">
        <f>단가대비표!P91</f>
        <v>0</v>
      </c>
      <c r="H282" s="14">
        <f>TRUNC(G282*D282,1)</f>
        <v>0</v>
      </c>
      <c r="I282" s="13">
        <f>단가대비표!V91</f>
        <v>0</v>
      </c>
      <c r="J282" s="14">
        <f>TRUNC(I282*D282,1)</f>
        <v>0</v>
      </c>
      <c r="K282" s="13">
        <f>TRUNC(E282+G282+I282,1)</f>
        <v>0</v>
      </c>
      <c r="L282" s="14">
        <f>TRUNC(F282+H282+J282,1)</f>
        <v>0</v>
      </c>
      <c r="M282" s="8" t="s">
        <v>52</v>
      </c>
      <c r="N282" s="2" t="s">
        <v>361</v>
      </c>
      <c r="O282" s="2" t="s">
        <v>701</v>
      </c>
      <c r="P282" s="2" t="s">
        <v>64</v>
      </c>
      <c r="Q282" s="2" t="s">
        <v>64</v>
      </c>
      <c r="R282" s="2" t="s">
        <v>63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2" t="s">
        <v>52</v>
      </c>
      <c r="AW282" s="2" t="s">
        <v>748</v>
      </c>
      <c r="AX282" s="2" t="s">
        <v>52</v>
      </c>
      <c r="AY282" s="2" t="s">
        <v>52</v>
      </c>
    </row>
    <row r="283" spans="1:51" ht="30" customHeight="1">
      <c r="A283" s="8" t="s">
        <v>343</v>
      </c>
      <c r="B283" s="8" t="s">
        <v>344</v>
      </c>
      <c r="C283" s="8" t="s">
        <v>345</v>
      </c>
      <c r="D283" s="9">
        <v>0.03</v>
      </c>
      <c r="E283" s="13">
        <f>단가대비표!O84</f>
        <v>0</v>
      </c>
      <c r="F283" s="14">
        <f>TRUNC(E283*D283,1)</f>
        <v>0</v>
      </c>
      <c r="G283" s="13">
        <f>단가대비표!P84</f>
        <v>0</v>
      </c>
      <c r="H283" s="14">
        <f>TRUNC(G283*D283,1)</f>
        <v>0</v>
      </c>
      <c r="I283" s="13">
        <f>단가대비표!V84</f>
        <v>0</v>
      </c>
      <c r="J283" s="14">
        <f>TRUNC(I283*D283,1)</f>
        <v>0</v>
      </c>
      <c r="K283" s="13">
        <f>TRUNC(E283+G283+I283,1)</f>
        <v>0</v>
      </c>
      <c r="L283" s="14">
        <f>TRUNC(F283+H283+J283,1)</f>
        <v>0</v>
      </c>
      <c r="M283" s="8" t="s">
        <v>52</v>
      </c>
      <c r="N283" s="2" t="s">
        <v>361</v>
      </c>
      <c r="O283" s="2" t="s">
        <v>346</v>
      </c>
      <c r="P283" s="2" t="s">
        <v>64</v>
      </c>
      <c r="Q283" s="2" t="s">
        <v>64</v>
      </c>
      <c r="R283" s="2" t="s">
        <v>63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2" t="s">
        <v>52</v>
      </c>
      <c r="AW283" s="2" t="s">
        <v>749</v>
      </c>
      <c r="AX283" s="2" t="s">
        <v>52</v>
      </c>
      <c r="AY283" s="2" t="s">
        <v>52</v>
      </c>
    </row>
    <row r="284" spans="1:51" ht="30" customHeight="1">
      <c r="A284" s="8" t="s">
        <v>341</v>
      </c>
      <c r="B284" s="8" t="s">
        <v>52</v>
      </c>
      <c r="C284" s="8" t="s">
        <v>52</v>
      </c>
      <c r="D284" s="9"/>
      <c r="E284" s="13"/>
      <c r="F284" s="14">
        <f>TRUNC(SUMIF(N282:N283, N281, F282:F283),0)</f>
        <v>0</v>
      </c>
      <c r="G284" s="13"/>
      <c r="H284" s="14">
        <f>TRUNC(SUMIF(N282:N283, N281, H282:H283),0)</f>
        <v>0</v>
      </c>
      <c r="I284" s="13"/>
      <c r="J284" s="14">
        <f>TRUNC(SUMIF(N282:N283, N281, J282:J283),0)</f>
        <v>0</v>
      </c>
      <c r="K284" s="13"/>
      <c r="L284" s="14">
        <f>F284+H284+J284</f>
        <v>0</v>
      </c>
      <c r="M284" s="8" t="s">
        <v>52</v>
      </c>
      <c r="N284" s="2" t="s">
        <v>78</v>
      </c>
      <c r="O284" s="2" t="s">
        <v>78</v>
      </c>
      <c r="P284" s="2" t="s">
        <v>52</v>
      </c>
      <c r="Q284" s="2" t="s">
        <v>52</v>
      </c>
      <c r="R284" s="2" t="s">
        <v>52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52</v>
      </c>
      <c r="AW284" s="2" t="s">
        <v>52</v>
      </c>
      <c r="AX284" s="2" t="s">
        <v>52</v>
      </c>
      <c r="AY284" s="2" t="s">
        <v>52</v>
      </c>
    </row>
    <row r="285" spans="1:51" ht="30" customHeight="1">
      <c r="A285" s="9"/>
      <c r="B285" s="9"/>
      <c r="C285" s="9"/>
      <c r="D285" s="9"/>
      <c r="E285" s="13"/>
      <c r="F285" s="14"/>
      <c r="G285" s="13"/>
      <c r="H285" s="14"/>
      <c r="I285" s="13"/>
      <c r="J285" s="14"/>
      <c r="K285" s="13"/>
      <c r="L285" s="14"/>
      <c r="M285" s="9"/>
    </row>
    <row r="286" spans="1:51" ht="30" customHeight="1">
      <c r="A286" s="163" t="s">
        <v>750</v>
      </c>
      <c r="B286" s="163"/>
      <c r="C286" s="163"/>
      <c r="D286" s="163"/>
      <c r="E286" s="164"/>
      <c r="F286" s="165"/>
      <c r="G286" s="164"/>
      <c r="H286" s="165"/>
      <c r="I286" s="164"/>
      <c r="J286" s="165"/>
      <c r="K286" s="164"/>
      <c r="L286" s="165"/>
      <c r="M286" s="163"/>
      <c r="N286" s="1" t="s">
        <v>367</v>
      </c>
    </row>
    <row r="287" spans="1:51" ht="30" customHeight="1">
      <c r="A287" s="8" t="s">
        <v>751</v>
      </c>
      <c r="B287" s="8" t="s">
        <v>752</v>
      </c>
      <c r="C287" s="8" t="s">
        <v>68</v>
      </c>
      <c r="D287" s="9">
        <v>0.15</v>
      </c>
      <c r="E287" s="13">
        <f>일위대가목록!E46</f>
        <v>0</v>
      </c>
      <c r="F287" s="14">
        <f>TRUNC(E287*D287,1)</f>
        <v>0</v>
      </c>
      <c r="G287" s="13">
        <f>일위대가목록!F46</f>
        <v>0</v>
      </c>
      <c r="H287" s="14">
        <f>TRUNC(G287*D287,1)</f>
        <v>0</v>
      </c>
      <c r="I287" s="13">
        <f>일위대가목록!G46</f>
        <v>0</v>
      </c>
      <c r="J287" s="14">
        <f>TRUNC(I287*D287,1)</f>
        <v>0</v>
      </c>
      <c r="K287" s="13">
        <f>TRUNC(E287+G287+I287,1)</f>
        <v>0</v>
      </c>
      <c r="L287" s="14">
        <f>TRUNC(F287+H287+J287,1)</f>
        <v>0</v>
      </c>
      <c r="M287" s="8" t="s">
        <v>753</v>
      </c>
      <c r="N287" s="2" t="s">
        <v>367</v>
      </c>
      <c r="O287" s="2" t="s">
        <v>754</v>
      </c>
      <c r="P287" s="2" t="s">
        <v>63</v>
      </c>
      <c r="Q287" s="2" t="s">
        <v>64</v>
      </c>
      <c r="R287" s="2" t="s">
        <v>64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2" t="s">
        <v>52</v>
      </c>
      <c r="AW287" s="2" t="s">
        <v>755</v>
      </c>
      <c r="AX287" s="2" t="s">
        <v>52</v>
      </c>
      <c r="AY287" s="2" t="s">
        <v>52</v>
      </c>
    </row>
    <row r="288" spans="1:51" ht="30" customHeight="1">
      <c r="A288" s="8" t="s">
        <v>341</v>
      </c>
      <c r="B288" s="8" t="s">
        <v>52</v>
      </c>
      <c r="C288" s="8" t="s">
        <v>52</v>
      </c>
      <c r="D288" s="9"/>
      <c r="E288" s="13"/>
      <c r="F288" s="14">
        <f>TRUNC(SUMIF(N287:N287, N286, F287:F287),0)</f>
        <v>0</v>
      </c>
      <c r="G288" s="13"/>
      <c r="H288" s="14">
        <f>TRUNC(SUMIF(N287:N287, N286, H287:H287),0)</f>
        <v>0</v>
      </c>
      <c r="I288" s="13"/>
      <c r="J288" s="14">
        <f>TRUNC(SUMIF(N287:N287, N286, J287:J287),0)</f>
        <v>0</v>
      </c>
      <c r="K288" s="13"/>
      <c r="L288" s="14">
        <f>F288+H288+J288</f>
        <v>0</v>
      </c>
      <c r="M288" s="8" t="s">
        <v>52</v>
      </c>
      <c r="N288" s="2" t="s">
        <v>78</v>
      </c>
      <c r="O288" s="2" t="s">
        <v>78</v>
      </c>
      <c r="P288" s="2" t="s">
        <v>52</v>
      </c>
      <c r="Q288" s="2" t="s">
        <v>52</v>
      </c>
      <c r="R288" s="2" t="s">
        <v>52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2" t="s">
        <v>52</v>
      </c>
      <c r="AW288" s="2" t="s">
        <v>52</v>
      </c>
      <c r="AX288" s="2" t="s">
        <v>52</v>
      </c>
      <c r="AY288" s="2" t="s">
        <v>52</v>
      </c>
    </row>
    <row r="289" spans="1:51" ht="30" customHeight="1">
      <c r="A289" s="9"/>
      <c r="B289" s="9"/>
      <c r="C289" s="9"/>
      <c r="D289" s="9"/>
      <c r="E289" s="13"/>
      <c r="F289" s="14"/>
      <c r="G289" s="13"/>
      <c r="H289" s="14"/>
      <c r="I289" s="13"/>
      <c r="J289" s="14"/>
      <c r="K289" s="13"/>
      <c r="L289" s="14"/>
      <c r="M289" s="9"/>
    </row>
    <row r="290" spans="1:51" ht="30" customHeight="1">
      <c r="A290" s="163" t="s">
        <v>756</v>
      </c>
      <c r="B290" s="163"/>
      <c r="C290" s="163"/>
      <c r="D290" s="163"/>
      <c r="E290" s="164"/>
      <c r="F290" s="165"/>
      <c r="G290" s="164"/>
      <c r="H290" s="165"/>
      <c r="I290" s="164"/>
      <c r="J290" s="165"/>
      <c r="K290" s="164"/>
      <c r="L290" s="165"/>
      <c r="M290" s="163"/>
      <c r="N290" s="1" t="s">
        <v>754</v>
      </c>
    </row>
    <row r="291" spans="1:51" ht="30" customHeight="1">
      <c r="A291" s="8" t="s">
        <v>757</v>
      </c>
      <c r="B291" s="8" t="s">
        <v>758</v>
      </c>
      <c r="C291" s="8" t="s">
        <v>280</v>
      </c>
      <c r="D291" s="9">
        <v>4.5369999999999999</v>
      </c>
      <c r="E291" s="13">
        <f>단가대비표!O20</f>
        <v>0</v>
      </c>
      <c r="F291" s="14">
        <f>TRUNC(E291*D291,1)</f>
        <v>0</v>
      </c>
      <c r="G291" s="13">
        <f>단가대비표!P20</f>
        <v>0</v>
      </c>
      <c r="H291" s="14">
        <f>TRUNC(G291*D291,1)</f>
        <v>0</v>
      </c>
      <c r="I291" s="13">
        <f>단가대비표!V20</f>
        <v>0</v>
      </c>
      <c r="J291" s="14">
        <f>TRUNC(I291*D291,1)</f>
        <v>0</v>
      </c>
      <c r="K291" s="13">
        <f t="shared" ref="K291:L293" si="49">TRUNC(E291+G291+I291,1)</f>
        <v>0</v>
      </c>
      <c r="L291" s="14">
        <f t="shared" si="49"/>
        <v>0</v>
      </c>
      <c r="M291" s="8" t="s">
        <v>759</v>
      </c>
      <c r="N291" s="2" t="s">
        <v>754</v>
      </c>
      <c r="O291" s="2" t="s">
        <v>760</v>
      </c>
      <c r="P291" s="2" t="s">
        <v>64</v>
      </c>
      <c r="Q291" s="2" t="s">
        <v>64</v>
      </c>
      <c r="R291" s="2" t="s">
        <v>63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2" t="s">
        <v>52</v>
      </c>
      <c r="AW291" s="2" t="s">
        <v>761</v>
      </c>
      <c r="AX291" s="2" t="s">
        <v>52</v>
      </c>
      <c r="AY291" s="2" t="s">
        <v>52</v>
      </c>
    </row>
    <row r="292" spans="1:51" ht="30" customHeight="1">
      <c r="A292" s="8" t="s">
        <v>495</v>
      </c>
      <c r="B292" s="8" t="s">
        <v>496</v>
      </c>
      <c r="C292" s="8" t="s">
        <v>280</v>
      </c>
      <c r="D292" s="9">
        <v>4.125</v>
      </c>
      <c r="E292" s="13">
        <f>일위대가목록!E47</f>
        <v>0</v>
      </c>
      <c r="F292" s="14">
        <f>TRUNC(E292*D292,1)</f>
        <v>0</v>
      </c>
      <c r="G292" s="13">
        <f>일위대가목록!F47</f>
        <v>0</v>
      </c>
      <c r="H292" s="14">
        <f>TRUNC(G292*D292,1)</f>
        <v>0</v>
      </c>
      <c r="I292" s="13">
        <f>일위대가목록!G47</f>
        <v>0</v>
      </c>
      <c r="J292" s="14">
        <f>TRUNC(I292*D292,1)</f>
        <v>0</v>
      </c>
      <c r="K292" s="13">
        <f t="shared" si="49"/>
        <v>0</v>
      </c>
      <c r="L292" s="14">
        <f t="shared" si="49"/>
        <v>0</v>
      </c>
      <c r="M292" s="8" t="s">
        <v>497</v>
      </c>
      <c r="N292" s="2" t="s">
        <v>754</v>
      </c>
      <c r="O292" s="2" t="s">
        <v>498</v>
      </c>
      <c r="P292" s="2" t="s">
        <v>63</v>
      </c>
      <c r="Q292" s="2" t="s">
        <v>64</v>
      </c>
      <c r="R292" s="2" t="s">
        <v>64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762</v>
      </c>
      <c r="AX292" s="2" t="s">
        <v>52</v>
      </c>
      <c r="AY292" s="2" t="s">
        <v>52</v>
      </c>
    </row>
    <row r="293" spans="1:51" ht="30" customHeight="1">
      <c r="A293" s="8" t="s">
        <v>278</v>
      </c>
      <c r="B293" s="8" t="s">
        <v>279</v>
      </c>
      <c r="C293" s="8" t="s">
        <v>280</v>
      </c>
      <c r="D293" s="9">
        <v>-0.28799999999999998</v>
      </c>
      <c r="E293" s="13">
        <f>단가대비표!O9</f>
        <v>0</v>
      </c>
      <c r="F293" s="14">
        <f>TRUNC(E293*D293,1)</f>
        <v>0</v>
      </c>
      <c r="G293" s="13">
        <f>단가대비표!P9</f>
        <v>0</v>
      </c>
      <c r="H293" s="14">
        <f>TRUNC(G293*D293,1)</f>
        <v>0</v>
      </c>
      <c r="I293" s="13">
        <f>단가대비표!V9</f>
        <v>0</v>
      </c>
      <c r="J293" s="14">
        <f>TRUNC(I293*D293,1)</f>
        <v>0</v>
      </c>
      <c r="K293" s="13">
        <f t="shared" si="49"/>
        <v>0</v>
      </c>
      <c r="L293" s="14">
        <f t="shared" si="49"/>
        <v>0</v>
      </c>
      <c r="M293" s="8" t="s">
        <v>281</v>
      </c>
      <c r="N293" s="2" t="s">
        <v>754</v>
      </c>
      <c r="O293" s="2" t="s">
        <v>282</v>
      </c>
      <c r="P293" s="2" t="s">
        <v>64</v>
      </c>
      <c r="Q293" s="2" t="s">
        <v>64</v>
      </c>
      <c r="R293" s="2" t="s">
        <v>63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52</v>
      </c>
      <c r="AW293" s="2" t="s">
        <v>763</v>
      </c>
      <c r="AX293" s="2" t="s">
        <v>52</v>
      </c>
      <c r="AY293" s="2" t="s">
        <v>52</v>
      </c>
    </row>
    <row r="294" spans="1:51" ht="30" customHeight="1">
      <c r="A294" s="8" t="s">
        <v>341</v>
      </c>
      <c r="B294" s="8" t="s">
        <v>52</v>
      </c>
      <c r="C294" s="8" t="s">
        <v>52</v>
      </c>
      <c r="D294" s="9"/>
      <c r="E294" s="13"/>
      <c r="F294" s="14">
        <f>TRUNC(SUMIF(N291:N293, N290, F291:F293),0)</f>
        <v>0</v>
      </c>
      <c r="G294" s="13"/>
      <c r="H294" s="14">
        <f>TRUNC(SUMIF(N291:N293, N290, H291:H293),0)</f>
        <v>0</v>
      </c>
      <c r="I294" s="13"/>
      <c r="J294" s="14">
        <f>TRUNC(SUMIF(N291:N293, N290, J291:J293),0)</f>
        <v>0</v>
      </c>
      <c r="K294" s="13"/>
      <c r="L294" s="14">
        <f>F294+H294+J294</f>
        <v>0</v>
      </c>
      <c r="M294" s="8" t="s">
        <v>52</v>
      </c>
      <c r="N294" s="2" t="s">
        <v>78</v>
      </c>
      <c r="O294" s="2" t="s">
        <v>78</v>
      </c>
      <c r="P294" s="2" t="s">
        <v>52</v>
      </c>
      <c r="Q294" s="2" t="s">
        <v>52</v>
      </c>
      <c r="R294" s="2" t="s">
        <v>52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2" t="s">
        <v>52</v>
      </c>
      <c r="AW294" s="2" t="s">
        <v>52</v>
      </c>
      <c r="AX294" s="2" t="s">
        <v>52</v>
      </c>
      <c r="AY294" s="2" t="s">
        <v>52</v>
      </c>
    </row>
    <row r="295" spans="1:51" ht="30" customHeight="1">
      <c r="A295" s="9"/>
      <c r="B295" s="9"/>
      <c r="C295" s="9"/>
      <c r="D295" s="9"/>
      <c r="E295" s="13"/>
      <c r="F295" s="14"/>
      <c r="G295" s="13"/>
      <c r="H295" s="14"/>
      <c r="I295" s="13"/>
      <c r="J295" s="14"/>
      <c r="K295" s="13"/>
      <c r="L295" s="14"/>
      <c r="M295" s="9"/>
    </row>
    <row r="296" spans="1:51" ht="30" customHeight="1">
      <c r="A296" s="163" t="s">
        <v>764</v>
      </c>
      <c r="B296" s="163"/>
      <c r="C296" s="163"/>
      <c r="D296" s="163"/>
      <c r="E296" s="164"/>
      <c r="F296" s="165"/>
      <c r="G296" s="164"/>
      <c r="H296" s="165"/>
      <c r="I296" s="164"/>
      <c r="J296" s="165"/>
      <c r="K296" s="164"/>
      <c r="L296" s="165"/>
      <c r="M296" s="163"/>
      <c r="N296" s="1" t="s">
        <v>498</v>
      </c>
    </row>
    <row r="297" spans="1:51" ht="30" customHeight="1">
      <c r="A297" s="8" t="s">
        <v>765</v>
      </c>
      <c r="B297" s="8" t="s">
        <v>496</v>
      </c>
      <c r="C297" s="8" t="s">
        <v>280</v>
      </c>
      <c r="D297" s="9">
        <v>1</v>
      </c>
      <c r="E297" s="13">
        <f>일위대가목록!E48</f>
        <v>0</v>
      </c>
      <c r="F297" s="14">
        <f>TRUNC(E297*D297,1)</f>
        <v>0</v>
      </c>
      <c r="G297" s="13">
        <f>일위대가목록!F48</f>
        <v>0</v>
      </c>
      <c r="H297" s="14">
        <f>TRUNC(G297*D297,1)</f>
        <v>0</v>
      </c>
      <c r="I297" s="13">
        <f>일위대가목록!G48</f>
        <v>0</v>
      </c>
      <c r="J297" s="14">
        <f>TRUNC(I297*D297,1)</f>
        <v>0</v>
      </c>
      <c r="K297" s="13">
        <f>TRUNC(E297+G297+I297,1)</f>
        <v>0</v>
      </c>
      <c r="L297" s="14">
        <f>TRUNC(F297+H297+J297,1)</f>
        <v>0</v>
      </c>
      <c r="M297" s="8" t="s">
        <v>766</v>
      </c>
      <c r="N297" s="2" t="s">
        <v>498</v>
      </c>
      <c r="O297" s="2" t="s">
        <v>767</v>
      </c>
      <c r="P297" s="2" t="s">
        <v>63</v>
      </c>
      <c r="Q297" s="2" t="s">
        <v>64</v>
      </c>
      <c r="R297" s="2" t="s">
        <v>64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2" t="s">
        <v>52</v>
      </c>
      <c r="AW297" s="2" t="s">
        <v>768</v>
      </c>
      <c r="AX297" s="2" t="s">
        <v>52</v>
      </c>
      <c r="AY297" s="2" t="s">
        <v>52</v>
      </c>
    </row>
    <row r="298" spans="1:51" ht="30" customHeight="1">
      <c r="A298" s="8" t="s">
        <v>769</v>
      </c>
      <c r="B298" s="8" t="s">
        <v>496</v>
      </c>
      <c r="C298" s="8" t="s">
        <v>280</v>
      </c>
      <c r="D298" s="9">
        <v>1</v>
      </c>
      <c r="E298" s="13">
        <f>일위대가목록!E49</f>
        <v>0</v>
      </c>
      <c r="F298" s="14">
        <f>TRUNC(E298*D298,1)</f>
        <v>0</v>
      </c>
      <c r="G298" s="13">
        <f>일위대가목록!F49</f>
        <v>0</v>
      </c>
      <c r="H298" s="14">
        <f>TRUNC(G298*D298,1)</f>
        <v>0</v>
      </c>
      <c r="I298" s="13">
        <f>일위대가목록!G49</f>
        <v>0</v>
      </c>
      <c r="J298" s="14">
        <f>TRUNC(I298*D298,1)</f>
        <v>0</v>
      </c>
      <c r="K298" s="13">
        <f>TRUNC(E298+G298+I298,1)</f>
        <v>0</v>
      </c>
      <c r="L298" s="14">
        <f>TRUNC(F298+H298+J298,1)</f>
        <v>0</v>
      </c>
      <c r="M298" s="8" t="s">
        <v>770</v>
      </c>
      <c r="N298" s="2" t="s">
        <v>498</v>
      </c>
      <c r="O298" s="2" t="s">
        <v>771</v>
      </c>
      <c r="P298" s="2" t="s">
        <v>63</v>
      </c>
      <c r="Q298" s="2" t="s">
        <v>64</v>
      </c>
      <c r="R298" s="2" t="s">
        <v>64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2" t="s">
        <v>52</v>
      </c>
      <c r="AW298" s="2" t="s">
        <v>772</v>
      </c>
      <c r="AX298" s="2" t="s">
        <v>52</v>
      </c>
      <c r="AY298" s="2" t="s">
        <v>52</v>
      </c>
    </row>
    <row r="299" spans="1:51" ht="30" customHeight="1">
      <c r="A299" s="8" t="s">
        <v>341</v>
      </c>
      <c r="B299" s="8" t="s">
        <v>52</v>
      </c>
      <c r="C299" s="8" t="s">
        <v>52</v>
      </c>
      <c r="D299" s="9"/>
      <c r="E299" s="13"/>
      <c r="F299" s="14">
        <f>TRUNC(SUMIF(N297:N298, N296, F297:F298),0)</f>
        <v>0</v>
      </c>
      <c r="G299" s="13"/>
      <c r="H299" s="14">
        <f>TRUNC(SUMIF(N297:N298, N296, H297:H298),0)</f>
        <v>0</v>
      </c>
      <c r="I299" s="13"/>
      <c r="J299" s="14">
        <f>TRUNC(SUMIF(N297:N298, N296, J297:J298),0)</f>
        <v>0</v>
      </c>
      <c r="K299" s="13"/>
      <c r="L299" s="14">
        <f>F299+H299+J299</f>
        <v>0</v>
      </c>
      <c r="M299" s="8" t="s">
        <v>52</v>
      </c>
      <c r="N299" s="2" t="s">
        <v>78</v>
      </c>
      <c r="O299" s="2" t="s">
        <v>78</v>
      </c>
      <c r="P299" s="2" t="s">
        <v>52</v>
      </c>
      <c r="Q299" s="2" t="s">
        <v>52</v>
      </c>
      <c r="R299" s="2" t="s">
        <v>52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2" t="s">
        <v>52</v>
      </c>
      <c r="AW299" s="2" t="s">
        <v>52</v>
      </c>
      <c r="AX299" s="2" t="s">
        <v>52</v>
      </c>
      <c r="AY299" s="2" t="s">
        <v>52</v>
      </c>
    </row>
    <row r="300" spans="1:51" ht="30" customHeight="1">
      <c r="A300" s="9"/>
      <c r="B300" s="9"/>
      <c r="C300" s="9"/>
      <c r="D300" s="9"/>
      <c r="E300" s="13"/>
      <c r="F300" s="14"/>
      <c r="G300" s="13"/>
      <c r="H300" s="14"/>
      <c r="I300" s="13"/>
      <c r="J300" s="14"/>
      <c r="K300" s="13"/>
      <c r="L300" s="14"/>
      <c r="M300" s="9"/>
    </row>
    <row r="301" spans="1:51" ht="30" customHeight="1">
      <c r="A301" s="163" t="s">
        <v>773</v>
      </c>
      <c r="B301" s="163"/>
      <c r="C301" s="163"/>
      <c r="D301" s="163"/>
      <c r="E301" s="164"/>
      <c r="F301" s="165"/>
      <c r="G301" s="164"/>
      <c r="H301" s="165"/>
      <c r="I301" s="164"/>
      <c r="J301" s="165"/>
      <c r="K301" s="164"/>
      <c r="L301" s="165"/>
      <c r="M301" s="163"/>
      <c r="N301" s="1" t="s">
        <v>767</v>
      </c>
    </row>
    <row r="302" spans="1:51" ht="30" customHeight="1">
      <c r="A302" s="8" t="s">
        <v>774</v>
      </c>
      <c r="B302" s="8" t="s">
        <v>775</v>
      </c>
      <c r="C302" s="8" t="s">
        <v>280</v>
      </c>
      <c r="D302" s="9">
        <v>1.5709999999999998E-2</v>
      </c>
      <c r="E302" s="13">
        <f>단가대비표!O13</f>
        <v>0</v>
      </c>
      <c r="F302" s="14">
        <f t="shared" ref="F302:F311" si="50">TRUNC(E302*D302,1)</f>
        <v>0</v>
      </c>
      <c r="G302" s="13">
        <f>단가대비표!P13</f>
        <v>0</v>
      </c>
      <c r="H302" s="14">
        <f t="shared" ref="H302:H311" si="51">TRUNC(G302*D302,1)</f>
        <v>0</v>
      </c>
      <c r="I302" s="13">
        <f>단가대비표!V13</f>
        <v>0</v>
      </c>
      <c r="J302" s="14">
        <f t="shared" ref="J302:J311" si="52">TRUNC(I302*D302,1)</f>
        <v>0</v>
      </c>
      <c r="K302" s="13">
        <f t="shared" ref="K302:K311" si="53">TRUNC(E302+G302+I302,1)</f>
        <v>0</v>
      </c>
      <c r="L302" s="14">
        <f t="shared" ref="L302:L311" si="54">TRUNC(F302+H302+J302,1)</f>
        <v>0</v>
      </c>
      <c r="M302" s="8" t="s">
        <v>52</v>
      </c>
      <c r="N302" s="2" t="s">
        <v>767</v>
      </c>
      <c r="O302" s="2" t="s">
        <v>776</v>
      </c>
      <c r="P302" s="2" t="s">
        <v>64</v>
      </c>
      <c r="Q302" s="2" t="s">
        <v>64</v>
      </c>
      <c r="R302" s="2" t="s">
        <v>63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2" t="s">
        <v>52</v>
      </c>
      <c r="AW302" s="2" t="s">
        <v>777</v>
      </c>
      <c r="AX302" s="2" t="s">
        <v>52</v>
      </c>
      <c r="AY302" s="2" t="s">
        <v>52</v>
      </c>
    </row>
    <row r="303" spans="1:51" ht="30" customHeight="1">
      <c r="A303" s="8" t="s">
        <v>778</v>
      </c>
      <c r="B303" s="8" t="s">
        <v>779</v>
      </c>
      <c r="C303" s="8" t="s">
        <v>780</v>
      </c>
      <c r="D303" s="9">
        <v>5.3550000000000004</v>
      </c>
      <c r="E303" s="13">
        <f>단가대비표!O11</f>
        <v>0</v>
      </c>
      <c r="F303" s="14">
        <f t="shared" si="50"/>
        <v>0</v>
      </c>
      <c r="G303" s="13">
        <f>단가대비표!P11</f>
        <v>0</v>
      </c>
      <c r="H303" s="14">
        <f t="shared" si="51"/>
        <v>0</v>
      </c>
      <c r="I303" s="13">
        <f>단가대비표!V11</f>
        <v>0</v>
      </c>
      <c r="J303" s="14">
        <f t="shared" si="52"/>
        <v>0</v>
      </c>
      <c r="K303" s="13">
        <f t="shared" si="53"/>
        <v>0</v>
      </c>
      <c r="L303" s="14">
        <f t="shared" si="54"/>
        <v>0</v>
      </c>
      <c r="M303" s="8" t="s">
        <v>781</v>
      </c>
      <c r="N303" s="2" t="s">
        <v>767</v>
      </c>
      <c r="O303" s="2" t="s">
        <v>782</v>
      </c>
      <c r="P303" s="2" t="s">
        <v>64</v>
      </c>
      <c r="Q303" s="2" t="s">
        <v>64</v>
      </c>
      <c r="R303" s="2" t="s">
        <v>63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2" t="s">
        <v>52</v>
      </c>
      <c r="AW303" s="2" t="s">
        <v>783</v>
      </c>
      <c r="AX303" s="2" t="s">
        <v>52</v>
      </c>
      <c r="AY303" s="2" t="s">
        <v>52</v>
      </c>
    </row>
    <row r="304" spans="1:51" ht="30" customHeight="1">
      <c r="A304" s="8" t="s">
        <v>784</v>
      </c>
      <c r="B304" s="8" t="s">
        <v>785</v>
      </c>
      <c r="C304" s="8" t="s">
        <v>280</v>
      </c>
      <c r="D304" s="9">
        <v>2.3999999999999998E-3</v>
      </c>
      <c r="E304" s="13">
        <f>단가대비표!O12</f>
        <v>0</v>
      </c>
      <c r="F304" s="14">
        <f t="shared" si="50"/>
        <v>0</v>
      </c>
      <c r="G304" s="13">
        <f>단가대비표!P12</f>
        <v>0</v>
      </c>
      <c r="H304" s="14">
        <f t="shared" si="51"/>
        <v>0</v>
      </c>
      <c r="I304" s="13">
        <f>단가대비표!V12</f>
        <v>0</v>
      </c>
      <c r="J304" s="14">
        <f t="shared" si="52"/>
        <v>0</v>
      </c>
      <c r="K304" s="13">
        <f t="shared" si="53"/>
        <v>0</v>
      </c>
      <c r="L304" s="14">
        <f t="shared" si="54"/>
        <v>0</v>
      </c>
      <c r="M304" s="8" t="s">
        <v>52</v>
      </c>
      <c r="N304" s="2" t="s">
        <v>767</v>
      </c>
      <c r="O304" s="2" t="s">
        <v>786</v>
      </c>
      <c r="P304" s="2" t="s">
        <v>64</v>
      </c>
      <c r="Q304" s="2" t="s">
        <v>64</v>
      </c>
      <c r="R304" s="2" t="s">
        <v>63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2" t="s">
        <v>52</v>
      </c>
      <c r="AW304" s="2" t="s">
        <v>787</v>
      </c>
      <c r="AX304" s="2" t="s">
        <v>52</v>
      </c>
      <c r="AY304" s="2" t="s">
        <v>52</v>
      </c>
    </row>
    <row r="305" spans="1:51" ht="30" customHeight="1">
      <c r="A305" s="8" t="s">
        <v>788</v>
      </c>
      <c r="B305" s="8" t="s">
        <v>789</v>
      </c>
      <c r="C305" s="8" t="s">
        <v>790</v>
      </c>
      <c r="D305" s="9">
        <v>1.771E-2</v>
      </c>
      <c r="E305" s="13">
        <f>일위대가목록!E50</f>
        <v>0</v>
      </c>
      <c r="F305" s="14">
        <f t="shared" si="50"/>
        <v>0</v>
      </c>
      <c r="G305" s="13">
        <f>일위대가목록!F50</f>
        <v>0</v>
      </c>
      <c r="H305" s="14">
        <f t="shared" si="51"/>
        <v>0</v>
      </c>
      <c r="I305" s="13">
        <f>일위대가목록!G50</f>
        <v>0</v>
      </c>
      <c r="J305" s="14">
        <f t="shared" si="52"/>
        <v>0</v>
      </c>
      <c r="K305" s="13">
        <f t="shared" si="53"/>
        <v>0</v>
      </c>
      <c r="L305" s="14">
        <f t="shared" si="54"/>
        <v>0</v>
      </c>
      <c r="M305" s="8" t="s">
        <v>791</v>
      </c>
      <c r="N305" s="2" t="s">
        <v>767</v>
      </c>
      <c r="O305" s="2" t="s">
        <v>792</v>
      </c>
      <c r="P305" s="2" t="s">
        <v>63</v>
      </c>
      <c r="Q305" s="2" t="s">
        <v>64</v>
      </c>
      <c r="R305" s="2" t="s">
        <v>64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52</v>
      </c>
      <c r="AW305" s="2" t="s">
        <v>793</v>
      </c>
      <c r="AX305" s="2" t="s">
        <v>52</v>
      </c>
      <c r="AY305" s="2" t="s">
        <v>52</v>
      </c>
    </row>
    <row r="306" spans="1:51" ht="30" customHeight="1">
      <c r="A306" s="8" t="s">
        <v>794</v>
      </c>
      <c r="B306" s="8" t="s">
        <v>795</v>
      </c>
      <c r="C306" s="8" t="s">
        <v>796</v>
      </c>
      <c r="D306" s="9">
        <v>0.1071</v>
      </c>
      <c r="E306" s="13">
        <f>단가대비표!O83</f>
        <v>0</v>
      </c>
      <c r="F306" s="14">
        <f t="shared" si="50"/>
        <v>0</v>
      </c>
      <c r="G306" s="13">
        <f>단가대비표!P83</f>
        <v>0</v>
      </c>
      <c r="H306" s="14">
        <f t="shared" si="51"/>
        <v>0</v>
      </c>
      <c r="I306" s="13">
        <f>단가대비표!V83</f>
        <v>0</v>
      </c>
      <c r="J306" s="14">
        <f t="shared" si="52"/>
        <v>0</v>
      </c>
      <c r="K306" s="13">
        <f t="shared" si="53"/>
        <v>0</v>
      </c>
      <c r="L306" s="14">
        <f t="shared" si="54"/>
        <v>0</v>
      </c>
      <c r="M306" s="8" t="s">
        <v>52</v>
      </c>
      <c r="N306" s="2" t="s">
        <v>767</v>
      </c>
      <c r="O306" s="2" t="s">
        <v>797</v>
      </c>
      <c r="P306" s="2" t="s">
        <v>64</v>
      </c>
      <c r="Q306" s="2" t="s">
        <v>64</v>
      </c>
      <c r="R306" s="2" t="s">
        <v>63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2" t="s">
        <v>52</v>
      </c>
      <c r="AW306" s="2" t="s">
        <v>798</v>
      </c>
      <c r="AX306" s="2" t="s">
        <v>52</v>
      </c>
      <c r="AY306" s="2" t="s">
        <v>52</v>
      </c>
    </row>
    <row r="307" spans="1:51" ht="30" customHeight="1">
      <c r="A307" s="8" t="s">
        <v>799</v>
      </c>
      <c r="B307" s="8" t="s">
        <v>344</v>
      </c>
      <c r="C307" s="8" t="s">
        <v>345</v>
      </c>
      <c r="D307" s="9">
        <v>2.18E-2</v>
      </c>
      <c r="E307" s="13">
        <f>단가대비표!O88</f>
        <v>0</v>
      </c>
      <c r="F307" s="14">
        <f t="shared" si="50"/>
        <v>0</v>
      </c>
      <c r="G307" s="13">
        <f>단가대비표!P88</f>
        <v>0</v>
      </c>
      <c r="H307" s="14">
        <f t="shared" si="51"/>
        <v>0</v>
      </c>
      <c r="I307" s="13">
        <f>단가대비표!V88</f>
        <v>0</v>
      </c>
      <c r="J307" s="14">
        <f t="shared" si="52"/>
        <v>0</v>
      </c>
      <c r="K307" s="13">
        <f t="shared" si="53"/>
        <v>0</v>
      </c>
      <c r="L307" s="14">
        <f t="shared" si="54"/>
        <v>0</v>
      </c>
      <c r="M307" s="8" t="s">
        <v>52</v>
      </c>
      <c r="N307" s="2" t="s">
        <v>767</v>
      </c>
      <c r="O307" s="2" t="s">
        <v>800</v>
      </c>
      <c r="P307" s="2" t="s">
        <v>64</v>
      </c>
      <c r="Q307" s="2" t="s">
        <v>64</v>
      </c>
      <c r="R307" s="2" t="s">
        <v>63</v>
      </c>
      <c r="S307" s="3"/>
      <c r="T307" s="3"/>
      <c r="U307" s="3"/>
      <c r="V307" s="3">
        <v>1</v>
      </c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2" t="s">
        <v>52</v>
      </c>
      <c r="AW307" s="2" t="s">
        <v>801</v>
      </c>
      <c r="AX307" s="2" t="s">
        <v>52</v>
      </c>
      <c r="AY307" s="2" t="s">
        <v>52</v>
      </c>
    </row>
    <row r="308" spans="1:51" ht="30" customHeight="1">
      <c r="A308" s="8" t="s">
        <v>343</v>
      </c>
      <c r="B308" s="8" t="s">
        <v>344</v>
      </c>
      <c r="C308" s="8" t="s">
        <v>345</v>
      </c>
      <c r="D308" s="9">
        <v>5.5999999999999995E-4</v>
      </c>
      <c r="E308" s="13">
        <f>단가대비표!O84</f>
        <v>0</v>
      </c>
      <c r="F308" s="14">
        <f t="shared" si="50"/>
        <v>0</v>
      </c>
      <c r="G308" s="13">
        <f>단가대비표!P84</f>
        <v>0</v>
      </c>
      <c r="H308" s="14">
        <f t="shared" si="51"/>
        <v>0</v>
      </c>
      <c r="I308" s="13">
        <f>단가대비표!V84</f>
        <v>0</v>
      </c>
      <c r="J308" s="14">
        <f t="shared" si="52"/>
        <v>0</v>
      </c>
      <c r="K308" s="13">
        <f t="shared" si="53"/>
        <v>0</v>
      </c>
      <c r="L308" s="14">
        <f t="shared" si="54"/>
        <v>0</v>
      </c>
      <c r="M308" s="8" t="s">
        <v>52</v>
      </c>
      <c r="N308" s="2" t="s">
        <v>767</v>
      </c>
      <c r="O308" s="2" t="s">
        <v>346</v>
      </c>
      <c r="P308" s="2" t="s">
        <v>64</v>
      </c>
      <c r="Q308" s="2" t="s">
        <v>64</v>
      </c>
      <c r="R308" s="2" t="s">
        <v>63</v>
      </c>
      <c r="S308" s="3"/>
      <c r="T308" s="3"/>
      <c r="U308" s="3"/>
      <c r="V308" s="3">
        <v>1</v>
      </c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2" t="s">
        <v>52</v>
      </c>
      <c r="AW308" s="2" t="s">
        <v>802</v>
      </c>
      <c r="AX308" s="2" t="s">
        <v>52</v>
      </c>
      <c r="AY308" s="2" t="s">
        <v>52</v>
      </c>
    </row>
    <row r="309" spans="1:51" ht="30" customHeight="1">
      <c r="A309" s="8" t="s">
        <v>803</v>
      </c>
      <c r="B309" s="8" t="s">
        <v>344</v>
      </c>
      <c r="C309" s="8" t="s">
        <v>345</v>
      </c>
      <c r="D309" s="9">
        <v>2.2100000000000002E-3</v>
      </c>
      <c r="E309" s="13">
        <f>단가대비표!O90</f>
        <v>0</v>
      </c>
      <c r="F309" s="14">
        <f t="shared" si="50"/>
        <v>0</v>
      </c>
      <c r="G309" s="13">
        <f>단가대비표!P90</f>
        <v>0</v>
      </c>
      <c r="H309" s="14">
        <f t="shared" si="51"/>
        <v>0</v>
      </c>
      <c r="I309" s="13">
        <f>단가대비표!V90</f>
        <v>0</v>
      </c>
      <c r="J309" s="14">
        <f t="shared" si="52"/>
        <v>0</v>
      </c>
      <c r="K309" s="13">
        <f t="shared" si="53"/>
        <v>0</v>
      </c>
      <c r="L309" s="14">
        <f t="shared" si="54"/>
        <v>0</v>
      </c>
      <c r="M309" s="8" t="s">
        <v>52</v>
      </c>
      <c r="N309" s="2" t="s">
        <v>767</v>
      </c>
      <c r="O309" s="2" t="s">
        <v>804</v>
      </c>
      <c r="P309" s="2" t="s">
        <v>64</v>
      </c>
      <c r="Q309" s="2" t="s">
        <v>64</v>
      </c>
      <c r="R309" s="2" t="s">
        <v>63</v>
      </c>
      <c r="S309" s="3"/>
      <c r="T309" s="3"/>
      <c r="U309" s="3"/>
      <c r="V309" s="3">
        <v>1</v>
      </c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2" t="s">
        <v>52</v>
      </c>
      <c r="AW309" s="2" t="s">
        <v>805</v>
      </c>
      <c r="AX309" s="2" t="s">
        <v>52</v>
      </c>
      <c r="AY309" s="2" t="s">
        <v>52</v>
      </c>
    </row>
    <row r="310" spans="1:51" ht="30" customHeight="1">
      <c r="A310" s="8" t="s">
        <v>806</v>
      </c>
      <c r="B310" s="8" t="s">
        <v>344</v>
      </c>
      <c r="C310" s="8" t="s">
        <v>345</v>
      </c>
      <c r="D310" s="9">
        <v>6.3000000000000003E-4</v>
      </c>
      <c r="E310" s="13">
        <f>단가대비표!O85</f>
        <v>0</v>
      </c>
      <c r="F310" s="14">
        <f t="shared" si="50"/>
        <v>0</v>
      </c>
      <c r="G310" s="13">
        <f>단가대비표!P85</f>
        <v>0</v>
      </c>
      <c r="H310" s="14">
        <f t="shared" si="51"/>
        <v>0</v>
      </c>
      <c r="I310" s="13">
        <f>단가대비표!V85</f>
        <v>0</v>
      </c>
      <c r="J310" s="14">
        <f t="shared" si="52"/>
        <v>0</v>
      </c>
      <c r="K310" s="13">
        <f t="shared" si="53"/>
        <v>0</v>
      </c>
      <c r="L310" s="14">
        <f t="shared" si="54"/>
        <v>0</v>
      </c>
      <c r="M310" s="8" t="s">
        <v>52</v>
      </c>
      <c r="N310" s="2" t="s">
        <v>767</v>
      </c>
      <c r="O310" s="2" t="s">
        <v>807</v>
      </c>
      <c r="P310" s="2" t="s">
        <v>64</v>
      </c>
      <c r="Q310" s="2" t="s">
        <v>64</v>
      </c>
      <c r="R310" s="2" t="s">
        <v>63</v>
      </c>
      <c r="S310" s="3"/>
      <c r="T310" s="3"/>
      <c r="U310" s="3"/>
      <c r="V310" s="3">
        <v>1</v>
      </c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2" t="s">
        <v>52</v>
      </c>
      <c r="AW310" s="2" t="s">
        <v>808</v>
      </c>
      <c r="AX310" s="2" t="s">
        <v>52</v>
      </c>
      <c r="AY310" s="2" t="s">
        <v>52</v>
      </c>
    </row>
    <row r="311" spans="1:51" ht="30" customHeight="1">
      <c r="A311" s="8" t="s">
        <v>378</v>
      </c>
      <c r="B311" s="8" t="s">
        <v>809</v>
      </c>
      <c r="C311" s="8" t="s">
        <v>179</v>
      </c>
      <c r="D311" s="9">
        <v>1</v>
      </c>
      <c r="E311" s="13">
        <f>TRUNC(SUMIF(V302:V311, RIGHTB(O311, 1), H302:H311)*U311, 2)</f>
        <v>0</v>
      </c>
      <c r="F311" s="14">
        <f t="shared" si="50"/>
        <v>0</v>
      </c>
      <c r="G311" s="13">
        <v>0</v>
      </c>
      <c r="H311" s="14">
        <f t="shared" si="51"/>
        <v>0</v>
      </c>
      <c r="I311" s="13">
        <v>0</v>
      </c>
      <c r="J311" s="14">
        <f t="shared" si="52"/>
        <v>0</v>
      </c>
      <c r="K311" s="13">
        <f t="shared" si="53"/>
        <v>0</v>
      </c>
      <c r="L311" s="14">
        <f t="shared" si="54"/>
        <v>0</v>
      </c>
      <c r="M311" s="8" t="s">
        <v>52</v>
      </c>
      <c r="N311" s="2" t="s">
        <v>767</v>
      </c>
      <c r="O311" s="2" t="s">
        <v>380</v>
      </c>
      <c r="P311" s="2" t="s">
        <v>64</v>
      </c>
      <c r="Q311" s="2" t="s">
        <v>64</v>
      </c>
      <c r="R311" s="2" t="s">
        <v>64</v>
      </c>
      <c r="S311" s="3">
        <v>1</v>
      </c>
      <c r="T311" s="3">
        <v>0</v>
      </c>
      <c r="U311" s="3">
        <v>0.03</v>
      </c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2" t="s">
        <v>52</v>
      </c>
      <c r="AW311" s="2" t="s">
        <v>810</v>
      </c>
      <c r="AX311" s="2" t="s">
        <v>52</v>
      </c>
      <c r="AY311" s="2" t="s">
        <v>52</v>
      </c>
    </row>
    <row r="312" spans="1:51" ht="30" customHeight="1">
      <c r="A312" s="8" t="s">
        <v>341</v>
      </c>
      <c r="B312" s="8" t="s">
        <v>52</v>
      </c>
      <c r="C312" s="8" t="s">
        <v>52</v>
      </c>
      <c r="D312" s="9"/>
      <c r="E312" s="13"/>
      <c r="F312" s="14">
        <f>TRUNC(SUMIF(N302:N311, N301, F302:F311),0)</f>
        <v>0</v>
      </c>
      <c r="G312" s="13"/>
      <c r="H312" s="14">
        <f>TRUNC(SUMIF(N302:N311, N301, H302:H311),0)</f>
        <v>0</v>
      </c>
      <c r="I312" s="13"/>
      <c r="J312" s="14">
        <f>TRUNC(SUMIF(N302:N311, N301, J302:J311),0)</f>
        <v>0</v>
      </c>
      <c r="K312" s="13"/>
      <c r="L312" s="14">
        <f>F312+H312+J312</f>
        <v>0</v>
      </c>
      <c r="M312" s="8" t="s">
        <v>52</v>
      </c>
      <c r="N312" s="2" t="s">
        <v>78</v>
      </c>
      <c r="O312" s="2" t="s">
        <v>78</v>
      </c>
      <c r="P312" s="2" t="s">
        <v>52</v>
      </c>
      <c r="Q312" s="2" t="s">
        <v>52</v>
      </c>
      <c r="R312" s="2" t="s">
        <v>52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2" t="s">
        <v>52</v>
      </c>
      <c r="AW312" s="2" t="s">
        <v>52</v>
      </c>
      <c r="AX312" s="2" t="s">
        <v>52</v>
      </c>
      <c r="AY312" s="2" t="s">
        <v>52</v>
      </c>
    </row>
    <row r="313" spans="1:51" ht="30" customHeight="1">
      <c r="A313" s="9"/>
      <c r="B313" s="9"/>
      <c r="C313" s="9"/>
      <c r="D313" s="9"/>
      <c r="E313" s="13"/>
      <c r="F313" s="14"/>
      <c r="G313" s="13"/>
      <c r="H313" s="14"/>
      <c r="I313" s="13"/>
      <c r="J313" s="14"/>
      <c r="K313" s="13"/>
      <c r="L313" s="14"/>
      <c r="M313" s="9"/>
    </row>
    <row r="314" spans="1:51" ht="30" customHeight="1">
      <c r="A314" s="163" t="s">
        <v>811</v>
      </c>
      <c r="B314" s="163"/>
      <c r="C314" s="163"/>
      <c r="D314" s="163"/>
      <c r="E314" s="164"/>
      <c r="F314" s="165"/>
      <c r="G314" s="164"/>
      <c r="H314" s="165"/>
      <c r="I314" s="164"/>
      <c r="J314" s="165"/>
      <c r="K314" s="164"/>
      <c r="L314" s="165"/>
      <c r="M314" s="163"/>
      <c r="N314" s="1" t="s">
        <v>771</v>
      </c>
    </row>
    <row r="315" spans="1:51" ht="30" customHeight="1">
      <c r="A315" s="8" t="s">
        <v>774</v>
      </c>
      <c r="B315" s="8" t="s">
        <v>775</v>
      </c>
      <c r="C315" s="8" t="s">
        <v>280</v>
      </c>
      <c r="D315" s="9">
        <v>2.7699999999999999E-3</v>
      </c>
      <c r="E315" s="13">
        <f>단가대비표!O13</f>
        <v>0</v>
      </c>
      <c r="F315" s="14">
        <f t="shared" ref="F315:F324" si="55">TRUNC(E315*D315,1)</f>
        <v>0</v>
      </c>
      <c r="G315" s="13">
        <f>단가대비표!P13</f>
        <v>0</v>
      </c>
      <c r="H315" s="14">
        <f t="shared" ref="H315:H324" si="56">TRUNC(G315*D315,1)</f>
        <v>0</v>
      </c>
      <c r="I315" s="13">
        <f>단가대비표!V13</f>
        <v>0</v>
      </c>
      <c r="J315" s="14">
        <f t="shared" ref="J315:J324" si="57">TRUNC(I315*D315,1)</f>
        <v>0</v>
      </c>
      <c r="K315" s="13">
        <f t="shared" ref="K315:K324" si="58">TRUNC(E315+G315+I315,1)</f>
        <v>0</v>
      </c>
      <c r="L315" s="14">
        <f t="shared" ref="L315:L324" si="59">TRUNC(F315+H315+J315,1)</f>
        <v>0</v>
      </c>
      <c r="M315" s="8" t="s">
        <v>52</v>
      </c>
      <c r="N315" s="2" t="s">
        <v>771</v>
      </c>
      <c r="O315" s="2" t="s">
        <v>776</v>
      </c>
      <c r="P315" s="2" t="s">
        <v>64</v>
      </c>
      <c r="Q315" s="2" t="s">
        <v>64</v>
      </c>
      <c r="R315" s="2" t="s">
        <v>63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2" t="s">
        <v>52</v>
      </c>
      <c r="AW315" s="2" t="s">
        <v>812</v>
      </c>
      <c r="AX315" s="2" t="s">
        <v>52</v>
      </c>
      <c r="AY315" s="2" t="s">
        <v>52</v>
      </c>
    </row>
    <row r="316" spans="1:51" ht="30" customHeight="1">
      <c r="A316" s="8" t="s">
        <v>778</v>
      </c>
      <c r="B316" s="8" t="s">
        <v>779</v>
      </c>
      <c r="C316" s="8" t="s">
        <v>780</v>
      </c>
      <c r="D316" s="9">
        <v>0.94499999999999995</v>
      </c>
      <c r="E316" s="13">
        <f>단가대비표!O11</f>
        <v>0</v>
      </c>
      <c r="F316" s="14">
        <f t="shared" si="55"/>
        <v>0</v>
      </c>
      <c r="G316" s="13">
        <f>단가대비표!P11</f>
        <v>0</v>
      </c>
      <c r="H316" s="14">
        <f t="shared" si="56"/>
        <v>0</v>
      </c>
      <c r="I316" s="13">
        <f>단가대비표!V11</f>
        <v>0</v>
      </c>
      <c r="J316" s="14">
        <f t="shared" si="57"/>
        <v>0</v>
      </c>
      <c r="K316" s="13">
        <f t="shared" si="58"/>
        <v>0</v>
      </c>
      <c r="L316" s="14">
        <f t="shared" si="59"/>
        <v>0</v>
      </c>
      <c r="M316" s="8" t="s">
        <v>781</v>
      </c>
      <c r="N316" s="2" t="s">
        <v>771</v>
      </c>
      <c r="O316" s="2" t="s">
        <v>782</v>
      </c>
      <c r="P316" s="2" t="s">
        <v>64</v>
      </c>
      <c r="Q316" s="2" t="s">
        <v>64</v>
      </c>
      <c r="R316" s="2" t="s">
        <v>63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2" t="s">
        <v>52</v>
      </c>
      <c r="AW316" s="2" t="s">
        <v>813</v>
      </c>
      <c r="AX316" s="2" t="s">
        <v>52</v>
      </c>
      <c r="AY316" s="2" t="s">
        <v>52</v>
      </c>
    </row>
    <row r="317" spans="1:51" ht="30" customHeight="1">
      <c r="A317" s="8" t="s">
        <v>784</v>
      </c>
      <c r="B317" s="8" t="s">
        <v>785</v>
      </c>
      <c r="C317" s="8" t="s">
        <v>280</v>
      </c>
      <c r="D317" s="9">
        <v>4.0000000000000002E-4</v>
      </c>
      <c r="E317" s="13">
        <f>단가대비표!O12</f>
        <v>0</v>
      </c>
      <c r="F317" s="14">
        <f t="shared" si="55"/>
        <v>0</v>
      </c>
      <c r="G317" s="13">
        <f>단가대비표!P12</f>
        <v>0</v>
      </c>
      <c r="H317" s="14">
        <f t="shared" si="56"/>
        <v>0</v>
      </c>
      <c r="I317" s="13">
        <f>단가대비표!V12</f>
        <v>0</v>
      </c>
      <c r="J317" s="14">
        <f t="shared" si="57"/>
        <v>0</v>
      </c>
      <c r="K317" s="13">
        <f t="shared" si="58"/>
        <v>0</v>
      </c>
      <c r="L317" s="14">
        <f t="shared" si="59"/>
        <v>0</v>
      </c>
      <c r="M317" s="8" t="s">
        <v>52</v>
      </c>
      <c r="N317" s="2" t="s">
        <v>771</v>
      </c>
      <c r="O317" s="2" t="s">
        <v>786</v>
      </c>
      <c r="P317" s="2" t="s">
        <v>64</v>
      </c>
      <c r="Q317" s="2" t="s">
        <v>64</v>
      </c>
      <c r="R317" s="2" t="s">
        <v>63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2" t="s">
        <v>52</v>
      </c>
      <c r="AW317" s="2" t="s">
        <v>814</v>
      </c>
      <c r="AX317" s="2" t="s">
        <v>52</v>
      </c>
      <c r="AY317" s="2" t="s">
        <v>52</v>
      </c>
    </row>
    <row r="318" spans="1:51" ht="30" customHeight="1">
      <c r="A318" s="8" t="s">
        <v>788</v>
      </c>
      <c r="B318" s="8" t="s">
        <v>789</v>
      </c>
      <c r="C318" s="8" t="s">
        <v>790</v>
      </c>
      <c r="D318" s="9">
        <v>3.1199999999999999E-3</v>
      </c>
      <c r="E318" s="13">
        <f>일위대가목록!E50</f>
        <v>0</v>
      </c>
      <c r="F318" s="14">
        <f t="shared" si="55"/>
        <v>0</v>
      </c>
      <c r="G318" s="13">
        <f>일위대가목록!F50</f>
        <v>0</v>
      </c>
      <c r="H318" s="14">
        <f t="shared" si="56"/>
        <v>0</v>
      </c>
      <c r="I318" s="13">
        <f>일위대가목록!G50</f>
        <v>0</v>
      </c>
      <c r="J318" s="14">
        <f t="shared" si="57"/>
        <v>0</v>
      </c>
      <c r="K318" s="13">
        <f t="shared" si="58"/>
        <v>0</v>
      </c>
      <c r="L318" s="14">
        <f t="shared" si="59"/>
        <v>0</v>
      </c>
      <c r="M318" s="8" t="s">
        <v>791</v>
      </c>
      <c r="N318" s="2" t="s">
        <v>771</v>
      </c>
      <c r="O318" s="2" t="s">
        <v>792</v>
      </c>
      <c r="P318" s="2" t="s">
        <v>63</v>
      </c>
      <c r="Q318" s="2" t="s">
        <v>64</v>
      </c>
      <c r="R318" s="2" t="s">
        <v>64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2" t="s">
        <v>52</v>
      </c>
      <c r="AW318" s="2" t="s">
        <v>815</v>
      </c>
      <c r="AX318" s="2" t="s">
        <v>52</v>
      </c>
      <c r="AY318" s="2" t="s">
        <v>52</v>
      </c>
    </row>
    <row r="319" spans="1:51" ht="30" customHeight="1">
      <c r="A319" s="8" t="s">
        <v>794</v>
      </c>
      <c r="B319" s="8" t="s">
        <v>795</v>
      </c>
      <c r="C319" s="8" t="s">
        <v>796</v>
      </c>
      <c r="D319" s="9">
        <v>1.89E-2</v>
      </c>
      <c r="E319" s="13">
        <f>단가대비표!O83</f>
        <v>0</v>
      </c>
      <c r="F319" s="14">
        <f t="shared" si="55"/>
        <v>0</v>
      </c>
      <c r="G319" s="13">
        <f>단가대비표!P83</f>
        <v>0</v>
      </c>
      <c r="H319" s="14">
        <f t="shared" si="56"/>
        <v>0</v>
      </c>
      <c r="I319" s="13">
        <f>단가대비표!V83</f>
        <v>0</v>
      </c>
      <c r="J319" s="14">
        <f t="shared" si="57"/>
        <v>0</v>
      </c>
      <c r="K319" s="13">
        <f t="shared" si="58"/>
        <v>0</v>
      </c>
      <c r="L319" s="14">
        <f t="shared" si="59"/>
        <v>0</v>
      </c>
      <c r="M319" s="8" t="s">
        <v>52</v>
      </c>
      <c r="N319" s="2" t="s">
        <v>771</v>
      </c>
      <c r="O319" s="2" t="s">
        <v>797</v>
      </c>
      <c r="P319" s="2" t="s">
        <v>64</v>
      </c>
      <c r="Q319" s="2" t="s">
        <v>64</v>
      </c>
      <c r="R319" s="2" t="s">
        <v>63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2" t="s">
        <v>52</v>
      </c>
      <c r="AW319" s="2" t="s">
        <v>816</v>
      </c>
      <c r="AX319" s="2" t="s">
        <v>52</v>
      </c>
      <c r="AY319" s="2" t="s">
        <v>52</v>
      </c>
    </row>
    <row r="320" spans="1:51" ht="30" customHeight="1">
      <c r="A320" s="8" t="s">
        <v>799</v>
      </c>
      <c r="B320" s="8" t="s">
        <v>344</v>
      </c>
      <c r="C320" s="8" t="s">
        <v>345</v>
      </c>
      <c r="D320" s="9">
        <v>5.8500000000000002E-3</v>
      </c>
      <c r="E320" s="13">
        <f>단가대비표!O88</f>
        <v>0</v>
      </c>
      <c r="F320" s="14">
        <f t="shared" si="55"/>
        <v>0</v>
      </c>
      <c r="G320" s="13">
        <f>단가대비표!P88</f>
        <v>0</v>
      </c>
      <c r="H320" s="14">
        <f t="shared" si="56"/>
        <v>0</v>
      </c>
      <c r="I320" s="13">
        <f>단가대비표!V88</f>
        <v>0</v>
      </c>
      <c r="J320" s="14">
        <f t="shared" si="57"/>
        <v>0</v>
      </c>
      <c r="K320" s="13">
        <f t="shared" si="58"/>
        <v>0</v>
      </c>
      <c r="L320" s="14">
        <f t="shared" si="59"/>
        <v>0</v>
      </c>
      <c r="M320" s="8" t="s">
        <v>52</v>
      </c>
      <c r="N320" s="2" t="s">
        <v>771</v>
      </c>
      <c r="O320" s="2" t="s">
        <v>800</v>
      </c>
      <c r="P320" s="2" t="s">
        <v>64</v>
      </c>
      <c r="Q320" s="2" t="s">
        <v>64</v>
      </c>
      <c r="R320" s="2" t="s">
        <v>63</v>
      </c>
      <c r="S320" s="3"/>
      <c r="T320" s="3"/>
      <c r="U320" s="3"/>
      <c r="V320" s="3">
        <v>1</v>
      </c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2" t="s">
        <v>52</v>
      </c>
      <c r="AW320" s="2" t="s">
        <v>817</v>
      </c>
      <c r="AX320" s="2" t="s">
        <v>52</v>
      </c>
      <c r="AY320" s="2" t="s">
        <v>52</v>
      </c>
    </row>
    <row r="321" spans="1:51" ht="30" customHeight="1">
      <c r="A321" s="8" t="s">
        <v>343</v>
      </c>
      <c r="B321" s="8" t="s">
        <v>344</v>
      </c>
      <c r="C321" s="8" t="s">
        <v>345</v>
      </c>
      <c r="D321" s="9">
        <v>1E-4</v>
      </c>
      <c r="E321" s="13">
        <f>단가대비표!O84</f>
        <v>0</v>
      </c>
      <c r="F321" s="14">
        <f t="shared" si="55"/>
        <v>0</v>
      </c>
      <c r="G321" s="13">
        <f>단가대비표!P84</f>
        <v>0</v>
      </c>
      <c r="H321" s="14">
        <f t="shared" si="56"/>
        <v>0</v>
      </c>
      <c r="I321" s="13">
        <f>단가대비표!V84</f>
        <v>0</v>
      </c>
      <c r="J321" s="14">
        <f t="shared" si="57"/>
        <v>0</v>
      </c>
      <c r="K321" s="13">
        <f t="shared" si="58"/>
        <v>0</v>
      </c>
      <c r="L321" s="14">
        <f t="shared" si="59"/>
        <v>0</v>
      </c>
      <c r="M321" s="8" t="s">
        <v>52</v>
      </c>
      <c r="N321" s="2" t="s">
        <v>771</v>
      </c>
      <c r="O321" s="2" t="s">
        <v>346</v>
      </c>
      <c r="P321" s="2" t="s">
        <v>64</v>
      </c>
      <c r="Q321" s="2" t="s">
        <v>64</v>
      </c>
      <c r="R321" s="2" t="s">
        <v>63</v>
      </c>
      <c r="S321" s="3"/>
      <c r="T321" s="3"/>
      <c r="U321" s="3"/>
      <c r="V321" s="3">
        <v>1</v>
      </c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2" t="s">
        <v>52</v>
      </c>
      <c r="AW321" s="2" t="s">
        <v>818</v>
      </c>
      <c r="AX321" s="2" t="s">
        <v>52</v>
      </c>
      <c r="AY321" s="2" t="s">
        <v>52</v>
      </c>
    </row>
    <row r="322" spans="1:51" ht="30" customHeight="1">
      <c r="A322" s="8" t="s">
        <v>803</v>
      </c>
      <c r="B322" s="8" t="s">
        <v>344</v>
      </c>
      <c r="C322" s="8" t="s">
        <v>345</v>
      </c>
      <c r="D322" s="9">
        <v>3.8999999999999999E-4</v>
      </c>
      <c r="E322" s="13">
        <f>단가대비표!O90</f>
        <v>0</v>
      </c>
      <c r="F322" s="14">
        <f t="shared" si="55"/>
        <v>0</v>
      </c>
      <c r="G322" s="13">
        <f>단가대비표!P90</f>
        <v>0</v>
      </c>
      <c r="H322" s="14">
        <f t="shared" si="56"/>
        <v>0</v>
      </c>
      <c r="I322" s="13">
        <f>단가대비표!V90</f>
        <v>0</v>
      </c>
      <c r="J322" s="14">
        <f t="shared" si="57"/>
        <v>0</v>
      </c>
      <c r="K322" s="13">
        <f t="shared" si="58"/>
        <v>0</v>
      </c>
      <c r="L322" s="14">
        <f t="shared" si="59"/>
        <v>0</v>
      </c>
      <c r="M322" s="8" t="s">
        <v>52</v>
      </c>
      <c r="N322" s="2" t="s">
        <v>771</v>
      </c>
      <c r="O322" s="2" t="s">
        <v>804</v>
      </c>
      <c r="P322" s="2" t="s">
        <v>64</v>
      </c>
      <c r="Q322" s="2" t="s">
        <v>64</v>
      </c>
      <c r="R322" s="2" t="s">
        <v>63</v>
      </c>
      <c r="S322" s="3"/>
      <c r="T322" s="3"/>
      <c r="U322" s="3"/>
      <c r="V322" s="3">
        <v>1</v>
      </c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2" t="s">
        <v>52</v>
      </c>
      <c r="AW322" s="2" t="s">
        <v>819</v>
      </c>
      <c r="AX322" s="2" t="s">
        <v>52</v>
      </c>
      <c r="AY322" s="2" t="s">
        <v>52</v>
      </c>
    </row>
    <row r="323" spans="1:51" ht="30" customHeight="1">
      <c r="A323" s="8" t="s">
        <v>806</v>
      </c>
      <c r="B323" s="8" t="s">
        <v>344</v>
      </c>
      <c r="C323" s="8" t="s">
        <v>345</v>
      </c>
      <c r="D323" s="9">
        <v>1.1E-4</v>
      </c>
      <c r="E323" s="13">
        <f>단가대비표!O85</f>
        <v>0</v>
      </c>
      <c r="F323" s="14">
        <f t="shared" si="55"/>
        <v>0</v>
      </c>
      <c r="G323" s="13">
        <f>단가대비표!P85</f>
        <v>0</v>
      </c>
      <c r="H323" s="14">
        <f t="shared" si="56"/>
        <v>0</v>
      </c>
      <c r="I323" s="13">
        <f>단가대비표!V85</f>
        <v>0</v>
      </c>
      <c r="J323" s="14">
        <f t="shared" si="57"/>
        <v>0</v>
      </c>
      <c r="K323" s="13">
        <f t="shared" si="58"/>
        <v>0</v>
      </c>
      <c r="L323" s="14">
        <f t="shared" si="59"/>
        <v>0</v>
      </c>
      <c r="M323" s="8" t="s">
        <v>52</v>
      </c>
      <c r="N323" s="2" t="s">
        <v>771</v>
      </c>
      <c r="O323" s="2" t="s">
        <v>807</v>
      </c>
      <c r="P323" s="2" t="s">
        <v>64</v>
      </c>
      <c r="Q323" s="2" t="s">
        <v>64</v>
      </c>
      <c r="R323" s="2" t="s">
        <v>63</v>
      </c>
      <c r="S323" s="3"/>
      <c r="T323" s="3"/>
      <c r="U323" s="3"/>
      <c r="V323" s="3">
        <v>1</v>
      </c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2" t="s">
        <v>52</v>
      </c>
      <c r="AW323" s="2" t="s">
        <v>820</v>
      </c>
      <c r="AX323" s="2" t="s">
        <v>52</v>
      </c>
      <c r="AY323" s="2" t="s">
        <v>52</v>
      </c>
    </row>
    <row r="324" spans="1:51" ht="30" customHeight="1">
      <c r="A324" s="8" t="s">
        <v>378</v>
      </c>
      <c r="B324" s="8" t="s">
        <v>809</v>
      </c>
      <c r="C324" s="8" t="s">
        <v>179</v>
      </c>
      <c r="D324" s="9">
        <v>1</v>
      </c>
      <c r="E324" s="13">
        <f>TRUNC(SUMIF(V315:V324, RIGHTB(O324, 1), H315:H324)*U324, 2)</f>
        <v>0</v>
      </c>
      <c r="F324" s="14">
        <f t="shared" si="55"/>
        <v>0</v>
      </c>
      <c r="G324" s="13">
        <v>0</v>
      </c>
      <c r="H324" s="14">
        <f t="shared" si="56"/>
        <v>0</v>
      </c>
      <c r="I324" s="13">
        <v>0</v>
      </c>
      <c r="J324" s="14">
        <f t="shared" si="57"/>
        <v>0</v>
      </c>
      <c r="K324" s="13">
        <f t="shared" si="58"/>
        <v>0</v>
      </c>
      <c r="L324" s="14">
        <f t="shared" si="59"/>
        <v>0</v>
      </c>
      <c r="M324" s="8" t="s">
        <v>52</v>
      </c>
      <c r="N324" s="2" t="s">
        <v>771</v>
      </c>
      <c r="O324" s="2" t="s">
        <v>380</v>
      </c>
      <c r="P324" s="2" t="s">
        <v>64</v>
      </c>
      <c r="Q324" s="2" t="s">
        <v>64</v>
      </c>
      <c r="R324" s="2" t="s">
        <v>64</v>
      </c>
      <c r="S324" s="3">
        <v>1</v>
      </c>
      <c r="T324" s="3">
        <v>0</v>
      </c>
      <c r="U324" s="3">
        <v>0.03</v>
      </c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52</v>
      </c>
      <c r="AW324" s="2" t="s">
        <v>821</v>
      </c>
      <c r="AX324" s="2" t="s">
        <v>52</v>
      </c>
      <c r="AY324" s="2" t="s">
        <v>52</v>
      </c>
    </row>
    <row r="325" spans="1:51" ht="30" customHeight="1">
      <c r="A325" s="8" t="s">
        <v>341</v>
      </c>
      <c r="B325" s="8" t="s">
        <v>52</v>
      </c>
      <c r="C325" s="8" t="s">
        <v>52</v>
      </c>
      <c r="D325" s="9"/>
      <c r="E325" s="13"/>
      <c r="F325" s="14">
        <f>TRUNC(SUMIF(N315:N324, N314, F315:F324),0)</f>
        <v>0</v>
      </c>
      <c r="G325" s="13"/>
      <c r="H325" s="14">
        <f>TRUNC(SUMIF(N315:N324, N314, H315:H324),0)</f>
        <v>0</v>
      </c>
      <c r="I325" s="13"/>
      <c r="J325" s="14">
        <f>TRUNC(SUMIF(N315:N324, N314, J315:J324),0)</f>
        <v>0</v>
      </c>
      <c r="K325" s="13"/>
      <c r="L325" s="14">
        <f>F325+H325+J325</f>
        <v>0</v>
      </c>
      <c r="M325" s="8" t="s">
        <v>52</v>
      </c>
      <c r="N325" s="2" t="s">
        <v>78</v>
      </c>
      <c r="O325" s="2" t="s">
        <v>78</v>
      </c>
      <c r="P325" s="2" t="s">
        <v>52</v>
      </c>
      <c r="Q325" s="2" t="s">
        <v>52</v>
      </c>
      <c r="R325" s="2" t="s">
        <v>52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2" t="s">
        <v>52</v>
      </c>
      <c r="AW325" s="2" t="s">
        <v>52</v>
      </c>
      <c r="AX325" s="2" t="s">
        <v>52</v>
      </c>
      <c r="AY325" s="2" t="s">
        <v>52</v>
      </c>
    </row>
    <row r="326" spans="1:51" ht="30" customHeight="1">
      <c r="A326" s="9"/>
      <c r="B326" s="9"/>
      <c r="C326" s="9"/>
      <c r="D326" s="9"/>
      <c r="E326" s="13"/>
      <c r="F326" s="14"/>
      <c r="G326" s="13"/>
      <c r="H326" s="14"/>
      <c r="I326" s="13"/>
      <c r="J326" s="14"/>
      <c r="K326" s="13"/>
      <c r="L326" s="14"/>
      <c r="M326" s="9"/>
    </row>
    <row r="327" spans="1:51" ht="30" customHeight="1">
      <c r="A327" s="163" t="s">
        <v>822</v>
      </c>
      <c r="B327" s="163"/>
      <c r="C327" s="163"/>
      <c r="D327" s="163"/>
      <c r="E327" s="164"/>
      <c r="F327" s="165"/>
      <c r="G327" s="164"/>
      <c r="H327" s="165"/>
      <c r="I327" s="164"/>
      <c r="J327" s="165"/>
      <c r="K327" s="164"/>
      <c r="L327" s="165"/>
      <c r="M327" s="163"/>
      <c r="N327" s="1" t="s">
        <v>792</v>
      </c>
    </row>
    <row r="328" spans="1:51" ht="30" customHeight="1">
      <c r="A328" s="8" t="s">
        <v>788</v>
      </c>
      <c r="B328" s="8" t="s">
        <v>789</v>
      </c>
      <c r="C328" s="8" t="s">
        <v>60</v>
      </c>
      <c r="D328" s="9">
        <v>0.22939999999999999</v>
      </c>
      <c r="E328" s="13">
        <f>단가대비표!O5</f>
        <v>0</v>
      </c>
      <c r="F328" s="14">
        <f>TRUNC(E328*D328,1)</f>
        <v>0</v>
      </c>
      <c r="G328" s="13">
        <f>단가대비표!P5</f>
        <v>0</v>
      </c>
      <c r="H328" s="14">
        <f>TRUNC(G328*D328,1)</f>
        <v>0</v>
      </c>
      <c r="I328" s="13">
        <f>단가대비표!V5</f>
        <v>0</v>
      </c>
      <c r="J328" s="14">
        <f>TRUNC(I328*D328,1)</f>
        <v>0</v>
      </c>
      <c r="K328" s="13">
        <f>TRUNC(E328+G328+I328,1)</f>
        <v>0</v>
      </c>
      <c r="L328" s="14">
        <f>TRUNC(F328+H328+J328,1)</f>
        <v>0</v>
      </c>
      <c r="M328" s="8" t="s">
        <v>824</v>
      </c>
      <c r="N328" s="2" t="s">
        <v>792</v>
      </c>
      <c r="O328" s="2" t="s">
        <v>825</v>
      </c>
      <c r="P328" s="2" t="s">
        <v>64</v>
      </c>
      <c r="Q328" s="2" t="s">
        <v>64</v>
      </c>
      <c r="R328" s="2" t="s">
        <v>63</v>
      </c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2" t="s">
        <v>52</v>
      </c>
      <c r="AW328" s="2" t="s">
        <v>826</v>
      </c>
      <c r="AX328" s="2" t="s">
        <v>52</v>
      </c>
      <c r="AY328" s="2" t="s">
        <v>52</v>
      </c>
    </row>
    <row r="329" spans="1:51" ht="30" customHeight="1">
      <c r="A329" s="8" t="s">
        <v>341</v>
      </c>
      <c r="B329" s="8" t="s">
        <v>52</v>
      </c>
      <c r="C329" s="8" t="s">
        <v>52</v>
      </c>
      <c r="D329" s="9"/>
      <c r="E329" s="13"/>
      <c r="F329" s="14">
        <f>TRUNC(SUMIF(N328:N328, N327, F328:F328),0)</f>
        <v>0</v>
      </c>
      <c r="G329" s="13"/>
      <c r="H329" s="14">
        <f>TRUNC(SUMIF(N328:N328, N327, H328:H328),0)</f>
        <v>0</v>
      </c>
      <c r="I329" s="13"/>
      <c r="J329" s="14">
        <f>TRUNC(SUMIF(N328:N328, N327, J328:J328),0)</f>
        <v>0</v>
      </c>
      <c r="K329" s="13"/>
      <c r="L329" s="14">
        <f>F329+H329+J329</f>
        <v>0</v>
      </c>
      <c r="M329" s="8" t="s">
        <v>52</v>
      </c>
      <c r="N329" s="2" t="s">
        <v>78</v>
      </c>
      <c r="O329" s="2" t="s">
        <v>78</v>
      </c>
      <c r="P329" s="2" t="s">
        <v>52</v>
      </c>
      <c r="Q329" s="2" t="s">
        <v>52</v>
      </c>
      <c r="R329" s="2" t="s">
        <v>52</v>
      </c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52</v>
      </c>
      <c r="AW329" s="2" t="s">
        <v>52</v>
      </c>
      <c r="AX329" s="2" t="s">
        <v>52</v>
      </c>
      <c r="AY329" s="2" t="s">
        <v>52</v>
      </c>
    </row>
    <row r="330" spans="1:51" ht="30" customHeight="1">
      <c r="A330" s="9"/>
      <c r="B330" s="9"/>
      <c r="C330" s="9"/>
      <c r="D330" s="9"/>
      <c r="E330" s="13"/>
      <c r="F330" s="14"/>
      <c r="G330" s="13"/>
      <c r="H330" s="14"/>
      <c r="I330" s="13"/>
      <c r="J330" s="14"/>
      <c r="K330" s="13"/>
      <c r="L330" s="14"/>
      <c r="M330" s="9"/>
    </row>
    <row r="331" spans="1:51" ht="30" customHeight="1">
      <c r="A331" s="163" t="s">
        <v>827</v>
      </c>
      <c r="B331" s="163"/>
      <c r="C331" s="163"/>
      <c r="D331" s="163"/>
      <c r="E331" s="164"/>
      <c r="F331" s="165"/>
      <c r="G331" s="164"/>
      <c r="H331" s="165"/>
      <c r="I331" s="164"/>
      <c r="J331" s="165"/>
      <c r="K331" s="164"/>
      <c r="L331" s="165"/>
      <c r="M331" s="163"/>
      <c r="N331" s="1" t="s">
        <v>391</v>
      </c>
    </row>
    <row r="332" spans="1:51" ht="30" customHeight="1">
      <c r="A332" s="8" t="s">
        <v>828</v>
      </c>
      <c r="B332" s="8" t="s">
        <v>829</v>
      </c>
      <c r="C332" s="8" t="s">
        <v>780</v>
      </c>
      <c r="D332" s="9">
        <v>0.25600000000000001</v>
      </c>
      <c r="E332" s="13">
        <f>단가대비표!O63</f>
        <v>0</v>
      </c>
      <c r="F332" s="14">
        <f>TRUNC(E332*D332,1)</f>
        <v>0</v>
      </c>
      <c r="G332" s="13">
        <f>단가대비표!P63</f>
        <v>0</v>
      </c>
      <c r="H332" s="14">
        <f>TRUNC(G332*D332,1)</f>
        <v>0</v>
      </c>
      <c r="I332" s="13">
        <f>단가대비표!V63</f>
        <v>0</v>
      </c>
      <c r="J332" s="14">
        <f>TRUNC(I332*D332,1)</f>
        <v>0</v>
      </c>
      <c r="K332" s="13">
        <f>TRUNC(E332+G332+I332,1)</f>
        <v>0</v>
      </c>
      <c r="L332" s="14">
        <f>TRUNC(F332+H332+J332,1)</f>
        <v>0</v>
      </c>
      <c r="M332" s="8" t="s">
        <v>52</v>
      </c>
      <c r="N332" s="2" t="s">
        <v>391</v>
      </c>
      <c r="O332" s="2" t="s">
        <v>830</v>
      </c>
      <c r="P332" s="2" t="s">
        <v>64</v>
      </c>
      <c r="Q332" s="2" t="s">
        <v>64</v>
      </c>
      <c r="R332" s="2" t="s">
        <v>63</v>
      </c>
      <c r="S332" s="3"/>
      <c r="T332" s="3"/>
      <c r="U332" s="3"/>
      <c r="V332" s="3">
        <v>1</v>
      </c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2" t="s">
        <v>52</v>
      </c>
      <c r="AW332" s="2" t="s">
        <v>831</v>
      </c>
      <c r="AX332" s="2" t="s">
        <v>52</v>
      </c>
      <c r="AY332" s="2" t="s">
        <v>52</v>
      </c>
    </row>
    <row r="333" spans="1:51" ht="30" customHeight="1">
      <c r="A333" s="8" t="s">
        <v>832</v>
      </c>
      <c r="B333" s="8" t="s">
        <v>833</v>
      </c>
      <c r="C333" s="8" t="s">
        <v>179</v>
      </c>
      <c r="D333" s="9">
        <v>1</v>
      </c>
      <c r="E333" s="13">
        <f>TRUNC(SUMIF(V332:V333, RIGHTB(O333, 1), F332:F333)*U333, 2)</f>
        <v>0</v>
      </c>
      <c r="F333" s="14">
        <f>TRUNC(E333*D333,1)</f>
        <v>0</v>
      </c>
      <c r="G333" s="13">
        <v>0</v>
      </c>
      <c r="H333" s="14">
        <f>TRUNC(G333*D333,1)</f>
        <v>0</v>
      </c>
      <c r="I333" s="13">
        <v>0</v>
      </c>
      <c r="J333" s="14">
        <f>TRUNC(I333*D333,1)</f>
        <v>0</v>
      </c>
      <c r="K333" s="13">
        <f>TRUNC(E333+G333+I333,1)</f>
        <v>0</v>
      </c>
      <c r="L333" s="14">
        <f>TRUNC(F333+H333+J333,1)</f>
        <v>0</v>
      </c>
      <c r="M333" s="8" t="s">
        <v>52</v>
      </c>
      <c r="N333" s="2" t="s">
        <v>391</v>
      </c>
      <c r="O333" s="2" t="s">
        <v>380</v>
      </c>
      <c r="P333" s="2" t="s">
        <v>64</v>
      </c>
      <c r="Q333" s="2" t="s">
        <v>64</v>
      </c>
      <c r="R333" s="2" t="s">
        <v>64</v>
      </c>
      <c r="S333" s="3">
        <v>0</v>
      </c>
      <c r="T333" s="3">
        <v>0</v>
      </c>
      <c r="U333" s="3">
        <v>0.06</v>
      </c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2" t="s">
        <v>52</v>
      </c>
      <c r="AW333" s="2" t="s">
        <v>834</v>
      </c>
      <c r="AX333" s="2" t="s">
        <v>52</v>
      </c>
      <c r="AY333" s="2" t="s">
        <v>52</v>
      </c>
    </row>
    <row r="334" spans="1:51" ht="30" customHeight="1">
      <c r="A334" s="8" t="s">
        <v>341</v>
      </c>
      <c r="B334" s="8" t="s">
        <v>52</v>
      </c>
      <c r="C334" s="8" t="s">
        <v>52</v>
      </c>
      <c r="D334" s="9"/>
      <c r="E334" s="13"/>
      <c r="F334" s="14">
        <f>TRUNC(SUMIF(N332:N333, N331, F332:F333),0)</f>
        <v>0</v>
      </c>
      <c r="G334" s="13"/>
      <c r="H334" s="14">
        <f>TRUNC(SUMIF(N332:N333, N331, H332:H333),0)</f>
        <v>0</v>
      </c>
      <c r="I334" s="13"/>
      <c r="J334" s="14">
        <f>TRUNC(SUMIF(N332:N333, N331, J332:J333),0)</f>
        <v>0</v>
      </c>
      <c r="K334" s="13"/>
      <c r="L334" s="14">
        <f>F334+H334+J334</f>
        <v>0</v>
      </c>
      <c r="M334" s="8" t="s">
        <v>52</v>
      </c>
      <c r="N334" s="2" t="s">
        <v>78</v>
      </c>
      <c r="O334" s="2" t="s">
        <v>78</v>
      </c>
      <c r="P334" s="2" t="s">
        <v>52</v>
      </c>
      <c r="Q334" s="2" t="s">
        <v>52</v>
      </c>
      <c r="R334" s="2" t="s">
        <v>52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2" t="s">
        <v>52</v>
      </c>
      <c r="AW334" s="2" t="s">
        <v>52</v>
      </c>
      <c r="AX334" s="2" t="s">
        <v>52</v>
      </c>
      <c r="AY334" s="2" t="s">
        <v>52</v>
      </c>
    </row>
    <row r="335" spans="1:51" ht="30" customHeight="1">
      <c r="A335" s="9"/>
      <c r="B335" s="9"/>
      <c r="C335" s="9"/>
      <c r="D335" s="9"/>
      <c r="E335" s="13"/>
      <c r="F335" s="14"/>
      <c r="G335" s="13"/>
      <c r="H335" s="14"/>
      <c r="I335" s="13"/>
      <c r="J335" s="14"/>
      <c r="K335" s="13"/>
      <c r="L335" s="14"/>
      <c r="M335" s="9"/>
    </row>
    <row r="336" spans="1:51" ht="30" customHeight="1">
      <c r="A336" s="163" t="s">
        <v>835</v>
      </c>
      <c r="B336" s="163"/>
      <c r="C336" s="163"/>
      <c r="D336" s="163"/>
      <c r="E336" s="164"/>
      <c r="F336" s="165"/>
      <c r="G336" s="164"/>
      <c r="H336" s="165"/>
      <c r="I336" s="164"/>
      <c r="J336" s="165"/>
      <c r="K336" s="164"/>
      <c r="L336" s="165"/>
      <c r="M336" s="163"/>
      <c r="N336" s="1" t="s">
        <v>396</v>
      </c>
    </row>
    <row r="337" spans="1:51" ht="30" customHeight="1">
      <c r="A337" s="8" t="s">
        <v>836</v>
      </c>
      <c r="B337" s="8" t="s">
        <v>344</v>
      </c>
      <c r="C337" s="8" t="s">
        <v>345</v>
      </c>
      <c r="D337" s="9">
        <v>2.7000000000000001E-3</v>
      </c>
      <c r="E337" s="13">
        <f>단가대비표!O93</f>
        <v>0</v>
      </c>
      <c r="F337" s="14">
        <f>TRUNC(E337*D337,1)</f>
        <v>0</v>
      </c>
      <c r="G337" s="13">
        <f>단가대비표!P93</f>
        <v>0</v>
      </c>
      <c r="H337" s="14">
        <f>TRUNC(G337*D337,1)</f>
        <v>0</v>
      </c>
      <c r="I337" s="13">
        <f>단가대비표!V93</f>
        <v>0</v>
      </c>
      <c r="J337" s="14">
        <f>TRUNC(I337*D337,1)</f>
        <v>0</v>
      </c>
      <c r="K337" s="13">
        <f t="shared" ref="K337:L341" si="60">TRUNC(E337+G337+I337,1)</f>
        <v>0</v>
      </c>
      <c r="L337" s="14">
        <f t="shared" si="60"/>
        <v>0</v>
      </c>
      <c r="M337" s="8" t="s">
        <v>52</v>
      </c>
      <c r="N337" s="2" t="s">
        <v>396</v>
      </c>
      <c r="O337" s="2" t="s">
        <v>837</v>
      </c>
      <c r="P337" s="2" t="s">
        <v>64</v>
      </c>
      <c r="Q337" s="2" t="s">
        <v>64</v>
      </c>
      <c r="R337" s="2" t="s">
        <v>63</v>
      </c>
      <c r="S337" s="3"/>
      <c r="T337" s="3"/>
      <c r="U337" s="3"/>
      <c r="V337" s="3">
        <v>1</v>
      </c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2" t="s">
        <v>52</v>
      </c>
      <c r="AW337" s="2" t="s">
        <v>838</v>
      </c>
      <c r="AX337" s="2" t="s">
        <v>52</v>
      </c>
      <c r="AY337" s="2" t="s">
        <v>52</v>
      </c>
    </row>
    <row r="338" spans="1:51" ht="30" customHeight="1">
      <c r="A338" s="8" t="s">
        <v>343</v>
      </c>
      <c r="B338" s="8" t="s">
        <v>344</v>
      </c>
      <c r="C338" s="8" t="s">
        <v>345</v>
      </c>
      <c r="D338" s="9">
        <v>1.2999999999999999E-3</v>
      </c>
      <c r="E338" s="13">
        <f>단가대비표!O84</f>
        <v>0</v>
      </c>
      <c r="F338" s="14">
        <f>TRUNC(E338*D338,1)</f>
        <v>0</v>
      </c>
      <c r="G338" s="13">
        <f>단가대비표!P84</f>
        <v>0</v>
      </c>
      <c r="H338" s="14">
        <f>TRUNC(G338*D338,1)</f>
        <v>0</v>
      </c>
      <c r="I338" s="13">
        <f>단가대비표!V84</f>
        <v>0</v>
      </c>
      <c r="J338" s="14">
        <f>TRUNC(I338*D338,1)</f>
        <v>0</v>
      </c>
      <c r="K338" s="13">
        <f t="shared" si="60"/>
        <v>0</v>
      </c>
      <c r="L338" s="14">
        <f t="shared" si="60"/>
        <v>0</v>
      </c>
      <c r="M338" s="8" t="s">
        <v>52</v>
      </c>
      <c r="N338" s="2" t="s">
        <v>396</v>
      </c>
      <c r="O338" s="2" t="s">
        <v>346</v>
      </c>
      <c r="P338" s="2" t="s">
        <v>64</v>
      </c>
      <c r="Q338" s="2" t="s">
        <v>64</v>
      </c>
      <c r="R338" s="2" t="s">
        <v>63</v>
      </c>
      <c r="S338" s="3"/>
      <c r="T338" s="3"/>
      <c r="U338" s="3"/>
      <c r="V338" s="3">
        <v>1</v>
      </c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2" t="s">
        <v>52</v>
      </c>
      <c r="AW338" s="2" t="s">
        <v>839</v>
      </c>
      <c r="AX338" s="2" t="s">
        <v>52</v>
      </c>
      <c r="AY338" s="2" t="s">
        <v>52</v>
      </c>
    </row>
    <row r="339" spans="1:51" ht="30" customHeight="1">
      <c r="A339" s="8" t="s">
        <v>836</v>
      </c>
      <c r="B339" s="8" t="s">
        <v>344</v>
      </c>
      <c r="C339" s="8" t="s">
        <v>345</v>
      </c>
      <c r="D339" s="9">
        <v>2.7000000000000001E-3</v>
      </c>
      <c r="E339" s="13">
        <f>단가대비표!O93</f>
        <v>0</v>
      </c>
      <c r="F339" s="14">
        <f>TRUNC(E339*D339,1)</f>
        <v>0</v>
      </c>
      <c r="G339" s="13">
        <f>단가대비표!P93</f>
        <v>0</v>
      </c>
      <c r="H339" s="14">
        <f>TRUNC(G339*D339,1)</f>
        <v>0</v>
      </c>
      <c r="I339" s="13">
        <f>단가대비표!V93</f>
        <v>0</v>
      </c>
      <c r="J339" s="14">
        <f>TRUNC(I339*D339,1)</f>
        <v>0</v>
      </c>
      <c r="K339" s="13">
        <f t="shared" si="60"/>
        <v>0</v>
      </c>
      <c r="L339" s="14">
        <f t="shared" si="60"/>
        <v>0</v>
      </c>
      <c r="M339" s="8" t="s">
        <v>52</v>
      </c>
      <c r="N339" s="2" t="s">
        <v>396</v>
      </c>
      <c r="O339" s="2" t="s">
        <v>837</v>
      </c>
      <c r="P339" s="2" t="s">
        <v>64</v>
      </c>
      <c r="Q339" s="2" t="s">
        <v>64</v>
      </c>
      <c r="R339" s="2" t="s">
        <v>63</v>
      </c>
      <c r="S339" s="3"/>
      <c r="T339" s="3"/>
      <c r="U339" s="3"/>
      <c r="V339" s="3">
        <v>1</v>
      </c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2" t="s">
        <v>52</v>
      </c>
      <c r="AW339" s="2" t="s">
        <v>838</v>
      </c>
      <c r="AX339" s="2" t="s">
        <v>52</v>
      </c>
      <c r="AY339" s="2" t="s">
        <v>52</v>
      </c>
    </row>
    <row r="340" spans="1:51" ht="30" customHeight="1">
      <c r="A340" s="8" t="s">
        <v>343</v>
      </c>
      <c r="B340" s="8" t="s">
        <v>344</v>
      </c>
      <c r="C340" s="8" t="s">
        <v>345</v>
      </c>
      <c r="D340" s="9">
        <v>1.2999999999999999E-3</v>
      </c>
      <c r="E340" s="13">
        <f>단가대비표!O84</f>
        <v>0</v>
      </c>
      <c r="F340" s="14">
        <f>TRUNC(E340*D340,1)</f>
        <v>0</v>
      </c>
      <c r="G340" s="13">
        <f>단가대비표!P84</f>
        <v>0</v>
      </c>
      <c r="H340" s="14">
        <f>TRUNC(G340*D340,1)</f>
        <v>0</v>
      </c>
      <c r="I340" s="13">
        <f>단가대비표!V84</f>
        <v>0</v>
      </c>
      <c r="J340" s="14">
        <f>TRUNC(I340*D340,1)</f>
        <v>0</v>
      </c>
      <c r="K340" s="13">
        <f t="shared" si="60"/>
        <v>0</v>
      </c>
      <c r="L340" s="14">
        <f t="shared" si="60"/>
        <v>0</v>
      </c>
      <c r="M340" s="8" t="s">
        <v>52</v>
      </c>
      <c r="N340" s="2" t="s">
        <v>396</v>
      </c>
      <c r="O340" s="2" t="s">
        <v>346</v>
      </c>
      <c r="P340" s="2" t="s">
        <v>64</v>
      </c>
      <c r="Q340" s="2" t="s">
        <v>64</v>
      </c>
      <c r="R340" s="2" t="s">
        <v>63</v>
      </c>
      <c r="S340" s="3"/>
      <c r="T340" s="3"/>
      <c r="U340" s="3"/>
      <c r="V340" s="3">
        <v>1</v>
      </c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2" t="s">
        <v>52</v>
      </c>
      <c r="AW340" s="2" t="s">
        <v>839</v>
      </c>
      <c r="AX340" s="2" t="s">
        <v>52</v>
      </c>
      <c r="AY340" s="2" t="s">
        <v>52</v>
      </c>
    </row>
    <row r="341" spans="1:51" ht="30" customHeight="1">
      <c r="A341" s="8" t="s">
        <v>378</v>
      </c>
      <c r="B341" s="8" t="s">
        <v>840</v>
      </c>
      <c r="C341" s="8" t="s">
        <v>179</v>
      </c>
      <c r="D341" s="9">
        <v>1</v>
      </c>
      <c r="E341" s="13">
        <v>0</v>
      </c>
      <c r="F341" s="14">
        <f>TRUNC(E341*D341,1)</f>
        <v>0</v>
      </c>
      <c r="G341" s="13">
        <v>0</v>
      </c>
      <c r="H341" s="14">
        <f>TRUNC(G341*D341,1)</f>
        <v>0</v>
      </c>
      <c r="I341" s="13">
        <f>TRUNC(SUMIF(V337:V341, RIGHTB(O341, 1), H337:H341)*U341, 2)</f>
        <v>0</v>
      </c>
      <c r="J341" s="14">
        <f>TRUNC(I341*D341,1)</f>
        <v>0</v>
      </c>
      <c r="K341" s="13">
        <f t="shared" si="60"/>
        <v>0</v>
      </c>
      <c r="L341" s="14">
        <f t="shared" si="60"/>
        <v>0</v>
      </c>
      <c r="M341" s="8" t="s">
        <v>52</v>
      </c>
      <c r="N341" s="2" t="s">
        <v>396</v>
      </c>
      <c r="O341" s="2" t="s">
        <v>380</v>
      </c>
      <c r="P341" s="2" t="s">
        <v>64</v>
      </c>
      <c r="Q341" s="2" t="s">
        <v>64</v>
      </c>
      <c r="R341" s="2" t="s">
        <v>64</v>
      </c>
      <c r="S341" s="3">
        <v>1</v>
      </c>
      <c r="T341" s="3">
        <v>2</v>
      </c>
      <c r="U341" s="3">
        <v>0.09</v>
      </c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2" t="s">
        <v>52</v>
      </c>
      <c r="AW341" s="2" t="s">
        <v>841</v>
      </c>
      <c r="AX341" s="2" t="s">
        <v>52</v>
      </c>
      <c r="AY341" s="2" t="s">
        <v>52</v>
      </c>
    </row>
    <row r="342" spans="1:51" ht="30" customHeight="1">
      <c r="A342" s="8" t="s">
        <v>341</v>
      </c>
      <c r="B342" s="8" t="s">
        <v>52</v>
      </c>
      <c r="C342" s="8" t="s">
        <v>52</v>
      </c>
      <c r="D342" s="9"/>
      <c r="E342" s="13"/>
      <c r="F342" s="14">
        <f>TRUNC(SUMIF(N337:N341, N336, F337:F341),0)</f>
        <v>0</v>
      </c>
      <c r="G342" s="13"/>
      <c r="H342" s="14">
        <f>TRUNC(SUMIF(N337:N341, N336, H337:H341),0)</f>
        <v>0</v>
      </c>
      <c r="I342" s="13"/>
      <c r="J342" s="14">
        <f>TRUNC(SUMIF(N337:N341, N336, J337:J341),0)</f>
        <v>0</v>
      </c>
      <c r="K342" s="13"/>
      <c r="L342" s="14">
        <f>F342+H342+J342</f>
        <v>0</v>
      </c>
      <c r="M342" s="8" t="s">
        <v>52</v>
      </c>
      <c r="N342" s="2" t="s">
        <v>78</v>
      </c>
      <c r="O342" s="2" t="s">
        <v>78</v>
      </c>
      <c r="P342" s="2" t="s">
        <v>52</v>
      </c>
      <c r="Q342" s="2" t="s">
        <v>52</v>
      </c>
      <c r="R342" s="2" t="s">
        <v>52</v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2" t="s">
        <v>52</v>
      </c>
      <c r="AW342" s="2" t="s">
        <v>52</v>
      </c>
      <c r="AX342" s="2" t="s">
        <v>52</v>
      </c>
      <c r="AY342" s="2" t="s">
        <v>52</v>
      </c>
    </row>
    <row r="343" spans="1:51" ht="30" customHeight="1">
      <c r="A343" s="9"/>
      <c r="B343" s="9"/>
      <c r="C343" s="9"/>
      <c r="D343" s="9"/>
      <c r="E343" s="13"/>
      <c r="F343" s="14"/>
      <c r="G343" s="13"/>
      <c r="H343" s="14"/>
      <c r="I343" s="13"/>
      <c r="J343" s="14"/>
      <c r="K343" s="13"/>
      <c r="L343" s="14"/>
      <c r="M343" s="9"/>
    </row>
    <row r="344" spans="1:51" ht="30" customHeight="1">
      <c r="A344" s="163" t="s">
        <v>842</v>
      </c>
      <c r="B344" s="163"/>
      <c r="C344" s="163"/>
      <c r="D344" s="163"/>
      <c r="E344" s="164"/>
      <c r="F344" s="165"/>
      <c r="G344" s="164"/>
      <c r="H344" s="165"/>
      <c r="I344" s="164"/>
      <c r="J344" s="165"/>
      <c r="K344" s="164"/>
      <c r="L344" s="165"/>
      <c r="M344" s="163"/>
      <c r="N344" s="1" t="s">
        <v>402</v>
      </c>
    </row>
    <row r="345" spans="1:51" ht="30" customHeight="1">
      <c r="A345" s="8" t="s">
        <v>836</v>
      </c>
      <c r="B345" s="8" t="s">
        <v>344</v>
      </c>
      <c r="C345" s="8" t="s">
        <v>345</v>
      </c>
      <c r="D345" s="9">
        <v>2.7000000000000001E-3</v>
      </c>
      <c r="E345" s="13">
        <f>단가대비표!O93</f>
        <v>0</v>
      </c>
      <c r="F345" s="14">
        <f t="shared" ref="F345:F350" si="61">TRUNC(E345*D345,1)</f>
        <v>0</v>
      </c>
      <c r="G345" s="13">
        <f>단가대비표!P93</f>
        <v>0</v>
      </c>
      <c r="H345" s="14">
        <f t="shared" ref="H345:H350" si="62">TRUNC(G345*D345,1)</f>
        <v>0</v>
      </c>
      <c r="I345" s="13">
        <f>단가대비표!V93</f>
        <v>0</v>
      </c>
      <c r="J345" s="14">
        <f t="shared" ref="J345:J350" si="63">TRUNC(I345*D345,1)</f>
        <v>0</v>
      </c>
      <c r="K345" s="13">
        <f t="shared" ref="K345:L350" si="64">TRUNC(E345+G345+I345,1)</f>
        <v>0</v>
      </c>
      <c r="L345" s="14">
        <f t="shared" si="64"/>
        <v>0</v>
      </c>
      <c r="M345" s="8" t="s">
        <v>52</v>
      </c>
      <c r="N345" s="2" t="s">
        <v>402</v>
      </c>
      <c r="O345" s="2" t="s">
        <v>837</v>
      </c>
      <c r="P345" s="2" t="s">
        <v>64</v>
      </c>
      <c r="Q345" s="2" t="s">
        <v>64</v>
      </c>
      <c r="R345" s="2" t="s">
        <v>63</v>
      </c>
      <c r="S345" s="3"/>
      <c r="T345" s="3"/>
      <c r="U345" s="3"/>
      <c r="V345" s="3">
        <v>1</v>
      </c>
      <c r="W345" s="3">
        <v>2</v>
      </c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2" t="s">
        <v>52</v>
      </c>
      <c r="AW345" s="2" t="s">
        <v>843</v>
      </c>
      <c r="AX345" s="2" t="s">
        <v>52</v>
      </c>
      <c r="AY345" s="2" t="s">
        <v>52</v>
      </c>
    </row>
    <row r="346" spans="1:51" ht="30" customHeight="1">
      <c r="A346" s="8" t="s">
        <v>343</v>
      </c>
      <c r="B346" s="8" t="s">
        <v>344</v>
      </c>
      <c r="C346" s="8" t="s">
        <v>345</v>
      </c>
      <c r="D346" s="9">
        <v>1.2999999999999999E-3</v>
      </c>
      <c r="E346" s="13">
        <f>단가대비표!O84</f>
        <v>0</v>
      </c>
      <c r="F346" s="14">
        <f t="shared" si="61"/>
        <v>0</v>
      </c>
      <c r="G346" s="13">
        <f>단가대비표!P84</f>
        <v>0</v>
      </c>
      <c r="H346" s="14">
        <f t="shared" si="62"/>
        <v>0</v>
      </c>
      <c r="I346" s="13">
        <f>단가대비표!V84</f>
        <v>0</v>
      </c>
      <c r="J346" s="14">
        <f t="shared" si="63"/>
        <v>0</v>
      </c>
      <c r="K346" s="13">
        <f t="shared" si="64"/>
        <v>0</v>
      </c>
      <c r="L346" s="14">
        <f t="shared" si="64"/>
        <v>0</v>
      </c>
      <c r="M346" s="8" t="s">
        <v>52</v>
      </c>
      <c r="N346" s="2" t="s">
        <v>402</v>
      </c>
      <c r="O346" s="2" t="s">
        <v>346</v>
      </c>
      <c r="P346" s="2" t="s">
        <v>64</v>
      </c>
      <c r="Q346" s="2" t="s">
        <v>64</v>
      </c>
      <c r="R346" s="2" t="s">
        <v>63</v>
      </c>
      <c r="S346" s="3"/>
      <c r="T346" s="3"/>
      <c r="U346" s="3"/>
      <c r="V346" s="3">
        <v>1</v>
      </c>
      <c r="W346" s="3">
        <v>2</v>
      </c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2" t="s">
        <v>52</v>
      </c>
      <c r="AW346" s="2" t="s">
        <v>844</v>
      </c>
      <c r="AX346" s="2" t="s">
        <v>52</v>
      </c>
      <c r="AY346" s="2" t="s">
        <v>52</v>
      </c>
    </row>
    <row r="347" spans="1:51" ht="30" customHeight="1">
      <c r="A347" s="8" t="s">
        <v>836</v>
      </c>
      <c r="B347" s="8" t="s">
        <v>344</v>
      </c>
      <c r="C347" s="8" t="s">
        <v>345</v>
      </c>
      <c r="D347" s="9">
        <v>2.7000000000000001E-3</v>
      </c>
      <c r="E347" s="13">
        <f>단가대비표!O93</f>
        <v>0</v>
      </c>
      <c r="F347" s="14">
        <f t="shared" si="61"/>
        <v>0</v>
      </c>
      <c r="G347" s="13">
        <f>단가대비표!P93</f>
        <v>0</v>
      </c>
      <c r="H347" s="14">
        <f t="shared" si="62"/>
        <v>0</v>
      </c>
      <c r="I347" s="13">
        <f>단가대비표!V93</f>
        <v>0</v>
      </c>
      <c r="J347" s="14">
        <f t="shared" si="63"/>
        <v>0</v>
      </c>
      <c r="K347" s="13">
        <f t="shared" si="64"/>
        <v>0</v>
      </c>
      <c r="L347" s="14">
        <f t="shared" si="64"/>
        <v>0</v>
      </c>
      <c r="M347" s="8" t="s">
        <v>52</v>
      </c>
      <c r="N347" s="2" t="s">
        <v>402</v>
      </c>
      <c r="O347" s="2" t="s">
        <v>837</v>
      </c>
      <c r="P347" s="2" t="s">
        <v>64</v>
      </c>
      <c r="Q347" s="2" t="s">
        <v>64</v>
      </c>
      <c r="R347" s="2" t="s">
        <v>63</v>
      </c>
      <c r="S347" s="3"/>
      <c r="T347" s="3"/>
      <c r="U347" s="3"/>
      <c r="V347" s="3">
        <v>1</v>
      </c>
      <c r="W347" s="3">
        <v>2</v>
      </c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2" t="s">
        <v>52</v>
      </c>
      <c r="AW347" s="2" t="s">
        <v>843</v>
      </c>
      <c r="AX347" s="2" t="s">
        <v>52</v>
      </c>
      <c r="AY347" s="2" t="s">
        <v>52</v>
      </c>
    </row>
    <row r="348" spans="1:51" ht="30" customHeight="1">
      <c r="A348" s="8" t="s">
        <v>343</v>
      </c>
      <c r="B348" s="8" t="s">
        <v>344</v>
      </c>
      <c r="C348" s="8" t="s">
        <v>345</v>
      </c>
      <c r="D348" s="9">
        <v>1.2999999999999999E-3</v>
      </c>
      <c r="E348" s="13">
        <f>단가대비표!O84</f>
        <v>0</v>
      </c>
      <c r="F348" s="14">
        <f t="shared" si="61"/>
        <v>0</v>
      </c>
      <c r="G348" s="13">
        <f>단가대비표!P84</f>
        <v>0</v>
      </c>
      <c r="H348" s="14">
        <f t="shared" si="62"/>
        <v>0</v>
      </c>
      <c r="I348" s="13">
        <f>단가대비표!V84</f>
        <v>0</v>
      </c>
      <c r="J348" s="14">
        <f t="shared" si="63"/>
        <v>0</v>
      </c>
      <c r="K348" s="13">
        <f t="shared" si="64"/>
        <v>0</v>
      </c>
      <c r="L348" s="14">
        <f t="shared" si="64"/>
        <v>0</v>
      </c>
      <c r="M348" s="8" t="s">
        <v>52</v>
      </c>
      <c r="N348" s="2" t="s">
        <v>402</v>
      </c>
      <c r="O348" s="2" t="s">
        <v>346</v>
      </c>
      <c r="P348" s="2" t="s">
        <v>64</v>
      </c>
      <c r="Q348" s="2" t="s">
        <v>64</v>
      </c>
      <c r="R348" s="2" t="s">
        <v>63</v>
      </c>
      <c r="S348" s="3"/>
      <c r="T348" s="3"/>
      <c r="U348" s="3"/>
      <c r="V348" s="3">
        <v>1</v>
      </c>
      <c r="W348" s="3">
        <v>2</v>
      </c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2" t="s">
        <v>52</v>
      </c>
      <c r="AW348" s="2" t="s">
        <v>844</v>
      </c>
      <c r="AX348" s="2" t="s">
        <v>52</v>
      </c>
      <c r="AY348" s="2" t="s">
        <v>52</v>
      </c>
    </row>
    <row r="349" spans="1:51" ht="30" customHeight="1">
      <c r="A349" s="8" t="s">
        <v>845</v>
      </c>
      <c r="B349" s="8" t="s">
        <v>846</v>
      </c>
      <c r="C349" s="8" t="s">
        <v>179</v>
      </c>
      <c r="D349" s="9">
        <v>1</v>
      </c>
      <c r="E349" s="13">
        <v>0</v>
      </c>
      <c r="F349" s="14">
        <f t="shared" si="61"/>
        <v>0</v>
      </c>
      <c r="G349" s="13">
        <f>TRUNC(SUMIF(V345:V350, RIGHTB(O349, 1), H345:H350)*U349, 2)</f>
        <v>0</v>
      </c>
      <c r="H349" s="14">
        <f t="shared" si="62"/>
        <v>0</v>
      </c>
      <c r="I349" s="13">
        <v>0</v>
      </c>
      <c r="J349" s="14">
        <f t="shared" si="63"/>
        <v>0</v>
      </c>
      <c r="K349" s="13">
        <f t="shared" si="64"/>
        <v>0</v>
      </c>
      <c r="L349" s="14">
        <f t="shared" si="64"/>
        <v>0</v>
      </c>
      <c r="M349" s="8" t="s">
        <v>52</v>
      </c>
      <c r="N349" s="2" t="s">
        <v>402</v>
      </c>
      <c r="O349" s="2" t="s">
        <v>380</v>
      </c>
      <c r="P349" s="2" t="s">
        <v>64</v>
      </c>
      <c r="Q349" s="2" t="s">
        <v>64</v>
      </c>
      <c r="R349" s="2" t="s">
        <v>64</v>
      </c>
      <c r="S349" s="3">
        <v>1</v>
      </c>
      <c r="T349" s="3">
        <v>1</v>
      </c>
      <c r="U349" s="3">
        <v>0.2</v>
      </c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847</v>
      </c>
      <c r="AX349" s="2" t="s">
        <v>52</v>
      </c>
      <c r="AY349" s="2" t="s">
        <v>52</v>
      </c>
    </row>
    <row r="350" spans="1:51" ht="30" customHeight="1">
      <c r="A350" s="8" t="s">
        <v>378</v>
      </c>
      <c r="B350" s="8" t="s">
        <v>840</v>
      </c>
      <c r="C350" s="8" t="s">
        <v>179</v>
      </c>
      <c r="D350" s="9">
        <v>1</v>
      </c>
      <c r="E350" s="13">
        <v>0</v>
      </c>
      <c r="F350" s="14">
        <f t="shared" si="61"/>
        <v>0</v>
      </c>
      <c r="G350" s="13">
        <v>0</v>
      </c>
      <c r="H350" s="14">
        <f t="shared" si="62"/>
        <v>0</v>
      </c>
      <c r="I350" s="13">
        <f>TRUNC(SUMIF(W345:W350, RIGHTB(O350, 1), H345:H350)*U350, 2)</f>
        <v>0</v>
      </c>
      <c r="J350" s="14">
        <f t="shared" si="63"/>
        <v>0</v>
      </c>
      <c r="K350" s="13">
        <f t="shared" si="64"/>
        <v>0</v>
      </c>
      <c r="L350" s="14">
        <f t="shared" si="64"/>
        <v>0</v>
      </c>
      <c r="M350" s="8" t="s">
        <v>52</v>
      </c>
      <c r="N350" s="2" t="s">
        <v>402</v>
      </c>
      <c r="O350" s="2" t="s">
        <v>848</v>
      </c>
      <c r="P350" s="2" t="s">
        <v>64</v>
      </c>
      <c r="Q350" s="2" t="s">
        <v>64</v>
      </c>
      <c r="R350" s="2" t="s">
        <v>64</v>
      </c>
      <c r="S350" s="3">
        <v>1</v>
      </c>
      <c r="T350" s="3">
        <v>2</v>
      </c>
      <c r="U350" s="3">
        <v>0.09</v>
      </c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52</v>
      </c>
      <c r="AW350" s="2" t="s">
        <v>849</v>
      </c>
      <c r="AX350" s="2" t="s">
        <v>52</v>
      </c>
      <c r="AY350" s="2" t="s">
        <v>52</v>
      </c>
    </row>
    <row r="351" spans="1:51" ht="30" customHeight="1">
      <c r="A351" s="8" t="s">
        <v>341</v>
      </c>
      <c r="B351" s="8" t="s">
        <v>52</v>
      </c>
      <c r="C351" s="8" t="s">
        <v>52</v>
      </c>
      <c r="D351" s="9"/>
      <c r="E351" s="13"/>
      <c r="F351" s="14">
        <f>TRUNC(SUMIF(N345:N350, N344, F345:F350),0)</f>
        <v>0</v>
      </c>
      <c r="G351" s="13"/>
      <c r="H351" s="14">
        <f>TRUNC(SUMIF(N345:N350, N344, H345:H350),0)</f>
        <v>0</v>
      </c>
      <c r="I351" s="13"/>
      <c r="J351" s="14">
        <f>TRUNC(SUMIF(N345:N350, N344, J345:J350),0)</f>
        <v>0</v>
      </c>
      <c r="K351" s="13"/>
      <c r="L351" s="14">
        <f>F351+H351+J351</f>
        <v>0</v>
      </c>
      <c r="M351" s="8" t="s">
        <v>52</v>
      </c>
      <c r="N351" s="2" t="s">
        <v>78</v>
      </c>
      <c r="O351" s="2" t="s">
        <v>78</v>
      </c>
      <c r="P351" s="2" t="s">
        <v>52</v>
      </c>
      <c r="Q351" s="2" t="s">
        <v>52</v>
      </c>
      <c r="R351" s="2" t="s">
        <v>52</v>
      </c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2" t="s">
        <v>52</v>
      </c>
      <c r="AW351" s="2" t="s">
        <v>52</v>
      </c>
      <c r="AX351" s="2" t="s">
        <v>52</v>
      </c>
      <c r="AY351" s="2" t="s">
        <v>52</v>
      </c>
    </row>
    <row r="352" spans="1:51" ht="30" customHeight="1">
      <c r="A352" s="9"/>
      <c r="B352" s="9"/>
      <c r="C352" s="9"/>
      <c r="D352" s="9"/>
      <c r="E352" s="13"/>
      <c r="F352" s="14"/>
      <c r="G352" s="13"/>
      <c r="H352" s="14"/>
      <c r="I352" s="13"/>
      <c r="J352" s="14"/>
      <c r="K352" s="13"/>
      <c r="L352" s="14"/>
      <c r="M352" s="9"/>
    </row>
    <row r="353" spans="1:51" ht="30" customHeight="1">
      <c r="A353" s="163" t="s">
        <v>850</v>
      </c>
      <c r="B353" s="163"/>
      <c r="C353" s="163"/>
      <c r="D353" s="163"/>
      <c r="E353" s="164"/>
      <c r="F353" s="165"/>
      <c r="G353" s="164"/>
      <c r="H353" s="165"/>
      <c r="I353" s="164"/>
      <c r="J353" s="165"/>
      <c r="K353" s="164"/>
      <c r="L353" s="165"/>
      <c r="M353" s="163"/>
      <c r="N353" s="1" t="s">
        <v>408</v>
      </c>
    </row>
    <row r="354" spans="1:51" ht="30" customHeight="1">
      <c r="A354" s="8" t="s">
        <v>851</v>
      </c>
      <c r="B354" s="8" t="s">
        <v>852</v>
      </c>
      <c r="C354" s="8" t="s">
        <v>280</v>
      </c>
      <c r="D354" s="9">
        <v>0.05</v>
      </c>
      <c r="E354" s="13">
        <f>단가대비표!O58</f>
        <v>0</v>
      </c>
      <c r="F354" s="14">
        <f>TRUNC(E354*D354,1)</f>
        <v>0</v>
      </c>
      <c r="G354" s="13">
        <f>단가대비표!P58</f>
        <v>0</v>
      </c>
      <c r="H354" s="14">
        <f>TRUNC(G354*D354,1)</f>
        <v>0</v>
      </c>
      <c r="I354" s="13">
        <f>단가대비표!V58</f>
        <v>0</v>
      </c>
      <c r="J354" s="14">
        <f>TRUNC(I354*D354,1)</f>
        <v>0</v>
      </c>
      <c r="K354" s="13">
        <f t="shared" ref="K354:L357" si="65">TRUNC(E354+G354+I354,1)</f>
        <v>0</v>
      </c>
      <c r="L354" s="14">
        <f t="shared" si="65"/>
        <v>0</v>
      </c>
      <c r="M354" s="8" t="s">
        <v>853</v>
      </c>
      <c r="N354" s="2" t="s">
        <v>408</v>
      </c>
      <c r="O354" s="2" t="s">
        <v>854</v>
      </c>
      <c r="P354" s="2" t="s">
        <v>64</v>
      </c>
      <c r="Q354" s="2" t="s">
        <v>64</v>
      </c>
      <c r="R354" s="2" t="s">
        <v>63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2" t="s">
        <v>52</v>
      </c>
      <c r="AW354" s="2" t="s">
        <v>855</v>
      </c>
      <c r="AX354" s="2" t="s">
        <v>52</v>
      </c>
      <c r="AY354" s="2" t="s">
        <v>52</v>
      </c>
    </row>
    <row r="355" spans="1:51" ht="30" customHeight="1">
      <c r="A355" s="8" t="s">
        <v>856</v>
      </c>
      <c r="B355" s="8" t="s">
        <v>857</v>
      </c>
      <c r="C355" s="8" t="s">
        <v>858</v>
      </c>
      <c r="D355" s="9">
        <v>0.1</v>
      </c>
      <c r="E355" s="13">
        <f>단가대비표!O54</f>
        <v>0</v>
      </c>
      <c r="F355" s="14">
        <f>TRUNC(E355*D355,1)</f>
        <v>0</v>
      </c>
      <c r="G355" s="13">
        <f>단가대비표!P54</f>
        <v>0</v>
      </c>
      <c r="H355" s="14">
        <f>TRUNC(G355*D355,1)</f>
        <v>0</v>
      </c>
      <c r="I355" s="13">
        <f>단가대비표!V54</f>
        <v>0</v>
      </c>
      <c r="J355" s="14">
        <f>TRUNC(I355*D355,1)</f>
        <v>0</v>
      </c>
      <c r="K355" s="13">
        <f t="shared" si="65"/>
        <v>0</v>
      </c>
      <c r="L355" s="14">
        <f t="shared" si="65"/>
        <v>0</v>
      </c>
      <c r="M355" s="8" t="s">
        <v>52</v>
      </c>
      <c r="N355" s="2" t="s">
        <v>408</v>
      </c>
      <c r="O355" s="2" t="s">
        <v>859</v>
      </c>
      <c r="P355" s="2" t="s">
        <v>64</v>
      </c>
      <c r="Q355" s="2" t="s">
        <v>64</v>
      </c>
      <c r="R355" s="2" t="s">
        <v>63</v>
      </c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2" t="s">
        <v>52</v>
      </c>
      <c r="AW355" s="2" t="s">
        <v>860</v>
      </c>
      <c r="AX355" s="2" t="s">
        <v>52</v>
      </c>
      <c r="AY355" s="2" t="s">
        <v>52</v>
      </c>
    </row>
    <row r="356" spans="1:51" ht="30" customHeight="1">
      <c r="A356" s="8" t="s">
        <v>836</v>
      </c>
      <c r="B356" s="8" t="s">
        <v>344</v>
      </c>
      <c r="C356" s="8" t="s">
        <v>345</v>
      </c>
      <c r="D356" s="9">
        <v>0.01</v>
      </c>
      <c r="E356" s="13">
        <f>단가대비표!O93</f>
        <v>0</v>
      </c>
      <c r="F356" s="14">
        <f>TRUNC(E356*D356,1)</f>
        <v>0</v>
      </c>
      <c r="G356" s="13">
        <f>단가대비표!P93</f>
        <v>0</v>
      </c>
      <c r="H356" s="14">
        <f>TRUNC(G356*D356,1)</f>
        <v>0</v>
      </c>
      <c r="I356" s="13">
        <f>단가대비표!V93</f>
        <v>0</v>
      </c>
      <c r="J356" s="14">
        <f>TRUNC(I356*D356,1)</f>
        <v>0</v>
      </c>
      <c r="K356" s="13">
        <f t="shared" si="65"/>
        <v>0</v>
      </c>
      <c r="L356" s="14">
        <f t="shared" si="65"/>
        <v>0</v>
      </c>
      <c r="M356" s="8" t="s">
        <v>52</v>
      </c>
      <c r="N356" s="2" t="s">
        <v>408</v>
      </c>
      <c r="O356" s="2" t="s">
        <v>837</v>
      </c>
      <c r="P356" s="2" t="s">
        <v>64</v>
      </c>
      <c r="Q356" s="2" t="s">
        <v>64</v>
      </c>
      <c r="R356" s="2" t="s">
        <v>63</v>
      </c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2" t="s">
        <v>52</v>
      </c>
      <c r="AW356" s="2" t="s">
        <v>861</v>
      </c>
      <c r="AX356" s="2" t="s">
        <v>52</v>
      </c>
      <c r="AY356" s="2" t="s">
        <v>52</v>
      </c>
    </row>
    <row r="357" spans="1:51" ht="30" customHeight="1">
      <c r="A357" s="8" t="s">
        <v>343</v>
      </c>
      <c r="B357" s="8" t="s">
        <v>344</v>
      </c>
      <c r="C357" s="8" t="s">
        <v>345</v>
      </c>
      <c r="D357" s="9">
        <v>1E-3</v>
      </c>
      <c r="E357" s="13">
        <f>단가대비표!O84</f>
        <v>0</v>
      </c>
      <c r="F357" s="14">
        <f>TRUNC(E357*D357,1)</f>
        <v>0</v>
      </c>
      <c r="G357" s="13">
        <f>단가대비표!P84</f>
        <v>0</v>
      </c>
      <c r="H357" s="14">
        <f>TRUNC(G357*D357,1)</f>
        <v>0</v>
      </c>
      <c r="I357" s="13">
        <f>단가대비표!V84</f>
        <v>0</v>
      </c>
      <c r="J357" s="14">
        <f>TRUNC(I357*D357,1)</f>
        <v>0</v>
      </c>
      <c r="K357" s="13">
        <f t="shared" si="65"/>
        <v>0</v>
      </c>
      <c r="L357" s="14">
        <f t="shared" si="65"/>
        <v>0</v>
      </c>
      <c r="M357" s="8" t="s">
        <v>52</v>
      </c>
      <c r="N357" s="2" t="s">
        <v>408</v>
      </c>
      <c r="O357" s="2" t="s">
        <v>346</v>
      </c>
      <c r="P357" s="2" t="s">
        <v>64</v>
      </c>
      <c r="Q357" s="2" t="s">
        <v>64</v>
      </c>
      <c r="R357" s="2" t="s">
        <v>63</v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2" t="s">
        <v>52</v>
      </c>
      <c r="AW357" s="2" t="s">
        <v>862</v>
      </c>
      <c r="AX357" s="2" t="s">
        <v>52</v>
      </c>
      <c r="AY357" s="2" t="s">
        <v>52</v>
      </c>
    </row>
    <row r="358" spans="1:51" ht="30" customHeight="1">
      <c r="A358" s="8" t="s">
        <v>341</v>
      </c>
      <c r="B358" s="8" t="s">
        <v>52</v>
      </c>
      <c r="C358" s="8" t="s">
        <v>52</v>
      </c>
      <c r="D358" s="9"/>
      <c r="E358" s="13"/>
      <c r="F358" s="14">
        <f>TRUNC(SUMIF(N354:N357, N353, F354:F357),0)</f>
        <v>0</v>
      </c>
      <c r="G358" s="13"/>
      <c r="H358" s="14">
        <f>TRUNC(SUMIF(N354:N357, N353, H354:H357),0)</f>
        <v>0</v>
      </c>
      <c r="I358" s="13"/>
      <c r="J358" s="14">
        <f>TRUNC(SUMIF(N354:N357, N353, J354:J357),0)</f>
        <v>0</v>
      </c>
      <c r="K358" s="13"/>
      <c r="L358" s="14">
        <f>F358+H358+J358</f>
        <v>0</v>
      </c>
      <c r="M358" s="8" t="s">
        <v>52</v>
      </c>
      <c r="N358" s="2" t="s">
        <v>78</v>
      </c>
      <c r="O358" s="2" t="s">
        <v>78</v>
      </c>
      <c r="P358" s="2" t="s">
        <v>52</v>
      </c>
      <c r="Q358" s="2" t="s">
        <v>52</v>
      </c>
      <c r="R358" s="2" t="s">
        <v>52</v>
      </c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2" t="s">
        <v>52</v>
      </c>
      <c r="AW358" s="2" t="s">
        <v>52</v>
      </c>
      <c r="AX358" s="2" t="s">
        <v>52</v>
      </c>
      <c r="AY358" s="2" t="s">
        <v>52</v>
      </c>
    </row>
    <row r="359" spans="1:51" ht="30" customHeight="1">
      <c r="A359" s="9"/>
      <c r="B359" s="9"/>
      <c r="C359" s="9"/>
      <c r="D359" s="9"/>
      <c r="E359" s="13"/>
      <c r="F359" s="14"/>
      <c r="G359" s="13"/>
      <c r="H359" s="14"/>
      <c r="I359" s="13"/>
      <c r="J359" s="14"/>
      <c r="K359" s="13"/>
      <c r="L359" s="14"/>
      <c r="M359" s="9"/>
    </row>
    <row r="360" spans="1:51" ht="30" customHeight="1">
      <c r="A360" s="163" t="s">
        <v>863</v>
      </c>
      <c r="B360" s="163"/>
      <c r="C360" s="163"/>
      <c r="D360" s="163"/>
      <c r="E360" s="164"/>
      <c r="F360" s="165"/>
      <c r="G360" s="164"/>
      <c r="H360" s="165"/>
      <c r="I360" s="164"/>
      <c r="J360" s="165"/>
      <c r="K360" s="164"/>
      <c r="L360" s="165"/>
      <c r="M360" s="163"/>
      <c r="N360" s="1" t="s">
        <v>413</v>
      </c>
    </row>
    <row r="361" spans="1:51" ht="30" customHeight="1">
      <c r="A361" s="8" t="s">
        <v>864</v>
      </c>
      <c r="B361" s="8" t="s">
        <v>865</v>
      </c>
      <c r="C361" s="8" t="s">
        <v>780</v>
      </c>
      <c r="D361" s="9">
        <v>0.53</v>
      </c>
      <c r="E361" s="13">
        <f>단가대비표!O61</f>
        <v>0</v>
      </c>
      <c r="F361" s="14">
        <f>TRUNC(E361*D361,1)</f>
        <v>0</v>
      </c>
      <c r="G361" s="13">
        <f>단가대비표!P61</f>
        <v>0</v>
      </c>
      <c r="H361" s="14">
        <f>TRUNC(G361*D361,1)</f>
        <v>0</v>
      </c>
      <c r="I361" s="13">
        <f>단가대비표!V61</f>
        <v>0</v>
      </c>
      <c r="J361" s="14">
        <f>TRUNC(I361*D361,1)</f>
        <v>0</v>
      </c>
      <c r="K361" s="13">
        <f t="shared" ref="K361:L363" si="66">TRUNC(E361+G361+I361,1)</f>
        <v>0</v>
      </c>
      <c r="L361" s="14">
        <f t="shared" si="66"/>
        <v>0</v>
      </c>
      <c r="M361" s="8" t="s">
        <v>52</v>
      </c>
      <c r="N361" s="2" t="s">
        <v>413</v>
      </c>
      <c r="O361" s="2" t="s">
        <v>866</v>
      </c>
      <c r="P361" s="2" t="s">
        <v>64</v>
      </c>
      <c r="Q361" s="2" t="s">
        <v>64</v>
      </c>
      <c r="R361" s="2" t="s">
        <v>63</v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2" t="s">
        <v>52</v>
      </c>
      <c r="AW361" s="2" t="s">
        <v>867</v>
      </c>
      <c r="AX361" s="2" t="s">
        <v>52</v>
      </c>
      <c r="AY361" s="2" t="s">
        <v>52</v>
      </c>
    </row>
    <row r="362" spans="1:51" ht="30" customHeight="1">
      <c r="A362" s="8" t="s">
        <v>864</v>
      </c>
      <c r="B362" s="8" t="s">
        <v>868</v>
      </c>
      <c r="C362" s="8" t="s">
        <v>780</v>
      </c>
      <c r="D362" s="9">
        <v>0.19</v>
      </c>
      <c r="E362" s="13">
        <f>단가대비표!O62</f>
        <v>0</v>
      </c>
      <c r="F362" s="14">
        <f>TRUNC(E362*D362,1)</f>
        <v>0</v>
      </c>
      <c r="G362" s="13">
        <f>단가대비표!P62</f>
        <v>0</v>
      </c>
      <c r="H362" s="14">
        <f>TRUNC(G362*D362,1)</f>
        <v>0</v>
      </c>
      <c r="I362" s="13">
        <f>단가대비표!V62</f>
        <v>0</v>
      </c>
      <c r="J362" s="14">
        <f>TRUNC(I362*D362,1)</f>
        <v>0</v>
      </c>
      <c r="K362" s="13">
        <f t="shared" si="66"/>
        <v>0</v>
      </c>
      <c r="L362" s="14">
        <f t="shared" si="66"/>
        <v>0</v>
      </c>
      <c r="M362" s="8" t="s">
        <v>52</v>
      </c>
      <c r="N362" s="2" t="s">
        <v>413</v>
      </c>
      <c r="O362" s="2" t="s">
        <v>869</v>
      </c>
      <c r="P362" s="2" t="s">
        <v>64</v>
      </c>
      <c r="Q362" s="2" t="s">
        <v>64</v>
      </c>
      <c r="R362" s="2" t="s">
        <v>63</v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2" t="s">
        <v>52</v>
      </c>
      <c r="AW362" s="2" t="s">
        <v>870</v>
      </c>
      <c r="AX362" s="2" t="s">
        <v>52</v>
      </c>
      <c r="AY362" s="2" t="s">
        <v>52</v>
      </c>
    </row>
    <row r="363" spans="1:51" ht="30" customHeight="1">
      <c r="A363" s="8" t="s">
        <v>871</v>
      </c>
      <c r="B363" s="8" t="s">
        <v>872</v>
      </c>
      <c r="C363" s="8" t="s">
        <v>780</v>
      </c>
      <c r="D363" s="9">
        <v>0.125</v>
      </c>
      <c r="E363" s="13">
        <f>단가대비표!O67</f>
        <v>0</v>
      </c>
      <c r="F363" s="14">
        <f>TRUNC(E363*D363,1)</f>
        <v>0</v>
      </c>
      <c r="G363" s="13">
        <f>단가대비표!P67</f>
        <v>0</v>
      </c>
      <c r="H363" s="14">
        <f>TRUNC(G363*D363,1)</f>
        <v>0</v>
      </c>
      <c r="I363" s="13">
        <f>단가대비표!V67</f>
        <v>0</v>
      </c>
      <c r="J363" s="14">
        <f>TRUNC(I363*D363,1)</f>
        <v>0</v>
      </c>
      <c r="K363" s="13">
        <f t="shared" si="66"/>
        <v>0</v>
      </c>
      <c r="L363" s="14">
        <f t="shared" si="66"/>
        <v>0</v>
      </c>
      <c r="M363" s="8" t="s">
        <v>52</v>
      </c>
      <c r="N363" s="2" t="s">
        <v>413</v>
      </c>
      <c r="O363" s="2" t="s">
        <v>873</v>
      </c>
      <c r="P363" s="2" t="s">
        <v>64</v>
      </c>
      <c r="Q363" s="2" t="s">
        <v>64</v>
      </c>
      <c r="R363" s="2" t="s">
        <v>63</v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2" t="s">
        <v>52</v>
      </c>
      <c r="AW363" s="2" t="s">
        <v>874</v>
      </c>
      <c r="AX363" s="2" t="s">
        <v>52</v>
      </c>
      <c r="AY363" s="2" t="s">
        <v>52</v>
      </c>
    </row>
    <row r="364" spans="1:51" ht="30" customHeight="1">
      <c r="A364" s="8" t="s">
        <v>341</v>
      </c>
      <c r="B364" s="8" t="s">
        <v>52</v>
      </c>
      <c r="C364" s="8" t="s">
        <v>52</v>
      </c>
      <c r="D364" s="9"/>
      <c r="E364" s="13"/>
      <c r="F364" s="14">
        <f>TRUNC(SUMIF(N361:N363, N360, F361:F363),0)</f>
        <v>0</v>
      </c>
      <c r="G364" s="13"/>
      <c r="H364" s="14">
        <f>TRUNC(SUMIF(N361:N363, N360, H361:H363),0)</f>
        <v>0</v>
      </c>
      <c r="I364" s="13"/>
      <c r="J364" s="14">
        <f>TRUNC(SUMIF(N361:N363, N360, J361:J363),0)</f>
        <v>0</v>
      </c>
      <c r="K364" s="13"/>
      <c r="L364" s="14">
        <f>F364+H364+J364</f>
        <v>0</v>
      </c>
      <c r="M364" s="8" t="s">
        <v>52</v>
      </c>
      <c r="N364" s="2" t="s">
        <v>78</v>
      </c>
      <c r="O364" s="2" t="s">
        <v>78</v>
      </c>
      <c r="P364" s="2" t="s">
        <v>52</v>
      </c>
      <c r="Q364" s="2" t="s">
        <v>52</v>
      </c>
      <c r="R364" s="2" t="s">
        <v>52</v>
      </c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2" t="s">
        <v>52</v>
      </c>
      <c r="AW364" s="2" t="s">
        <v>52</v>
      </c>
      <c r="AX364" s="2" t="s">
        <v>52</v>
      </c>
      <c r="AY364" s="2" t="s">
        <v>52</v>
      </c>
    </row>
    <row r="365" spans="1:51" ht="30" customHeight="1">
      <c r="A365" s="9"/>
      <c r="B365" s="9"/>
      <c r="C365" s="9"/>
      <c r="D365" s="9"/>
      <c r="E365" s="13"/>
      <c r="F365" s="14"/>
      <c r="G365" s="13"/>
      <c r="H365" s="14"/>
      <c r="I365" s="13"/>
      <c r="J365" s="14"/>
      <c r="K365" s="13"/>
      <c r="L365" s="14"/>
      <c r="M365" s="9"/>
    </row>
    <row r="366" spans="1:51" ht="30" customHeight="1">
      <c r="A366" s="163" t="s">
        <v>875</v>
      </c>
      <c r="B366" s="163"/>
      <c r="C366" s="163"/>
      <c r="D366" s="163"/>
      <c r="E366" s="164"/>
      <c r="F366" s="165"/>
      <c r="G366" s="164"/>
      <c r="H366" s="165"/>
      <c r="I366" s="164"/>
      <c r="J366" s="165"/>
      <c r="K366" s="164"/>
      <c r="L366" s="165"/>
      <c r="M366" s="163"/>
      <c r="N366" s="1" t="s">
        <v>417</v>
      </c>
    </row>
    <row r="367" spans="1:51" ht="30" customHeight="1">
      <c r="A367" s="8" t="s">
        <v>836</v>
      </c>
      <c r="B367" s="8" t="s">
        <v>344</v>
      </c>
      <c r="C367" s="8" t="s">
        <v>345</v>
      </c>
      <c r="D367" s="9">
        <v>4.3999999999999997E-2</v>
      </c>
      <c r="E367" s="13">
        <f>단가대비표!O93</f>
        <v>0</v>
      </c>
      <c r="F367" s="14">
        <f>TRUNC(E367*D367,1)</f>
        <v>0</v>
      </c>
      <c r="G367" s="13">
        <f>단가대비표!P93</f>
        <v>0</v>
      </c>
      <c r="H367" s="14">
        <f>TRUNC(G367*D367,1)</f>
        <v>0</v>
      </c>
      <c r="I367" s="13">
        <f>단가대비표!V93</f>
        <v>0</v>
      </c>
      <c r="J367" s="14">
        <f>TRUNC(I367*D367,1)</f>
        <v>0</v>
      </c>
      <c r="K367" s="13">
        <f>TRUNC(E367+G367+I367,1)</f>
        <v>0</v>
      </c>
      <c r="L367" s="14">
        <f>TRUNC(F367+H367+J367,1)</f>
        <v>0</v>
      </c>
      <c r="M367" s="8" t="s">
        <v>52</v>
      </c>
      <c r="N367" s="2" t="s">
        <v>417</v>
      </c>
      <c r="O367" s="2" t="s">
        <v>837</v>
      </c>
      <c r="P367" s="2" t="s">
        <v>64</v>
      </c>
      <c r="Q367" s="2" t="s">
        <v>64</v>
      </c>
      <c r="R367" s="2" t="s">
        <v>63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2" t="s">
        <v>52</v>
      </c>
      <c r="AW367" s="2" t="s">
        <v>876</v>
      </c>
      <c r="AX367" s="2" t="s">
        <v>52</v>
      </c>
      <c r="AY367" s="2" t="s">
        <v>52</v>
      </c>
    </row>
    <row r="368" spans="1:51" ht="30" customHeight="1">
      <c r="A368" s="8" t="s">
        <v>343</v>
      </c>
      <c r="B368" s="8" t="s">
        <v>344</v>
      </c>
      <c r="C368" s="8" t="s">
        <v>345</v>
      </c>
      <c r="D368" s="9">
        <v>2.3E-2</v>
      </c>
      <c r="E368" s="13">
        <f>단가대비표!O84</f>
        <v>0</v>
      </c>
      <c r="F368" s="14">
        <f>TRUNC(E368*D368,1)</f>
        <v>0</v>
      </c>
      <c r="G368" s="13">
        <f>단가대비표!P84</f>
        <v>0</v>
      </c>
      <c r="H368" s="14">
        <f>TRUNC(G368*D368,1)</f>
        <v>0</v>
      </c>
      <c r="I368" s="13">
        <f>단가대비표!V84</f>
        <v>0</v>
      </c>
      <c r="J368" s="14">
        <f>TRUNC(I368*D368,1)</f>
        <v>0</v>
      </c>
      <c r="K368" s="13">
        <f>TRUNC(E368+G368+I368,1)</f>
        <v>0</v>
      </c>
      <c r="L368" s="14">
        <f>TRUNC(F368+H368+J368,1)</f>
        <v>0</v>
      </c>
      <c r="M368" s="8" t="s">
        <v>52</v>
      </c>
      <c r="N368" s="2" t="s">
        <v>417</v>
      </c>
      <c r="O368" s="2" t="s">
        <v>346</v>
      </c>
      <c r="P368" s="2" t="s">
        <v>64</v>
      </c>
      <c r="Q368" s="2" t="s">
        <v>64</v>
      </c>
      <c r="R368" s="2" t="s">
        <v>63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2" t="s">
        <v>52</v>
      </c>
      <c r="AW368" s="2" t="s">
        <v>877</v>
      </c>
      <c r="AX368" s="2" t="s">
        <v>52</v>
      </c>
      <c r="AY368" s="2" t="s">
        <v>52</v>
      </c>
    </row>
    <row r="369" spans="1:51" ht="30" customHeight="1">
      <c r="A369" s="8" t="s">
        <v>341</v>
      </c>
      <c r="B369" s="8" t="s">
        <v>52</v>
      </c>
      <c r="C369" s="8" t="s">
        <v>52</v>
      </c>
      <c r="D369" s="9"/>
      <c r="E369" s="13"/>
      <c r="F369" s="14">
        <f>TRUNC(SUMIF(N367:N368, N366, F367:F368),0)</f>
        <v>0</v>
      </c>
      <c r="G369" s="13"/>
      <c r="H369" s="14">
        <f>TRUNC(SUMIF(N367:N368, N366, H367:H368),0)</f>
        <v>0</v>
      </c>
      <c r="I369" s="13"/>
      <c r="J369" s="14">
        <f>TRUNC(SUMIF(N367:N368, N366, J367:J368),0)</f>
        <v>0</v>
      </c>
      <c r="K369" s="13"/>
      <c r="L369" s="14">
        <f>F369+H369+J369</f>
        <v>0</v>
      </c>
      <c r="M369" s="8" t="s">
        <v>52</v>
      </c>
      <c r="N369" s="2" t="s">
        <v>78</v>
      </c>
      <c r="O369" s="2" t="s">
        <v>78</v>
      </c>
      <c r="P369" s="2" t="s">
        <v>52</v>
      </c>
      <c r="Q369" s="2" t="s">
        <v>52</v>
      </c>
      <c r="R369" s="2" t="s">
        <v>52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2" t="s">
        <v>52</v>
      </c>
      <c r="AW369" s="2" t="s">
        <v>52</v>
      </c>
      <c r="AX369" s="2" t="s">
        <v>52</v>
      </c>
      <c r="AY369" s="2" t="s">
        <v>52</v>
      </c>
    </row>
    <row r="370" spans="1:51" ht="30" customHeight="1">
      <c r="A370" s="9"/>
      <c r="B370" s="9"/>
      <c r="C370" s="9"/>
      <c r="D370" s="9"/>
      <c r="E370" s="13"/>
      <c r="F370" s="14"/>
      <c r="G370" s="13"/>
      <c r="H370" s="14"/>
      <c r="I370" s="13"/>
      <c r="J370" s="14"/>
      <c r="K370" s="13"/>
      <c r="L370" s="14"/>
      <c r="M370" s="9"/>
    </row>
    <row r="371" spans="1:51" ht="30" customHeight="1">
      <c r="A371" s="163" t="s">
        <v>878</v>
      </c>
      <c r="B371" s="163"/>
      <c r="C371" s="163"/>
      <c r="D371" s="163"/>
      <c r="E371" s="164"/>
      <c r="F371" s="165"/>
      <c r="G371" s="164"/>
      <c r="H371" s="165"/>
      <c r="I371" s="164"/>
      <c r="J371" s="165"/>
      <c r="K371" s="164"/>
      <c r="L371" s="165"/>
      <c r="M371" s="163"/>
      <c r="N371" s="1" t="s">
        <v>425</v>
      </c>
    </row>
    <row r="372" spans="1:51" ht="30" customHeight="1">
      <c r="A372" s="8" t="s">
        <v>879</v>
      </c>
      <c r="B372" s="8" t="s">
        <v>880</v>
      </c>
      <c r="C372" s="8" t="s">
        <v>280</v>
      </c>
      <c r="D372" s="9">
        <v>10.362</v>
      </c>
      <c r="E372" s="13">
        <f>단가대비표!O21</f>
        <v>0</v>
      </c>
      <c r="F372" s="14">
        <f>TRUNC(E372*D372,1)</f>
        <v>0</v>
      </c>
      <c r="G372" s="13">
        <f>단가대비표!P21</f>
        <v>0</v>
      </c>
      <c r="H372" s="14">
        <f>TRUNC(G372*D372,1)</f>
        <v>0</v>
      </c>
      <c r="I372" s="13">
        <f>단가대비표!V21</f>
        <v>0</v>
      </c>
      <c r="J372" s="14">
        <f>TRUNC(I372*D372,1)</f>
        <v>0</v>
      </c>
      <c r="K372" s="13">
        <f t="shared" ref="K372:L374" si="67">TRUNC(E372+G372+I372,1)</f>
        <v>0</v>
      </c>
      <c r="L372" s="14">
        <f t="shared" si="67"/>
        <v>0</v>
      </c>
      <c r="M372" s="8" t="s">
        <v>52</v>
      </c>
      <c r="N372" s="2" t="s">
        <v>425</v>
      </c>
      <c r="O372" s="2" t="s">
        <v>881</v>
      </c>
      <c r="P372" s="2" t="s">
        <v>64</v>
      </c>
      <c r="Q372" s="2" t="s">
        <v>64</v>
      </c>
      <c r="R372" s="2" t="s">
        <v>63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2" t="s">
        <v>52</v>
      </c>
      <c r="AW372" s="2" t="s">
        <v>882</v>
      </c>
      <c r="AX372" s="2" t="s">
        <v>52</v>
      </c>
      <c r="AY372" s="2" t="s">
        <v>52</v>
      </c>
    </row>
    <row r="373" spans="1:51" ht="30" customHeight="1">
      <c r="A373" s="8" t="s">
        <v>495</v>
      </c>
      <c r="B373" s="8" t="s">
        <v>883</v>
      </c>
      <c r="C373" s="8" t="s">
        <v>280</v>
      </c>
      <c r="D373" s="9">
        <v>9.42</v>
      </c>
      <c r="E373" s="13">
        <f>일위대가목록!E60</f>
        <v>0</v>
      </c>
      <c r="F373" s="14">
        <f>TRUNC(E373*D373,1)</f>
        <v>0</v>
      </c>
      <c r="G373" s="13">
        <f>일위대가목록!F60</f>
        <v>0</v>
      </c>
      <c r="H373" s="14">
        <f>TRUNC(G373*D373,1)</f>
        <v>0</v>
      </c>
      <c r="I373" s="13">
        <f>일위대가목록!G60</f>
        <v>0</v>
      </c>
      <c r="J373" s="14">
        <f>TRUNC(I373*D373,1)</f>
        <v>0</v>
      </c>
      <c r="K373" s="13">
        <f t="shared" si="67"/>
        <v>0</v>
      </c>
      <c r="L373" s="14">
        <f t="shared" si="67"/>
        <v>0</v>
      </c>
      <c r="M373" s="8" t="s">
        <v>884</v>
      </c>
      <c r="N373" s="2" t="s">
        <v>425</v>
      </c>
      <c r="O373" s="2" t="s">
        <v>885</v>
      </c>
      <c r="P373" s="2" t="s">
        <v>63</v>
      </c>
      <c r="Q373" s="2" t="s">
        <v>64</v>
      </c>
      <c r="R373" s="2" t="s">
        <v>64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886</v>
      </c>
      <c r="AX373" s="2" t="s">
        <v>52</v>
      </c>
      <c r="AY373" s="2" t="s">
        <v>52</v>
      </c>
    </row>
    <row r="374" spans="1:51" ht="30" customHeight="1">
      <c r="A374" s="8" t="s">
        <v>278</v>
      </c>
      <c r="B374" s="8" t="s">
        <v>279</v>
      </c>
      <c r="C374" s="8" t="s">
        <v>280</v>
      </c>
      <c r="D374" s="9">
        <v>-0.8478</v>
      </c>
      <c r="E374" s="13">
        <f>단가대비표!O9</f>
        <v>0</v>
      </c>
      <c r="F374" s="14">
        <f>TRUNC(E374*D374,1)</f>
        <v>0</v>
      </c>
      <c r="G374" s="13">
        <f>단가대비표!P9</f>
        <v>0</v>
      </c>
      <c r="H374" s="14">
        <f>TRUNC(G374*D374,1)</f>
        <v>0</v>
      </c>
      <c r="I374" s="13">
        <f>단가대비표!V9</f>
        <v>0</v>
      </c>
      <c r="J374" s="14">
        <f>TRUNC(I374*D374,1)</f>
        <v>0</v>
      </c>
      <c r="K374" s="13">
        <f t="shared" si="67"/>
        <v>0</v>
      </c>
      <c r="L374" s="14">
        <f t="shared" si="67"/>
        <v>0</v>
      </c>
      <c r="M374" s="8" t="s">
        <v>281</v>
      </c>
      <c r="N374" s="2" t="s">
        <v>425</v>
      </c>
      <c r="O374" s="2" t="s">
        <v>282</v>
      </c>
      <c r="P374" s="2" t="s">
        <v>64</v>
      </c>
      <c r="Q374" s="2" t="s">
        <v>64</v>
      </c>
      <c r="R374" s="2" t="s">
        <v>63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2" t="s">
        <v>52</v>
      </c>
      <c r="AW374" s="2" t="s">
        <v>887</v>
      </c>
      <c r="AX374" s="2" t="s">
        <v>52</v>
      </c>
      <c r="AY374" s="2" t="s">
        <v>52</v>
      </c>
    </row>
    <row r="375" spans="1:51" ht="30" customHeight="1">
      <c r="A375" s="8" t="s">
        <v>341</v>
      </c>
      <c r="B375" s="8" t="s">
        <v>52</v>
      </c>
      <c r="C375" s="8" t="s">
        <v>52</v>
      </c>
      <c r="D375" s="9"/>
      <c r="E375" s="13"/>
      <c r="F375" s="14">
        <f>TRUNC(SUMIF(N372:N374, N371, F372:F374),0)</f>
        <v>0</v>
      </c>
      <c r="G375" s="13"/>
      <c r="H375" s="14">
        <f>TRUNC(SUMIF(N372:N374, N371, H372:H374),0)</f>
        <v>0</v>
      </c>
      <c r="I375" s="13"/>
      <c r="J375" s="14">
        <f>TRUNC(SUMIF(N372:N374, N371, J372:J374),0)</f>
        <v>0</v>
      </c>
      <c r="K375" s="13"/>
      <c r="L375" s="14">
        <f>F375+H375+J375</f>
        <v>0</v>
      </c>
      <c r="M375" s="8" t="s">
        <v>52</v>
      </c>
      <c r="N375" s="2" t="s">
        <v>78</v>
      </c>
      <c r="O375" s="2" t="s">
        <v>78</v>
      </c>
      <c r="P375" s="2" t="s">
        <v>52</v>
      </c>
      <c r="Q375" s="2" t="s">
        <v>52</v>
      </c>
      <c r="R375" s="2" t="s">
        <v>52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2" t="s">
        <v>52</v>
      </c>
      <c r="AW375" s="2" t="s">
        <v>52</v>
      </c>
      <c r="AX375" s="2" t="s">
        <v>52</v>
      </c>
      <c r="AY375" s="2" t="s">
        <v>52</v>
      </c>
    </row>
    <row r="376" spans="1:51" ht="30" customHeight="1">
      <c r="A376" s="9"/>
      <c r="B376" s="9"/>
      <c r="C376" s="9"/>
      <c r="D376" s="9"/>
      <c r="E376" s="13"/>
      <c r="F376" s="14"/>
      <c r="G376" s="13"/>
      <c r="H376" s="14"/>
      <c r="I376" s="13"/>
      <c r="J376" s="14"/>
      <c r="K376" s="13"/>
      <c r="L376" s="14"/>
      <c r="M376" s="9"/>
    </row>
    <row r="377" spans="1:51" ht="30" customHeight="1">
      <c r="A377" s="163" t="s">
        <v>888</v>
      </c>
      <c r="B377" s="163"/>
      <c r="C377" s="163"/>
      <c r="D377" s="163"/>
      <c r="E377" s="164"/>
      <c r="F377" s="165"/>
      <c r="G377" s="164"/>
      <c r="H377" s="165"/>
      <c r="I377" s="164"/>
      <c r="J377" s="165"/>
      <c r="K377" s="164"/>
      <c r="L377" s="165"/>
      <c r="M377" s="163"/>
      <c r="N377" s="1" t="s">
        <v>430</v>
      </c>
    </row>
    <row r="378" spans="1:51" ht="30" customHeight="1">
      <c r="A378" s="8" t="s">
        <v>573</v>
      </c>
      <c r="B378" s="8" t="s">
        <v>889</v>
      </c>
      <c r="C378" s="8" t="s">
        <v>365</v>
      </c>
      <c r="D378" s="9">
        <v>5.25</v>
      </c>
      <c r="E378" s="13">
        <f>단가대비표!O75</f>
        <v>0</v>
      </c>
      <c r="F378" s="14">
        <f>TRUNC(E378*D378,1)</f>
        <v>0</v>
      </c>
      <c r="G378" s="13">
        <f>단가대비표!P75</f>
        <v>0</v>
      </c>
      <c r="H378" s="14">
        <f>TRUNC(G378*D378,1)</f>
        <v>0</v>
      </c>
      <c r="I378" s="13">
        <f>단가대비표!V75</f>
        <v>0</v>
      </c>
      <c r="J378" s="14">
        <f>TRUNC(I378*D378,1)</f>
        <v>0</v>
      </c>
      <c r="K378" s="13">
        <f t="shared" ref="K378:L380" si="68">TRUNC(E378+G378+I378,1)</f>
        <v>0</v>
      </c>
      <c r="L378" s="14">
        <f t="shared" si="68"/>
        <v>0</v>
      </c>
      <c r="M378" s="8" t="s">
        <v>52</v>
      </c>
      <c r="N378" s="2" t="s">
        <v>430</v>
      </c>
      <c r="O378" s="2" t="s">
        <v>890</v>
      </c>
      <c r="P378" s="2" t="s">
        <v>64</v>
      </c>
      <c r="Q378" s="2" t="s">
        <v>64</v>
      </c>
      <c r="R378" s="2" t="s">
        <v>63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2" t="s">
        <v>52</v>
      </c>
      <c r="AW378" s="2" t="s">
        <v>891</v>
      </c>
      <c r="AX378" s="2" t="s">
        <v>52</v>
      </c>
      <c r="AY378" s="2" t="s">
        <v>52</v>
      </c>
    </row>
    <row r="379" spans="1:51" ht="30" customHeight="1">
      <c r="A379" s="8" t="s">
        <v>581</v>
      </c>
      <c r="B379" s="8" t="s">
        <v>892</v>
      </c>
      <c r="C379" s="8" t="s">
        <v>280</v>
      </c>
      <c r="D379" s="9">
        <v>11.9</v>
      </c>
      <c r="E379" s="13">
        <f>일위대가목록!E61</f>
        <v>0</v>
      </c>
      <c r="F379" s="14">
        <f>TRUNC(E379*D379,1)</f>
        <v>0</v>
      </c>
      <c r="G379" s="13">
        <f>일위대가목록!F61</f>
        <v>0</v>
      </c>
      <c r="H379" s="14">
        <f>TRUNC(G379*D379,1)</f>
        <v>0</v>
      </c>
      <c r="I379" s="13">
        <f>일위대가목록!G61</f>
        <v>0</v>
      </c>
      <c r="J379" s="14">
        <f>TRUNC(I379*D379,1)</f>
        <v>0</v>
      </c>
      <c r="K379" s="13">
        <f t="shared" si="68"/>
        <v>0</v>
      </c>
      <c r="L379" s="14">
        <f t="shared" si="68"/>
        <v>0</v>
      </c>
      <c r="M379" s="8" t="s">
        <v>893</v>
      </c>
      <c r="N379" s="2" t="s">
        <v>430</v>
      </c>
      <c r="O379" s="2" t="s">
        <v>894</v>
      </c>
      <c r="P379" s="2" t="s">
        <v>63</v>
      </c>
      <c r="Q379" s="2" t="s">
        <v>64</v>
      </c>
      <c r="R379" s="2" t="s">
        <v>64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2" t="s">
        <v>52</v>
      </c>
      <c r="AW379" s="2" t="s">
        <v>895</v>
      </c>
      <c r="AX379" s="2" t="s">
        <v>52</v>
      </c>
      <c r="AY379" s="2" t="s">
        <v>52</v>
      </c>
    </row>
    <row r="380" spans="1:51" ht="30" customHeight="1">
      <c r="A380" s="8" t="s">
        <v>278</v>
      </c>
      <c r="B380" s="8" t="s">
        <v>279</v>
      </c>
      <c r="C380" s="8" t="s">
        <v>280</v>
      </c>
      <c r="D380" s="9">
        <v>-0.53549999999999998</v>
      </c>
      <c r="E380" s="13">
        <f>단가대비표!O9</f>
        <v>0</v>
      </c>
      <c r="F380" s="14">
        <f>TRUNC(E380*D380,1)</f>
        <v>0</v>
      </c>
      <c r="G380" s="13">
        <f>단가대비표!P9</f>
        <v>0</v>
      </c>
      <c r="H380" s="14">
        <f>TRUNC(G380*D380,1)</f>
        <v>0</v>
      </c>
      <c r="I380" s="13">
        <f>단가대비표!V9</f>
        <v>0</v>
      </c>
      <c r="J380" s="14">
        <f>TRUNC(I380*D380,1)</f>
        <v>0</v>
      </c>
      <c r="K380" s="13">
        <f t="shared" si="68"/>
        <v>0</v>
      </c>
      <c r="L380" s="14">
        <f t="shared" si="68"/>
        <v>0</v>
      </c>
      <c r="M380" s="8" t="s">
        <v>281</v>
      </c>
      <c r="N380" s="2" t="s">
        <v>430</v>
      </c>
      <c r="O380" s="2" t="s">
        <v>282</v>
      </c>
      <c r="P380" s="2" t="s">
        <v>64</v>
      </c>
      <c r="Q380" s="2" t="s">
        <v>64</v>
      </c>
      <c r="R380" s="2" t="s">
        <v>63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2" t="s">
        <v>52</v>
      </c>
      <c r="AW380" s="2" t="s">
        <v>896</v>
      </c>
      <c r="AX380" s="2" t="s">
        <v>52</v>
      </c>
      <c r="AY380" s="2" t="s">
        <v>52</v>
      </c>
    </row>
    <row r="381" spans="1:51" ht="30" customHeight="1">
      <c r="A381" s="8" t="s">
        <v>341</v>
      </c>
      <c r="B381" s="8" t="s">
        <v>52</v>
      </c>
      <c r="C381" s="8" t="s">
        <v>52</v>
      </c>
      <c r="D381" s="9"/>
      <c r="E381" s="13"/>
      <c r="F381" s="14">
        <f>TRUNC(SUMIF(N378:N380, N377, F378:F380),0)</f>
        <v>0</v>
      </c>
      <c r="G381" s="13"/>
      <c r="H381" s="14">
        <f>TRUNC(SUMIF(N378:N380, N377, H378:H380),0)</f>
        <v>0</v>
      </c>
      <c r="I381" s="13"/>
      <c r="J381" s="14">
        <f>TRUNC(SUMIF(N378:N380, N377, J378:J380),0)</f>
        <v>0</v>
      </c>
      <c r="K381" s="13"/>
      <c r="L381" s="14">
        <f>F381+H381+J381</f>
        <v>0</v>
      </c>
      <c r="M381" s="8" t="s">
        <v>52</v>
      </c>
      <c r="N381" s="2" t="s">
        <v>78</v>
      </c>
      <c r="O381" s="2" t="s">
        <v>78</v>
      </c>
      <c r="P381" s="2" t="s">
        <v>52</v>
      </c>
      <c r="Q381" s="2" t="s">
        <v>52</v>
      </c>
      <c r="R381" s="2" t="s">
        <v>52</v>
      </c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2" t="s">
        <v>52</v>
      </c>
      <c r="AW381" s="2" t="s">
        <v>52</v>
      </c>
      <c r="AX381" s="2" t="s">
        <v>52</v>
      </c>
      <c r="AY381" s="2" t="s">
        <v>52</v>
      </c>
    </row>
    <row r="382" spans="1:51" ht="30" customHeight="1">
      <c r="A382" s="9"/>
      <c r="B382" s="9"/>
      <c r="C382" s="9"/>
      <c r="D382" s="9"/>
      <c r="E382" s="13"/>
      <c r="F382" s="14"/>
      <c r="G382" s="13"/>
      <c r="H382" s="14"/>
      <c r="I382" s="13"/>
      <c r="J382" s="14"/>
      <c r="K382" s="13"/>
      <c r="L382" s="14"/>
      <c r="M382" s="9"/>
    </row>
    <row r="383" spans="1:51" ht="30" customHeight="1">
      <c r="A383" s="163" t="s">
        <v>897</v>
      </c>
      <c r="B383" s="163"/>
      <c r="C383" s="163"/>
      <c r="D383" s="163"/>
      <c r="E383" s="164"/>
      <c r="F383" s="165"/>
      <c r="G383" s="164"/>
      <c r="H383" s="165"/>
      <c r="I383" s="164"/>
      <c r="J383" s="165"/>
      <c r="K383" s="164"/>
      <c r="L383" s="165"/>
      <c r="M383" s="163"/>
      <c r="N383" s="1" t="s">
        <v>435</v>
      </c>
    </row>
    <row r="384" spans="1:51" ht="30" customHeight="1">
      <c r="A384" s="8" t="s">
        <v>898</v>
      </c>
      <c r="B384" s="8" t="s">
        <v>899</v>
      </c>
      <c r="C384" s="8" t="s">
        <v>68</v>
      </c>
      <c r="D384" s="9">
        <v>1</v>
      </c>
      <c r="E384" s="13">
        <f>일위대가목록!E62</f>
        <v>0</v>
      </c>
      <c r="F384" s="14">
        <f>TRUNC(E384*D384,1)</f>
        <v>0</v>
      </c>
      <c r="G384" s="13">
        <f>일위대가목록!F62</f>
        <v>0</v>
      </c>
      <c r="H384" s="14">
        <f>TRUNC(G384*D384,1)</f>
        <v>0</v>
      </c>
      <c r="I384" s="13">
        <f>일위대가목록!G62</f>
        <v>0</v>
      </c>
      <c r="J384" s="14">
        <f>TRUNC(I384*D384,1)</f>
        <v>0</v>
      </c>
      <c r="K384" s="13">
        <f>TRUNC(E384+G384+I384,1)</f>
        <v>0</v>
      </c>
      <c r="L384" s="14">
        <f>TRUNC(F384+H384+J384,1)</f>
        <v>0</v>
      </c>
      <c r="M384" s="8" t="s">
        <v>900</v>
      </c>
      <c r="N384" s="2" t="s">
        <v>435</v>
      </c>
      <c r="O384" s="2" t="s">
        <v>901</v>
      </c>
      <c r="P384" s="2" t="s">
        <v>63</v>
      </c>
      <c r="Q384" s="2" t="s">
        <v>64</v>
      </c>
      <c r="R384" s="2" t="s">
        <v>64</v>
      </c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2" t="s">
        <v>52</v>
      </c>
      <c r="AW384" s="2" t="s">
        <v>902</v>
      </c>
      <c r="AX384" s="2" t="s">
        <v>52</v>
      </c>
      <c r="AY384" s="2" t="s">
        <v>52</v>
      </c>
    </row>
    <row r="385" spans="1:51" ht="30" customHeight="1">
      <c r="A385" s="8" t="s">
        <v>903</v>
      </c>
      <c r="B385" s="8" t="s">
        <v>904</v>
      </c>
      <c r="C385" s="8" t="s">
        <v>68</v>
      </c>
      <c r="D385" s="9">
        <v>1</v>
      </c>
      <c r="E385" s="13">
        <f>일위대가목록!E63</f>
        <v>0</v>
      </c>
      <c r="F385" s="14">
        <f>TRUNC(E385*D385,1)</f>
        <v>0</v>
      </c>
      <c r="G385" s="13">
        <f>일위대가목록!F63</f>
        <v>0</v>
      </c>
      <c r="H385" s="14">
        <f>TRUNC(G385*D385,1)</f>
        <v>0</v>
      </c>
      <c r="I385" s="13">
        <f>일위대가목록!G63</f>
        <v>0</v>
      </c>
      <c r="J385" s="14">
        <f>TRUNC(I385*D385,1)</f>
        <v>0</v>
      </c>
      <c r="K385" s="13">
        <f>TRUNC(E385+G385+I385,1)</f>
        <v>0</v>
      </c>
      <c r="L385" s="14">
        <f>TRUNC(F385+H385+J385,1)</f>
        <v>0</v>
      </c>
      <c r="M385" s="8" t="s">
        <v>905</v>
      </c>
      <c r="N385" s="2" t="s">
        <v>435</v>
      </c>
      <c r="O385" s="2" t="s">
        <v>906</v>
      </c>
      <c r="P385" s="2" t="s">
        <v>63</v>
      </c>
      <c r="Q385" s="2" t="s">
        <v>64</v>
      </c>
      <c r="R385" s="2" t="s">
        <v>64</v>
      </c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2" t="s">
        <v>52</v>
      </c>
      <c r="AW385" s="2" t="s">
        <v>907</v>
      </c>
      <c r="AX385" s="2" t="s">
        <v>52</v>
      </c>
      <c r="AY385" s="2" t="s">
        <v>52</v>
      </c>
    </row>
    <row r="386" spans="1:51" ht="30" customHeight="1">
      <c r="A386" s="8" t="s">
        <v>341</v>
      </c>
      <c r="B386" s="8" t="s">
        <v>52</v>
      </c>
      <c r="C386" s="8" t="s">
        <v>52</v>
      </c>
      <c r="D386" s="9"/>
      <c r="E386" s="13"/>
      <c r="F386" s="14">
        <f>TRUNC(SUMIF(N384:N385, N383, F384:F385),0)</f>
        <v>0</v>
      </c>
      <c r="G386" s="13"/>
      <c r="H386" s="14">
        <f>TRUNC(SUMIF(N384:N385, N383, H384:H385),0)</f>
        <v>0</v>
      </c>
      <c r="I386" s="13"/>
      <c r="J386" s="14">
        <f>TRUNC(SUMIF(N384:N385, N383, J384:J385),0)</f>
        <v>0</v>
      </c>
      <c r="K386" s="13"/>
      <c r="L386" s="14">
        <f>F386+H386+J386</f>
        <v>0</v>
      </c>
      <c r="M386" s="8" t="s">
        <v>52</v>
      </c>
      <c r="N386" s="2" t="s">
        <v>78</v>
      </c>
      <c r="O386" s="2" t="s">
        <v>78</v>
      </c>
      <c r="P386" s="2" t="s">
        <v>52</v>
      </c>
      <c r="Q386" s="2" t="s">
        <v>52</v>
      </c>
      <c r="R386" s="2" t="s">
        <v>52</v>
      </c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2" t="s">
        <v>52</v>
      </c>
      <c r="AW386" s="2" t="s">
        <v>52</v>
      </c>
      <c r="AX386" s="2" t="s">
        <v>52</v>
      </c>
      <c r="AY386" s="2" t="s">
        <v>52</v>
      </c>
    </row>
    <row r="387" spans="1:51" ht="30" customHeight="1">
      <c r="A387" s="9"/>
      <c r="B387" s="9"/>
      <c r="C387" s="9"/>
      <c r="D387" s="9"/>
      <c r="E387" s="13"/>
      <c r="F387" s="14"/>
      <c r="G387" s="13"/>
      <c r="H387" s="14"/>
      <c r="I387" s="13"/>
      <c r="J387" s="14"/>
      <c r="K387" s="13"/>
      <c r="L387" s="14"/>
      <c r="M387" s="9"/>
    </row>
    <row r="388" spans="1:51" ht="30" customHeight="1">
      <c r="A388" s="163" t="s">
        <v>908</v>
      </c>
      <c r="B388" s="163"/>
      <c r="C388" s="163"/>
      <c r="D388" s="163"/>
      <c r="E388" s="164"/>
      <c r="F388" s="165"/>
      <c r="G388" s="164"/>
      <c r="H388" s="165"/>
      <c r="I388" s="164"/>
      <c r="J388" s="165"/>
      <c r="K388" s="164"/>
      <c r="L388" s="165"/>
      <c r="M388" s="163"/>
      <c r="N388" s="1" t="s">
        <v>885</v>
      </c>
    </row>
    <row r="389" spans="1:51" ht="30" customHeight="1">
      <c r="A389" s="8" t="s">
        <v>765</v>
      </c>
      <c r="B389" s="8" t="s">
        <v>883</v>
      </c>
      <c r="C389" s="8" t="s">
        <v>280</v>
      </c>
      <c r="D389" s="9">
        <v>1</v>
      </c>
      <c r="E389" s="13">
        <f>일위대가목록!E64</f>
        <v>0</v>
      </c>
      <c r="F389" s="14">
        <f>TRUNC(E389*D389,1)</f>
        <v>0</v>
      </c>
      <c r="G389" s="13">
        <f>일위대가목록!F64</f>
        <v>0</v>
      </c>
      <c r="H389" s="14">
        <f>TRUNC(G389*D389,1)</f>
        <v>0</v>
      </c>
      <c r="I389" s="13">
        <f>일위대가목록!G64</f>
        <v>0</v>
      </c>
      <c r="J389" s="14">
        <f>TRUNC(I389*D389,1)</f>
        <v>0</v>
      </c>
      <c r="K389" s="13">
        <f>TRUNC(E389+G389+I389,1)</f>
        <v>0</v>
      </c>
      <c r="L389" s="14">
        <f>TRUNC(F389+H389+J389,1)</f>
        <v>0</v>
      </c>
      <c r="M389" s="8" t="s">
        <v>909</v>
      </c>
      <c r="N389" s="2" t="s">
        <v>885</v>
      </c>
      <c r="O389" s="2" t="s">
        <v>910</v>
      </c>
      <c r="P389" s="2" t="s">
        <v>63</v>
      </c>
      <c r="Q389" s="2" t="s">
        <v>64</v>
      </c>
      <c r="R389" s="2" t="s">
        <v>64</v>
      </c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2" t="s">
        <v>52</v>
      </c>
      <c r="AW389" s="2" t="s">
        <v>911</v>
      </c>
      <c r="AX389" s="2" t="s">
        <v>52</v>
      </c>
      <c r="AY389" s="2" t="s">
        <v>52</v>
      </c>
    </row>
    <row r="390" spans="1:51" ht="30" customHeight="1">
      <c r="A390" s="8" t="s">
        <v>769</v>
      </c>
      <c r="B390" s="8" t="s">
        <v>883</v>
      </c>
      <c r="C390" s="8" t="s">
        <v>280</v>
      </c>
      <c r="D390" s="9">
        <v>1</v>
      </c>
      <c r="E390" s="13">
        <f>일위대가목록!E65</f>
        <v>0</v>
      </c>
      <c r="F390" s="14">
        <f>TRUNC(E390*D390,1)</f>
        <v>0</v>
      </c>
      <c r="G390" s="13">
        <f>일위대가목록!F65</f>
        <v>0</v>
      </c>
      <c r="H390" s="14">
        <f>TRUNC(G390*D390,1)</f>
        <v>0</v>
      </c>
      <c r="I390" s="13">
        <f>일위대가목록!G65</f>
        <v>0</v>
      </c>
      <c r="J390" s="14">
        <f>TRUNC(I390*D390,1)</f>
        <v>0</v>
      </c>
      <c r="K390" s="13">
        <f>TRUNC(E390+G390+I390,1)</f>
        <v>0</v>
      </c>
      <c r="L390" s="14">
        <f>TRUNC(F390+H390+J390,1)</f>
        <v>0</v>
      </c>
      <c r="M390" s="8" t="s">
        <v>912</v>
      </c>
      <c r="N390" s="2" t="s">
        <v>885</v>
      </c>
      <c r="O390" s="2" t="s">
        <v>913</v>
      </c>
      <c r="P390" s="2" t="s">
        <v>63</v>
      </c>
      <c r="Q390" s="2" t="s">
        <v>64</v>
      </c>
      <c r="R390" s="2" t="s">
        <v>64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2" t="s">
        <v>52</v>
      </c>
      <c r="AW390" s="2" t="s">
        <v>914</v>
      </c>
      <c r="AX390" s="2" t="s">
        <v>52</v>
      </c>
      <c r="AY390" s="2" t="s">
        <v>52</v>
      </c>
    </row>
    <row r="391" spans="1:51" ht="30" customHeight="1">
      <c r="A391" s="8" t="s">
        <v>341</v>
      </c>
      <c r="B391" s="8" t="s">
        <v>52</v>
      </c>
      <c r="C391" s="8" t="s">
        <v>52</v>
      </c>
      <c r="D391" s="9"/>
      <c r="E391" s="13"/>
      <c r="F391" s="14">
        <f>TRUNC(SUMIF(N389:N390, N388, F389:F390),0)</f>
        <v>0</v>
      </c>
      <c r="G391" s="13"/>
      <c r="H391" s="14">
        <f>TRUNC(SUMIF(N389:N390, N388, H389:H390),0)</f>
        <v>0</v>
      </c>
      <c r="I391" s="13"/>
      <c r="J391" s="14">
        <f>TRUNC(SUMIF(N389:N390, N388, J389:J390),0)</f>
        <v>0</v>
      </c>
      <c r="K391" s="13"/>
      <c r="L391" s="14">
        <f>F391+H391+J391</f>
        <v>0</v>
      </c>
      <c r="M391" s="8" t="s">
        <v>52</v>
      </c>
      <c r="N391" s="2" t="s">
        <v>78</v>
      </c>
      <c r="O391" s="2" t="s">
        <v>78</v>
      </c>
      <c r="P391" s="2" t="s">
        <v>52</v>
      </c>
      <c r="Q391" s="2" t="s">
        <v>52</v>
      </c>
      <c r="R391" s="2" t="s">
        <v>52</v>
      </c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2" t="s">
        <v>52</v>
      </c>
      <c r="AW391" s="2" t="s">
        <v>52</v>
      </c>
      <c r="AX391" s="2" t="s">
        <v>52</v>
      </c>
      <c r="AY391" s="2" t="s">
        <v>52</v>
      </c>
    </row>
    <row r="392" spans="1:51" ht="30" customHeight="1">
      <c r="A392" s="9"/>
      <c r="B392" s="9"/>
      <c r="C392" s="9"/>
      <c r="D392" s="9"/>
      <c r="E392" s="13"/>
      <c r="F392" s="14"/>
      <c r="G392" s="13"/>
      <c r="H392" s="14"/>
      <c r="I392" s="13"/>
      <c r="J392" s="14"/>
      <c r="K392" s="13"/>
      <c r="L392" s="14"/>
      <c r="M392" s="9"/>
    </row>
    <row r="393" spans="1:51" ht="30" customHeight="1">
      <c r="A393" s="163" t="s">
        <v>915</v>
      </c>
      <c r="B393" s="163"/>
      <c r="C393" s="163"/>
      <c r="D393" s="163"/>
      <c r="E393" s="164"/>
      <c r="F393" s="165"/>
      <c r="G393" s="164"/>
      <c r="H393" s="165"/>
      <c r="I393" s="164"/>
      <c r="J393" s="165"/>
      <c r="K393" s="164"/>
      <c r="L393" s="165"/>
      <c r="M393" s="163"/>
      <c r="N393" s="1" t="s">
        <v>894</v>
      </c>
    </row>
    <row r="394" spans="1:51" ht="30" customHeight="1">
      <c r="A394" s="8" t="s">
        <v>916</v>
      </c>
      <c r="B394" s="8" t="s">
        <v>892</v>
      </c>
      <c r="C394" s="8" t="s">
        <v>280</v>
      </c>
      <c r="D394" s="9">
        <v>1</v>
      </c>
      <c r="E394" s="13">
        <f>일위대가목록!E66</f>
        <v>0</v>
      </c>
      <c r="F394" s="14">
        <f>TRUNC(E394*D394,1)</f>
        <v>0</v>
      </c>
      <c r="G394" s="13">
        <f>일위대가목록!F66</f>
        <v>0</v>
      </c>
      <c r="H394" s="14">
        <f>TRUNC(G394*D394,1)</f>
        <v>0</v>
      </c>
      <c r="I394" s="13">
        <f>일위대가목록!G66</f>
        <v>0</v>
      </c>
      <c r="J394" s="14">
        <f>TRUNC(I394*D394,1)</f>
        <v>0</v>
      </c>
      <c r="K394" s="13">
        <f>TRUNC(E394+G394+I394,1)</f>
        <v>0</v>
      </c>
      <c r="L394" s="14">
        <f>TRUNC(F394+H394+J394,1)</f>
        <v>0</v>
      </c>
      <c r="M394" s="8" t="s">
        <v>917</v>
      </c>
      <c r="N394" s="2" t="s">
        <v>894</v>
      </c>
      <c r="O394" s="2" t="s">
        <v>918</v>
      </c>
      <c r="P394" s="2" t="s">
        <v>63</v>
      </c>
      <c r="Q394" s="2" t="s">
        <v>64</v>
      </c>
      <c r="R394" s="2" t="s">
        <v>64</v>
      </c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2" t="s">
        <v>52</v>
      </c>
      <c r="AW394" s="2" t="s">
        <v>919</v>
      </c>
      <c r="AX394" s="2" t="s">
        <v>52</v>
      </c>
      <c r="AY394" s="2" t="s">
        <v>52</v>
      </c>
    </row>
    <row r="395" spans="1:51" ht="30" customHeight="1">
      <c r="A395" s="8" t="s">
        <v>920</v>
      </c>
      <c r="B395" s="8" t="s">
        <v>892</v>
      </c>
      <c r="C395" s="8" t="s">
        <v>280</v>
      </c>
      <c r="D395" s="9">
        <v>1</v>
      </c>
      <c r="E395" s="13">
        <f>일위대가목록!E67</f>
        <v>0</v>
      </c>
      <c r="F395" s="14">
        <f>TRUNC(E395*D395,1)</f>
        <v>0</v>
      </c>
      <c r="G395" s="13">
        <f>일위대가목록!F67</f>
        <v>0</v>
      </c>
      <c r="H395" s="14">
        <f>TRUNC(G395*D395,1)</f>
        <v>0</v>
      </c>
      <c r="I395" s="13">
        <f>일위대가목록!G67</f>
        <v>0</v>
      </c>
      <c r="J395" s="14">
        <f>TRUNC(I395*D395,1)</f>
        <v>0</v>
      </c>
      <c r="K395" s="13">
        <f>TRUNC(E395+G395+I395,1)</f>
        <v>0</v>
      </c>
      <c r="L395" s="14">
        <f>TRUNC(F395+H395+J395,1)</f>
        <v>0</v>
      </c>
      <c r="M395" s="8" t="s">
        <v>921</v>
      </c>
      <c r="N395" s="2" t="s">
        <v>894</v>
      </c>
      <c r="O395" s="2" t="s">
        <v>922</v>
      </c>
      <c r="P395" s="2" t="s">
        <v>63</v>
      </c>
      <c r="Q395" s="2" t="s">
        <v>64</v>
      </c>
      <c r="R395" s="2" t="s">
        <v>64</v>
      </c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2" t="s">
        <v>52</v>
      </c>
      <c r="AW395" s="2" t="s">
        <v>923</v>
      </c>
      <c r="AX395" s="2" t="s">
        <v>52</v>
      </c>
      <c r="AY395" s="2" t="s">
        <v>52</v>
      </c>
    </row>
    <row r="396" spans="1:51" ht="30" customHeight="1">
      <c r="A396" s="8" t="s">
        <v>341</v>
      </c>
      <c r="B396" s="8" t="s">
        <v>52</v>
      </c>
      <c r="C396" s="8" t="s">
        <v>52</v>
      </c>
      <c r="D396" s="9"/>
      <c r="E396" s="13"/>
      <c r="F396" s="14">
        <f>TRUNC(SUMIF(N394:N395, N393, F394:F395),0)</f>
        <v>0</v>
      </c>
      <c r="G396" s="13"/>
      <c r="H396" s="14">
        <f>TRUNC(SUMIF(N394:N395, N393, H394:H395),0)</f>
        <v>0</v>
      </c>
      <c r="I396" s="13"/>
      <c r="J396" s="14">
        <f>TRUNC(SUMIF(N394:N395, N393, J394:J395),0)</f>
        <v>0</v>
      </c>
      <c r="K396" s="13"/>
      <c r="L396" s="14">
        <f>F396+H396+J396</f>
        <v>0</v>
      </c>
      <c r="M396" s="8" t="s">
        <v>52</v>
      </c>
      <c r="N396" s="2" t="s">
        <v>78</v>
      </c>
      <c r="O396" s="2" t="s">
        <v>78</v>
      </c>
      <c r="P396" s="2" t="s">
        <v>52</v>
      </c>
      <c r="Q396" s="2" t="s">
        <v>52</v>
      </c>
      <c r="R396" s="2" t="s">
        <v>52</v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2" t="s">
        <v>52</v>
      </c>
      <c r="AW396" s="2" t="s">
        <v>52</v>
      </c>
      <c r="AX396" s="2" t="s">
        <v>52</v>
      </c>
      <c r="AY396" s="2" t="s">
        <v>52</v>
      </c>
    </row>
    <row r="397" spans="1:51" ht="30" customHeight="1">
      <c r="A397" s="9"/>
      <c r="B397" s="9"/>
      <c r="C397" s="9"/>
      <c r="D397" s="9"/>
      <c r="E397" s="13"/>
      <c r="F397" s="14"/>
      <c r="G397" s="13"/>
      <c r="H397" s="14"/>
      <c r="I397" s="13"/>
      <c r="J397" s="14"/>
      <c r="K397" s="13"/>
      <c r="L397" s="14"/>
      <c r="M397" s="9"/>
    </row>
    <row r="398" spans="1:51" ht="30" customHeight="1">
      <c r="A398" s="163" t="s">
        <v>924</v>
      </c>
      <c r="B398" s="163"/>
      <c r="C398" s="163"/>
      <c r="D398" s="163"/>
      <c r="E398" s="164"/>
      <c r="F398" s="165"/>
      <c r="G398" s="164"/>
      <c r="H398" s="165"/>
      <c r="I398" s="164"/>
      <c r="J398" s="165"/>
      <c r="K398" s="164"/>
      <c r="L398" s="165"/>
      <c r="M398" s="163"/>
      <c r="N398" s="1" t="s">
        <v>901</v>
      </c>
    </row>
    <row r="399" spans="1:51" ht="30" customHeight="1">
      <c r="A399" s="8" t="s">
        <v>925</v>
      </c>
      <c r="B399" s="8" t="s">
        <v>926</v>
      </c>
      <c r="C399" s="8" t="s">
        <v>780</v>
      </c>
      <c r="D399" s="9">
        <v>0.16600000000000001</v>
      </c>
      <c r="E399" s="13">
        <f>단가대비표!O66</f>
        <v>0</v>
      </c>
      <c r="F399" s="14">
        <f>TRUNC(E399*D399,1)</f>
        <v>0</v>
      </c>
      <c r="G399" s="13">
        <f>단가대비표!P66</f>
        <v>0</v>
      </c>
      <c r="H399" s="14">
        <f>TRUNC(G399*D399,1)</f>
        <v>0</v>
      </c>
      <c r="I399" s="13">
        <f>단가대비표!V66</f>
        <v>0</v>
      </c>
      <c r="J399" s="14">
        <f>TRUNC(I399*D399,1)</f>
        <v>0</v>
      </c>
      <c r="K399" s="13">
        <f t="shared" ref="K399:L401" si="69">TRUNC(E399+G399+I399,1)</f>
        <v>0</v>
      </c>
      <c r="L399" s="14">
        <f t="shared" si="69"/>
        <v>0</v>
      </c>
      <c r="M399" s="8" t="s">
        <v>52</v>
      </c>
      <c r="N399" s="2" t="s">
        <v>901</v>
      </c>
      <c r="O399" s="2" t="s">
        <v>927</v>
      </c>
      <c r="P399" s="2" t="s">
        <v>64</v>
      </c>
      <c r="Q399" s="2" t="s">
        <v>64</v>
      </c>
      <c r="R399" s="2" t="s">
        <v>63</v>
      </c>
      <c r="S399" s="3"/>
      <c r="T399" s="3"/>
      <c r="U399" s="3"/>
      <c r="V399" s="3">
        <v>1</v>
      </c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2" t="s">
        <v>52</v>
      </c>
      <c r="AW399" s="2" t="s">
        <v>928</v>
      </c>
      <c r="AX399" s="2" t="s">
        <v>52</v>
      </c>
      <c r="AY399" s="2" t="s">
        <v>52</v>
      </c>
    </row>
    <row r="400" spans="1:51" ht="30" customHeight="1">
      <c r="A400" s="8" t="s">
        <v>871</v>
      </c>
      <c r="B400" s="8" t="s">
        <v>872</v>
      </c>
      <c r="C400" s="8" t="s">
        <v>780</v>
      </c>
      <c r="D400" s="9">
        <v>8.0000000000000002E-3</v>
      </c>
      <c r="E400" s="13">
        <f>단가대비표!O67</f>
        <v>0</v>
      </c>
      <c r="F400" s="14">
        <f>TRUNC(E400*D400,1)</f>
        <v>0</v>
      </c>
      <c r="G400" s="13">
        <f>단가대비표!P67</f>
        <v>0</v>
      </c>
      <c r="H400" s="14">
        <f>TRUNC(G400*D400,1)</f>
        <v>0</v>
      </c>
      <c r="I400" s="13">
        <f>단가대비표!V67</f>
        <v>0</v>
      </c>
      <c r="J400" s="14">
        <f>TRUNC(I400*D400,1)</f>
        <v>0</v>
      </c>
      <c r="K400" s="13">
        <f t="shared" si="69"/>
        <v>0</v>
      </c>
      <c r="L400" s="14">
        <f t="shared" si="69"/>
        <v>0</v>
      </c>
      <c r="M400" s="8" t="s">
        <v>52</v>
      </c>
      <c r="N400" s="2" t="s">
        <v>901</v>
      </c>
      <c r="O400" s="2" t="s">
        <v>873</v>
      </c>
      <c r="P400" s="2" t="s">
        <v>64</v>
      </c>
      <c r="Q400" s="2" t="s">
        <v>64</v>
      </c>
      <c r="R400" s="2" t="s">
        <v>63</v>
      </c>
      <c r="S400" s="3"/>
      <c r="T400" s="3"/>
      <c r="U400" s="3"/>
      <c r="V400" s="3">
        <v>1</v>
      </c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2" t="s">
        <v>52</v>
      </c>
      <c r="AW400" s="2" t="s">
        <v>929</v>
      </c>
      <c r="AX400" s="2" t="s">
        <v>52</v>
      </c>
      <c r="AY400" s="2" t="s">
        <v>52</v>
      </c>
    </row>
    <row r="401" spans="1:51" ht="30" customHeight="1">
      <c r="A401" s="8" t="s">
        <v>832</v>
      </c>
      <c r="B401" s="8" t="s">
        <v>930</v>
      </c>
      <c r="C401" s="8" t="s">
        <v>179</v>
      </c>
      <c r="D401" s="9">
        <v>1</v>
      </c>
      <c r="E401" s="13">
        <f>TRUNC(SUMIF(V399:V401, RIGHTB(O401, 1), F399:F401)*U401, 2)</f>
        <v>0</v>
      </c>
      <c r="F401" s="14">
        <f>TRUNC(E401*D401,1)</f>
        <v>0</v>
      </c>
      <c r="G401" s="13">
        <v>0</v>
      </c>
      <c r="H401" s="14">
        <f>TRUNC(G401*D401,1)</f>
        <v>0</v>
      </c>
      <c r="I401" s="13">
        <v>0</v>
      </c>
      <c r="J401" s="14">
        <f>TRUNC(I401*D401,1)</f>
        <v>0</v>
      </c>
      <c r="K401" s="13">
        <f t="shared" si="69"/>
        <v>0</v>
      </c>
      <c r="L401" s="14">
        <f t="shared" si="69"/>
        <v>0</v>
      </c>
      <c r="M401" s="8" t="s">
        <v>52</v>
      </c>
      <c r="N401" s="2" t="s">
        <v>901</v>
      </c>
      <c r="O401" s="2" t="s">
        <v>380</v>
      </c>
      <c r="P401" s="2" t="s">
        <v>64</v>
      </c>
      <c r="Q401" s="2" t="s">
        <v>64</v>
      </c>
      <c r="R401" s="2" t="s">
        <v>64</v>
      </c>
      <c r="S401" s="3">
        <v>0</v>
      </c>
      <c r="T401" s="3">
        <v>0</v>
      </c>
      <c r="U401" s="3">
        <v>0.04</v>
      </c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2" t="s">
        <v>52</v>
      </c>
      <c r="AW401" s="2" t="s">
        <v>931</v>
      </c>
      <c r="AX401" s="2" t="s">
        <v>52</v>
      </c>
      <c r="AY401" s="2" t="s">
        <v>52</v>
      </c>
    </row>
    <row r="402" spans="1:51" ht="30" customHeight="1">
      <c r="A402" s="8" t="s">
        <v>341</v>
      </c>
      <c r="B402" s="8" t="s">
        <v>52</v>
      </c>
      <c r="C402" s="8" t="s">
        <v>52</v>
      </c>
      <c r="D402" s="9"/>
      <c r="E402" s="13"/>
      <c r="F402" s="14">
        <f>TRUNC(SUMIF(N399:N401, N398, F399:F401),0)</f>
        <v>0</v>
      </c>
      <c r="G402" s="13"/>
      <c r="H402" s="14">
        <f>TRUNC(SUMIF(N399:N401, N398, H399:H401),0)</f>
        <v>0</v>
      </c>
      <c r="I402" s="13"/>
      <c r="J402" s="14">
        <f>TRUNC(SUMIF(N399:N401, N398, J399:J401),0)</f>
        <v>0</v>
      </c>
      <c r="K402" s="13"/>
      <c r="L402" s="14">
        <f>F402+H402+J402</f>
        <v>0</v>
      </c>
      <c r="M402" s="8" t="s">
        <v>52</v>
      </c>
      <c r="N402" s="2" t="s">
        <v>78</v>
      </c>
      <c r="O402" s="2" t="s">
        <v>78</v>
      </c>
      <c r="P402" s="2" t="s">
        <v>52</v>
      </c>
      <c r="Q402" s="2" t="s">
        <v>52</v>
      </c>
      <c r="R402" s="2" t="s">
        <v>52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2" t="s">
        <v>52</v>
      </c>
      <c r="AW402" s="2" t="s">
        <v>52</v>
      </c>
      <c r="AX402" s="2" t="s">
        <v>52</v>
      </c>
      <c r="AY402" s="2" t="s">
        <v>52</v>
      </c>
    </row>
    <row r="403" spans="1:51" ht="30" customHeight="1">
      <c r="A403" s="9"/>
      <c r="B403" s="9"/>
      <c r="C403" s="9"/>
      <c r="D403" s="9"/>
      <c r="E403" s="13"/>
      <c r="F403" s="14"/>
      <c r="G403" s="13"/>
      <c r="H403" s="14"/>
      <c r="I403" s="13"/>
      <c r="J403" s="14"/>
      <c r="K403" s="13"/>
      <c r="L403" s="14"/>
      <c r="M403" s="9"/>
    </row>
    <row r="404" spans="1:51" ht="30" customHeight="1">
      <c r="A404" s="163" t="s">
        <v>932</v>
      </c>
      <c r="B404" s="163"/>
      <c r="C404" s="163"/>
      <c r="D404" s="163"/>
      <c r="E404" s="164"/>
      <c r="F404" s="165"/>
      <c r="G404" s="164"/>
      <c r="H404" s="165"/>
      <c r="I404" s="164"/>
      <c r="J404" s="165"/>
      <c r="K404" s="164"/>
      <c r="L404" s="165"/>
      <c r="M404" s="163"/>
      <c r="N404" s="1" t="s">
        <v>906</v>
      </c>
    </row>
    <row r="405" spans="1:51" ht="30" customHeight="1">
      <c r="A405" s="8" t="s">
        <v>836</v>
      </c>
      <c r="B405" s="8" t="s">
        <v>344</v>
      </c>
      <c r="C405" s="8" t="s">
        <v>345</v>
      </c>
      <c r="D405" s="9">
        <v>0.02</v>
      </c>
      <c r="E405" s="13">
        <f>단가대비표!O93</f>
        <v>0</v>
      </c>
      <c r="F405" s="14">
        <f>TRUNC(E405*D405,1)</f>
        <v>0</v>
      </c>
      <c r="G405" s="13">
        <f>단가대비표!P93</f>
        <v>0</v>
      </c>
      <c r="H405" s="14">
        <f>TRUNC(G405*D405,1)</f>
        <v>0</v>
      </c>
      <c r="I405" s="13">
        <f>단가대비표!V93</f>
        <v>0</v>
      </c>
      <c r="J405" s="14">
        <f>TRUNC(I405*D405,1)</f>
        <v>0</v>
      </c>
      <c r="K405" s="13">
        <f t="shared" ref="K405:L408" si="70">TRUNC(E405+G405+I405,1)</f>
        <v>0</v>
      </c>
      <c r="L405" s="14">
        <f t="shared" si="70"/>
        <v>0</v>
      </c>
      <c r="M405" s="8" t="s">
        <v>52</v>
      </c>
      <c r="N405" s="2" t="s">
        <v>906</v>
      </c>
      <c r="O405" s="2" t="s">
        <v>837</v>
      </c>
      <c r="P405" s="2" t="s">
        <v>64</v>
      </c>
      <c r="Q405" s="2" t="s">
        <v>64</v>
      </c>
      <c r="R405" s="2" t="s">
        <v>63</v>
      </c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2" t="s">
        <v>52</v>
      </c>
      <c r="AW405" s="2" t="s">
        <v>933</v>
      </c>
      <c r="AX405" s="2" t="s">
        <v>52</v>
      </c>
      <c r="AY405" s="2" t="s">
        <v>52</v>
      </c>
    </row>
    <row r="406" spans="1:51" ht="30" customHeight="1">
      <c r="A406" s="8" t="s">
        <v>343</v>
      </c>
      <c r="B406" s="8" t="s">
        <v>344</v>
      </c>
      <c r="C406" s="8" t="s">
        <v>345</v>
      </c>
      <c r="D406" s="9">
        <v>4.0000000000000001E-3</v>
      </c>
      <c r="E406" s="13">
        <f>단가대비표!O84</f>
        <v>0</v>
      </c>
      <c r="F406" s="14">
        <f>TRUNC(E406*D406,1)</f>
        <v>0</v>
      </c>
      <c r="G406" s="13">
        <f>단가대비표!P84</f>
        <v>0</v>
      </c>
      <c r="H406" s="14">
        <f>TRUNC(G406*D406,1)</f>
        <v>0</v>
      </c>
      <c r="I406" s="13">
        <f>단가대비표!V84</f>
        <v>0</v>
      </c>
      <c r="J406" s="14">
        <f>TRUNC(I406*D406,1)</f>
        <v>0</v>
      </c>
      <c r="K406" s="13">
        <f t="shared" si="70"/>
        <v>0</v>
      </c>
      <c r="L406" s="14">
        <f t="shared" si="70"/>
        <v>0</v>
      </c>
      <c r="M406" s="8" t="s">
        <v>52</v>
      </c>
      <c r="N406" s="2" t="s">
        <v>906</v>
      </c>
      <c r="O406" s="2" t="s">
        <v>346</v>
      </c>
      <c r="P406" s="2" t="s">
        <v>64</v>
      </c>
      <c r="Q406" s="2" t="s">
        <v>64</v>
      </c>
      <c r="R406" s="2" t="s">
        <v>63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52</v>
      </c>
      <c r="AW406" s="2" t="s">
        <v>934</v>
      </c>
      <c r="AX406" s="2" t="s">
        <v>52</v>
      </c>
      <c r="AY406" s="2" t="s">
        <v>52</v>
      </c>
    </row>
    <row r="407" spans="1:51" ht="30" customHeight="1">
      <c r="A407" s="8" t="s">
        <v>836</v>
      </c>
      <c r="B407" s="8" t="s">
        <v>344</v>
      </c>
      <c r="C407" s="8" t="s">
        <v>345</v>
      </c>
      <c r="D407" s="9">
        <v>0.02</v>
      </c>
      <c r="E407" s="13">
        <f>단가대비표!O93</f>
        <v>0</v>
      </c>
      <c r="F407" s="14">
        <f>TRUNC(E407*D407,1)</f>
        <v>0</v>
      </c>
      <c r="G407" s="13">
        <f>단가대비표!P93</f>
        <v>0</v>
      </c>
      <c r="H407" s="14">
        <f>TRUNC(G407*D407,1)</f>
        <v>0</v>
      </c>
      <c r="I407" s="13">
        <f>단가대비표!V93</f>
        <v>0</v>
      </c>
      <c r="J407" s="14">
        <f>TRUNC(I407*D407,1)</f>
        <v>0</v>
      </c>
      <c r="K407" s="13">
        <f t="shared" si="70"/>
        <v>0</v>
      </c>
      <c r="L407" s="14">
        <f t="shared" si="70"/>
        <v>0</v>
      </c>
      <c r="M407" s="8" t="s">
        <v>52</v>
      </c>
      <c r="N407" s="2" t="s">
        <v>906</v>
      </c>
      <c r="O407" s="2" t="s">
        <v>837</v>
      </c>
      <c r="P407" s="2" t="s">
        <v>64</v>
      </c>
      <c r="Q407" s="2" t="s">
        <v>64</v>
      </c>
      <c r="R407" s="2" t="s">
        <v>63</v>
      </c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2" t="s">
        <v>52</v>
      </c>
      <c r="AW407" s="2" t="s">
        <v>933</v>
      </c>
      <c r="AX407" s="2" t="s">
        <v>52</v>
      </c>
      <c r="AY407" s="2" t="s">
        <v>52</v>
      </c>
    </row>
    <row r="408" spans="1:51" ht="30" customHeight="1">
      <c r="A408" s="8" t="s">
        <v>343</v>
      </c>
      <c r="B408" s="8" t="s">
        <v>344</v>
      </c>
      <c r="C408" s="8" t="s">
        <v>345</v>
      </c>
      <c r="D408" s="9">
        <v>4.0000000000000001E-3</v>
      </c>
      <c r="E408" s="13">
        <f>단가대비표!O84</f>
        <v>0</v>
      </c>
      <c r="F408" s="14">
        <f>TRUNC(E408*D408,1)</f>
        <v>0</v>
      </c>
      <c r="G408" s="13">
        <f>단가대비표!P84</f>
        <v>0</v>
      </c>
      <c r="H408" s="14">
        <f>TRUNC(G408*D408,1)</f>
        <v>0</v>
      </c>
      <c r="I408" s="13">
        <f>단가대비표!V84</f>
        <v>0</v>
      </c>
      <c r="J408" s="14">
        <f>TRUNC(I408*D408,1)</f>
        <v>0</v>
      </c>
      <c r="K408" s="13">
        <f t="shared" si="70"/>
        <v>0</v>
      </c>
      <c r="L408" s="14">
        <f t="shared" si="70"/>
        <v>0</v>
      </c>
      <c r="M408" s="8" t="s">
        <v>52</v>
      </c>
      <c r="N408" s="2" t="s">
        <v>906</v>
      </c>
      <c r="O408" s="2" t="s">
        <v>346</v>
      </c>
      <c r="P408" s="2" t="s">
        <v>64</v>
      </c>
      <c r="Q408" s="2" t="s">
        <v>64</v>
      </c>
      <c r="R408" s="2" t="s">
        <v>63</v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2" t="s">
        <v>52</v>
      </c>
      <c r="AW408" s="2" t="s">
        <v>934</v>
      </c>
      <c r="AX408" s="2" t="s">
        <v>52</v>
      </c>
      <c r="AY408" s="2" t="s">
        <v>52</v>
      </c>
    </row>
    <row r="409" spans="1:51" ht="30" customHeight="1">
      <c r="A409" s="8" t="s">
        <v>341</v>
      </c>
      <c r="B409" s="8" t="s">
        <v>52</v>
      </c>
      <c r="C409" s="8" t="s">
        <v>52</v>
      </c>
      <c r="D409" s="9"/>
      <c r="E409" s="13"/>
      <c r="F409" s="14">
        <f>TRUNC(SUMIF(N405:N408, N404, F405:F408),0)</f>
        <v>0</v>
      </c>
      <c r="G409" s="13"/>
      <c r="H409" s="14">
        <f>TRUNC(SUMIF(N405:N408, N404, H405:H408),0)</f>
        <v>0</v>
      </c>
      <c r="I409" s="13"/>
      <c r="J409" s="14">
        <f>TRUNC(SUMIF(N405:N408, N404, J405:J408),0)</f>
        <v>0</v>
      </c>
      <c r="K409" s="13"/>
      <c r="L409" s="14">
        <f>F409+H409+J409</f>
        <v>0</v>
      </c>
      <c r="M409" s="8" t="s">
        <v>52</v>
      </c>
      <c r="N409" s="2" t="s">
        <v>78</v>
      </c>
      <c r="O409" s="2" t="s">
        <v>78</v>
      </c>
      <c r="P409" s="2" t="s">
        <v>52</v>
      </c>
      <c r="Q409" s="2" t="s">
        <v>52</v>
      </c>
      <c r="R409" s="2" t="s">
        <v>52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2" t="s">
        <v>52</v>
      </c>
      <c r="AW409" s="2" t="s">
        <v>52</v>
      </c>
      <c r="AX409" s="2" t="s">
        <v>52</v>
      </c>
      <c r="AY409" s="2" t="s">
        <v>52</v>
      </c>
    </row>
    <row r="410" spans="1:51" ht="30" customHeight="1">
      <c r="A410" s="9"/>
      <c r="B410" s="9"/>
      <c r="C410" s="9"/>
      <c r="D410" s="9"/>
      <c r="E410" s="13"/>
      <c r="F410" s="14"/>
      <c r="G410" s="13"/>
      <c r="H410" s="14"/>
      <c r="I410" s="13"/>
      <c r="J410" s="14"/>
      <c r="K410" s="13"/>
      <c r="L410" s="14"/>
      <c r="M410" s="9"/>
    </row>
    <row r="411" spans="1:51" ht="30" customHeight="1">
      <c r="A411" s="163" t="s">
        <v>935</v>
      </c>
      <c r="B411" s="163"/>
      <c r="C411" s="163"/>
      <c r="D411" s="163"/>
      <c r="E411" s="164"/>
      <c r="F411" s="165"/>
      <c r="G411" s="164"/>
      <c r="H411" s="165"/>
      <c r="I411" s="164"/>
      <c r="J411" s="165"/>
      <c r="K411" s="164"/>
      <c r="L411" s="165"/>
      <c r="M411" s="163"/>
      <c r="N411" s="1" t="s">
        <v>910</v>
      </c>
    </row>
    <row r="412" spans="1:51" ht="30" customHeight="1">
      <c r="A412" s="8" t="s">
        <v>774</v>
      </c>
      <c r="B412" s="8" t="s">
        <v>775</v>
      </c>
      <c r="C412" s="8" t="s">
        <v>280</v>
      </c>
      <c r="D412" s="9">
        <v>1.8852000000000001E-2</v>
      </c>
      <c r="E412" s="13">
        <f>단가대비표!O13</f>
        <v>0</v>
      </c>
      <c r="F412" s="14">
        <f t="shared" ref="F412:F421" si="71">TRUNC(E412*D412,1)</f>
        <v>0</v>
      </c>
      <c r="G412" s="13">
        <f>단가대비표!P13</f>
        <v>0</v>
      </c>
      <c r="H412" s="14">
        <f t="shared" ref="H412:H421" si="72">TRUNC(G412*D412,1)</f>
        <v>0</v>
      </c>
      <c r="I412" s="13">
        <f>단가대비표!V13</f>
        <v>0</v>
      </c>
      <c r="J412" s="14">
        <f t="shared" ref="J412:J421" si="73">TRUNC(I412*D412,1)</f>
        <v>0</v>
      </c>
      <c r="K412" s="13">
        <f t="shared" ref="K412:K421" si="74">TRUNC(E412+G412+I412,1)</f>
        <v>0</v>
      </c>
      <c r="L412" s="14">
        <f t="shared" ref="L412:L421" si="75">TRUNC(F412+H412+J412,1)</f>
        <v>0</v>
      </c>
      <c r="M412" s="8" t="s">
        <v>52</v>
      </c>
      <c r="N412" s="2" t="s">
        <v>910</v>
      </c>
      <c r="O412" s="2" t="s">
        <v>776</v>
      </c>
      <c r="P412" s="2" t="s">
        <v>64</v>
      </c>
      <c r="Q412" s="2" t="s">
        <v>64</v>
      </c>
      <c r="R412" s="2" t="s">
        <v>63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2" t="s">
        <v>52</v>
      </c>
      <c r="AW412" s="2" t="s">
        <v>936</v>
      </c>
      <c r="AX412" s="2" t="s">
        <v>52</v>
      </c>
      <c r="AY412" s="2" t="s">
        <v>52</v>
      </c>
    </row>
    <row r="413" spans="1:51" ht="30" customHeight="1">
      <c r="A413" s="8" t="s">
        <v>778</v>
      </c>
      <c r="B413" s="8" t="s">
        <v>779</v>
      </c>
      <c r="C413" s="8" t="s">
        <v>780</v>
      </c>
      <c r="D413" s="9">
        <v>6.4260000000000002</v>
      </c>
      <c r="E413" s="13">
        <f>단가대비표!O11</f>
        <v>0</v>
      </c>
      <c r="F413" s="14">
        <f t="shared" si="71"/>
        <v>0</v>
      </c>
      <c r="G413" s="13">
        <f>단가대비표!P11</f>
        <v>0</v>
      </c>
      <c r="H413" s="14">
        <f t="shared" si="72"/>
        <v>0</v>
      </c>
      <c r="I413" s="13">
        <f>단가대비표!V11</f>
        <v>0</v>
      </c>
      <c r="J413" s="14">
        <f t="shared" si="73"/>
        <v>0</v>
      </c>
      <c r="K413" s="13">
        <f t="shared" si="74"/>
        <v>0</v>
      </c>
      <c r="L413" s="14">
        <f t="shared" si="75"/>
        <v>0</v>
      </c>
      <c r="M413" s="8" t="s">
        <v>781</v>
      </c>
      <c r="N413" s="2" t="s">
        <v>910</v>
      </c>
      <c r="O413" s="2" t="s">
        <v>782</v>
      </c>
      <c r="P413" s="2" t="s">
        <v>64</v>
      </c>
      <c r="Q413" s="2" t="s">
        <v>64</v>
      </c>
      <c r="R413" s="2" t="s">
        <v>63</v>
      </c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2" t="s">
        <v>52</v>
      </c>
      <c r="AW413" s="2" t="s">
        <v>937</v>
      </c>
      <c r="AX413" s="2" t="s">
        <v>52</v>
      </c>
      <c r="AY413" s="2" t="s">
        <v>52</v>
      </c>
    </row>
    <row r="414" spans="1:51" ht="30" customHeight="1">
      <c r="A414" s="8" t="s">
        <v>784</v>
      </c>
      <c r="B414" s="8" t="s">
        <v>785</v>
      </c>
      <c r="C414" s="8" t="s">
        <v>280</v>
      </c>
      <c r="D414" s="9">
        <v>2.8800000000000002E-3</v>
      </c>
      <c r="E414" s="13">
        <f>단가대비표!O12</f>
        <v>0</v>
      </c>
      <c r="F414" s="14">
        <f t="shared" si="71"/>
        <v>0</v>
      </c>
      <c r="G414" s="13">
        <f>단가대비표!P12</f>
        <v>0</v>
      </c>
      <c r="H414" s="14">
        <f t="shared" si="72"/>
        <v>0</v>
      </c>
      <c r="I414" s="13">
        <f>단가대비표!V12</f>
        <v>0</v>
      </c>
      <c r="J414" s="14">
        <f t="shared" si="73"/>
        <v>0</v>
      </c>
      <c r="K414" s="13">
        <f t="shared" si="74"/>
        <v>0</v>
      </c>
      <c r="L414" s="14">
        <f t="shared" si="75"/>
        <v>0</v>
      </c>
      <c r="M414" s="8" t="s">
        <v>52</v>
      </c>
      <c r="N414" s="2" t="s">
        <v>910</v>
      </c>
      <c r="O414" s="2" t="s">
        <v>786</v>
      </c>
      <c r="P414" s="2" t="s">
        <v>64</v>
      </c>
      <c r="Q414" s="2" t="s">
        <v>64</v>
      </c>
      <c r="R414" s="2" t="s">
        <v>63</v>
      </c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2" t="s">
        <v>52</v>
      </c>
      <c r="AW414" s="2" t="s">
        <v>938</v>
      </c>
      <c r="AX414" s="2" t="s">
        <v>52</v>
      </c>
      <c r="AY414" s="2" t="s">
        <v>52</v>
      </c>
    </row>
    <row r="415" spans="1:51" ht="30" customHeight="1">
      <c r="A415" s="8" t="s">
        <v>788</v>
      </c>
      <c r="B415" s="8" t="s">
        <v>789</v>
      </c>
      <c r="C415" s="8" t="s">
        <v>790</v>
      </c>
      <c r="D415" s="9">
        <v>2.1252E-2</v>
      </c>
      <c r="E415" s="13">
        <f>일위대가목록!E50</f>
        <v>0</v>
      </c>
      <c r="F415" s="14">
        <f t="shared" si="71"/>
        <v>0</v>
      </c>
      <c r="G415" s="13">
        <f>일위대가목록!F50</f>
        <v>0</v>
      </c>
      <c r="H415" s="14">
        <f t="shared" si="72"/>
        <v>0</v>
      </c>
      <c r="I415" s="13">
        <f>일위대가목록!G50</f>
        <v>0</v>
      </c>
      <c r="J415" s="14">
        <f t="shared" si="73"/>
        <v>0</v>
      </c>
      <c r="K415" s="13">
        <f t="shared" si="74"/>
        <v>0</v>
      </c>
      <c r="L415" s="14">
        <f t="shared" si="75"/>
        <v>0</v>
      </c>
      <c r="M415" s="8" t="s">
        <v>791</v>
      </c>
      <c r="N415" s="2" t="s">
        <v>910</v>
      </c>
      <c r="O415" s="2" t="s">
        <v>792</v>
      </c>
      <c r="P415" s="2" t="s">
        <v>63</v>
      </c>
      <c r="Q415" s="2" t="s">
        <v>64</v>
      </c>
      <c r="R415" s="2" t="s">
        <v>64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2" t="s">
        <v>52</v>
      </c>
      <c r="AW415" s="2" t="s">
        <v>939</v>
      </c>
      <c r="AX415" s="2" t="s">
        <v>52</v>
      </c>
      <c r="AY415" s="2" t="s">
        <v>52</v>
      </c>
    </row>
    <row r="416" spans="1:51" ht="30" customHeight="1">
      <c r="A416" s="8" t="s">
        <v>794</v>
      </c>
      <c r="B416" s="8" t="s">
        <v>795</v>
      </c>
      <c r="C416" s="8" t="s">
        <v>796</v>
      </c>
      <c r="D416" s="9">
        <v>0.12852</v>
      </c>
      <c r="E416" s="13">
        <f>단가대비표!O83</f>
        <v>0</v>
      </c>
      <c r="F416" s="14">
        <f t="shared" si="71"/>
        <v>0</v>
      </c>
      <c r="G416" s="13">
        <f>단가대비표!P83</f>
        <v>0</v>
      </c>
      <c r="H416" s="14">
        <f t="shared" si="72"/>
        <v>0</v>
      </c>
      <c r="I416" s="13">
        <f>단가대비표!V83</f>
        <v>0</v>
      </c>
      <c r="J416" s="14">
        <f t="shared" si="73"/>
        <v>0</v>
      </c>
      <c r="K416" s="13">
        <f t="shared" si="74"/>
        <v>0</v>
      </c>
      <c r="L416" s="14">
        <f t="shared" si="75"/>
        <v>0</v>
      </c>
      <c r="M416" s="8" t="s">
        <v>52</v>
      </c>
      <c r="N416" s="2" t="s">
        <v>910</v>
      </c>
      <c r="O416" s="2" t="s">
        <v>797</v>
      </c>
      <c r="P416" s="2" t="s">
        <v>64</v>
      </c>
      <c r="Q416" s="2" t="s">
        <v>64</v>
      </c>
      <c r="R416" s="2" t="s">
        <v>63</v>
      </c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2" t="s">
        <v>52</v>
      </c>
      <c r="AW416" s="2" t="s">
        <v>940</v>
      </c>
      <c r="AX416" s="2" t="s">
        <v>52</v>
      </c>
      <c r="AY416" s="2" t="s">
        <v>52</v>
      </c>
    </row>
    <row r="417" spans="1:51" ht="30" customHeight="1">
      <c r="A417" s="8" t="s">
        <v>799</v>
      </c>
      <c r="B417" s="8" t="s">
        <v>344</v>
      </c>
      <c r="C417" s="8" t="s">
        <v>345</v>
      </c>
      <c r="D417" s="9">
        <v>2.6159999999999999E-2</v>
      </c>
      <c r="E417" s="13">
        <f>단가대비표!O88</f>
        <v>0</v>
      </c>
      <c r="F417" s="14">
        <f t="shared" si="71"/>
        <v>0</v>
      </c>
      <c r="G417" s="13">
        <f>단가대비표!P88</f>
        <v>0</v>
      </c>
      <c r="H417" s="14">
        <f t="shared" si="72"/>
        <v>0</v>
      </c>
      <c r="I417" s="13">
        <f>단가대비표!V88</f>
        <v>0</v>
      </c>
      <c r="J417" s="14">
        <f t="shared" si="73"/>
        <v>0</v>
      </c>
      <c r="K417" s="13">
        <f t="shared" si="74"/>
        <v>0</v>
      </c>
      <c r="L417" s="14">
        <f t="shared" si="75"/>
        <v>0</v>
      </c>
      <c r="M417" s="8" t="s">
        <v>52</v>
      </c>
      <c r="N417" s="2" t="s">
        <v>910</v>
      </c>
      <c r="O417" s="2" t="s">
        <v>800</v>
      </c>
      <c r="P417" s="2" t="s">
        <v>64</v>
      </c>
      <c r="Q417" s="2" t="s">
        <v>64</v>
      </c>
      <c r="R417" s="2" t="s">
        <v>63</v>
      </c>
      <c r="S417" s="3"/>
      <c r="T417" s="3"/>
      <c r="U417" s="3"/>
      <c r="V417" s="3">
        <v>1</v>
      </c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2" t="s">
        <v>52</v>
      </c>
      <c r="AW417" s="2" t="s">
        <v>941</v>
      </c>
      <c r="AX417" s="2" t="s">
        <v>52</v>
      </c>
      <c r="AY417" s="2" t="s">
        <v>52</v>
      </c>
    </row>
    <row r="418" spans="1:51" ht="30" customHeight="1">
      <c r="A418" s="8" t="s">
        <v>343</v>
      </c>
      <c r="B418" s="8" t="s">
        <v>344</v>
      </c>
      <c r="C418" s="8" t="s">
        <v>345</v>
      </c>
      <c r="D418" s="9">
        <v>6.7199999999999996E-4</v>
      </c>
      <c r="E418" s="13">
        <f>단가대비표!O84</f>
        <v>0</v>
      </c>
      <c r="F418" s="14">
        <f t="shared" si="71"/>
        <v>0</v>
      </c>
      <c r="G418" s="13">
        <f>단가대비표!P84</f>
        <v>0</v>
      </c>
      <c r="H418" s="14">
        <f t="shared" si="72"/>
        <v>0</v>
      </c>
      <c r="I418" s="13">
        <f>단가대비표!V84</f>
        <v>0</v>
      </c>
      <c r="J418" s="14">
        <f t="shared" si="73"/>
        <v>0</v>
      </c>
      <c r="K418" s="13">
        <f t="shared" si="74"/>
        <v>0</v>
      </c>
      <c r="L418" s="14">
        <f t="shared" si="75"/>
        <v>0</v>
      </c>
      <c r="M418" s="8" t="s">
        <v>52</v>
      </c>
      <c r="N418" s="2" t="s">
        <v>910</v>
      </c>
      <c r="O418" s="2" t="s">
        <v>346</v>
      </c>
      <c r="P418" s="2" t="s">
        <v>64</v>
      </c>
      <c r="Q418" s="2" t="s">
        <v>64</v>
      </c>
      <c r="R418" s="2" t="s">
        <v>63</v>
      </c>
      <c r="S418" s="3"/>
      <c r="T418" s="3"/>
      <c r="U418" s="3"/>
      <c r="V418" s="3">
        <v>1</v>
      </c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2" t="s">
        <v>52</v>
      </c>
      <c r="AW418" s="2" t="s">
        <v>942</v>
      </c>
      <c r="AX418" s="2" t="s">
        <v>52</v>
      </c>
      <c r="AY418" s="2" t="s">
        <v>52</v>
      </c>
    </row>
    <row r="419" spans="1:51" ht="30" customHeight="1">
      <c r="A419" s="8" t="s">
        <v>803</v>
      </c>
      <c r="B419" s="8" t="s">
        <v>344</v>
      </c>
      <c r="C419" s="8" t="s">
        <v>345</v>
      </c>
      <c r="D419" s="9">
        <v>2.6519999999999998E-3</v>
      </c>
      <c r="E419" s="13">
        <f>단가대비표!O90</f>
        <v>0</v>
      </c>
      <c r="F419" s="14">
        <f t="shared" si="71"/>
        <v>0</v>
      </c>
      <c r="G419" s="13">
        <f>단가대비표!P90</f>
        <v>0</v>
      </c>
      <c r="H419" s="14">
        <f t="shared" si="72"/>
        <v>0</v>
      </c>
      <c r="I419" s="13">
        <f>단가대비표!V90</f>
        <v>0</v>
      </c>
      <c r="J419" s="14">
        <f t="shared" si="73"/>
        <v>0</v>
      </c>
      <c r="K419" s="13">
        <f t="shared" si="74"/>
        <v>0</v>
      </c>
      <c r="L419" s="14">
        <f t="shared" si="75"/>
        <v>0</v>
      </c>
      <c r="M419" s="8" t="s">
        <v>52</v>
      </c>
      <c r="N419" s="2" t="s">
        <v>910</v>
      </c>
      <c r="O419" s="2" t="s">
        <v>804</v>
      </c>
      <c r="P419" s="2" t="s">
        <v>64</v>
      </c>
      <c r="Q419" s="2" t="s">
        <v>64</v>
      </c>
      <c r="R419" s="2" t="s">
        <v>63</v>
      </c>
      <c r="S419" s="3"/>
      <c r="T419" s="3"/>
      <c r="U419" s="3"/>
      <c r="V419" s="3">
        <v>1</v>
      </c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2" t="s">
        <v>52</v>
      </c>
      <c r="AW419" s="2" t="s">
        <v>943</v>
      </c>
      <c r="AX419" s="2" t="s">
        <v>52</v>
      </c>
      <c r="AY419" s="2" t="s">
        <v>52</v>
      </c>
    </row>
    <row r="420" spans="1:51" ht="30" customHeight="1">
      <c r="A420" s="8" t="s">
        <v>806</v>
      </c>
      <c r="B420" s="8" t="s">
        <v>344</v>
      </c>
      <c r="C420" s="8" t="s">
        <v>345</v>
      </c>
      <c r="D420" s="9">
        <v>7.5600000000000005E-4</v>
      </c>
      <c r="E420" s="13">
        <f>단가대비표!O85</f>
        <v>0</v>
      </c>
      <c r="F420" s="14">
        <f t="shared" si="71"/>
        <v>0</v>
      </c>
      <c r="G420" s="13">
        <f>단가대비표!P85</f>
        <v>0</v>
      </c>
      <c r="H420" s="14">
        <f t="shared" si="72"/>
        <v>0</v>
      </c>
      <c r="I420" s="13">
        <f>단가대비표!V85</f>
        <v>0</v>
      </c>
      <c r="J420" s="14">
        <f t="shared" si="73"/>
        <v>0</v>
      </c>
      <c r="K420" s="13">
        <f t="shared" si="74"/>
        <v>0</v>
      </c>
      <c r="L420" s="14">
        <f t="shared" si="75"/>
        <v>0</v>
      </c>
      <c r="M420" s="8" t="s">
        <v>52</v>
      </c>
      <c r="N420" s="2" t="s">
        <v>910</v>
      </c>
      <c r="O420" s="2" t="s">
        <v>807</v>
      </c>
      <c r="P420" s="2" t="s">
        <v>64</v>
      </c>
      <c r="Q420" s="2" t="s">
        <v>64</v>
      </c>
      <c r="R420" s="2" t="s">
        <v>63</v>
      </c>
      <c r="S420" s="3"/>
      <c r="T420" s="3"/>
      <c r="U420" s="3"/>
      <c r="V420" s="3">
        <v>1</v>
      </c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2" t="s">
        <v>52</v>
      </c>
      <c r="AW420" s="2" t="s">
        <v>944</v>
      </c>
      <c r="AX420" s="2" t="s">
        <v>52</v>
      </c>
      <c r="AY420" s="2" t="s">
        <v>52</v>
      </c>
    </row>
    <row r="421" spans="1:51" ht="30" customHeight="1">
      <c r="A421" s="8" t="s">
        <v>378</v>
      </c>
      <c r="B421" s="8" t="s">
        <v>809</v>
      </c>
      <c r="C421" s="8" t="s">
        <v>179</v>
      </c>
      <c r="D421" s="9">
        <v>1</v>
      </c>
      <c r="E421" s="13">
        <f>TRUNC(SUMIF(V412:V421, RIGHTB(O421, 1), H412:H421)*U421, 2)</f>
        <v>0</v>
      </c>
      <c r="F421" s="14">
        <f t="shared" si="71"/>
        <v>0</v>
      </c>
      <c r="G421" s="13">
        <v>0</v>
      </c>
      <c r="H421" s="14">
        <f t="shared" si="72"/>
        <v>0</v>
      </c>
      <c r="I421" s="13">
        <v>0</v>
      </c>
      <c r="J421" s="14">
        <f t="shared" si="73"/>
        <v>0</v>
      </c>
      <c r="K421" s="13">
        <f t="shared" si="74"/>
        <v>0</v>
      </c>
      <c r="L421" s="14">
        <f t="shared" si="75"/>
        <v>0</v>
      </c>
      <c r="M421" s="8" t="s">
        <v>52</v>
      </c>
      <c r="N421" s="2" t="s">
        <v>910</v>
      </c>
      <c r="O421" s="2" t="s">
        <v>380</v>
      </c>
      <c r="P421" s="2" t="s">
        <v>64</v>
      </c>
      <c r="Q421" s="2" t="s">
        <v>64</v>
      </c>
      <c r="R421" s="2" t="s">
        <v>64</v>
      </c>
      <c r="S421" s="3">
        <v>1</v>
      </c>
      <c r="T421" s="3">
        <v>0</v>
      </c>
      <c r="U421" s="3">
        <v>0.03</v>
      </c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52</v>
      </c>
      <c r="AW421" s="2" t="s">
        <v>945</v>
      </c>
      <c r="AX421" s="2" t="s">
        <v>52</v>
      </c>
      <c r="AY421" s="2" t="s">
        <v>52</v>
      </c>
    </row>
    <row r="422" spans="1:51" ht="30" customHeight="1">
      <c r="A422" s="8" t="s">
        <v>341</v>
      </c>
      <c r="B422" s="8" t="s">
        <v>52</v>
      </c>
      <c r="C422" s="8" t="s">
        <v>52</v>
      </c>
      <c r="D422" s="9"/>
      <c r="E422" s="13"/>
      <c r="F422" s="14">
        <f>TRUNC(SUMIF(N412:N421, N411, F412:F421),0)</f>
        <v>0</v>
      </c>
      <c r="G422" s="13"/>
      <c r="H422" s="14">
        <f>TRUNC(SUMIF(N412:N421, N411, H412:H421),0)</f>
        <v>0</v>
      </c>
      <c r="I422" s="13"/>
      <c r="J422" s="14">
        <f>TRUNC(SUMIF(N412:N421, N411, J412:J421),0)</f>
        <v>0</v>
      </c>
      <c r="K422" s="13"/>
      <c r="L422" s="14">
        <f>F422+H422+J422</f>
        <v>0</v>
      </c>
      <c r="M422" s="8" t="s">
        <v>52</v>
      </c>
      <c r="N422" s="2" t="s">
        <v>78</v>
      </c>
      <c r="O422" s="2" t="s">
        <v>78</v>
      </c>
      <c r="P422" s="2" t="s">
        <v>52</v>
      </c>
      <c r="Q422" s="2" t="s">
        <v>52</v>
      </c>
      <c r="R422" s="2" t="s">
        <v>52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2" t="s">
        <v>52</v>
      </c>
      <c r="AW422" s="2" t="s">
        <v>52</v>
      </c>
      <c r="AX422" s="2" t="s">
        <v>52</v>
      </c>
      <c r="AY422" s="2" t="s">
        <v>52</v>
      </c>
    </row>
    <row r="423" spans="1:51" ht="30" customHeight="1">
      <c r="A423" s="9"/>
      <c r="B423" s="9"/>
      <c r="C423" s="9"/>
      <c r="D423" s="9"/>
      <c r="E423" s="13"/>
      <c r="F423" s="14"/>
      <c r="G423" s="13"/>
      <c r="H423" s="14"/>
      <c r="I423" s="13"/>
      <c r="J423" s="14"/>
      <c r="K423" s="13"/>
      <c r="L423" s="14"/>
      <c r="M423" s="9"/>
    </row>
    <row r="424" spans="1:51" ht="30" customHeight="1">
      <c r="A424" s="163" t="s">
        <v>946</v>
      </c>
      <c r="B424" s="163"/>
      <c r="C424" s="163"/>
      <c r="D424" s="163"/>
      <c r="E424" s="164"/>
      <c r="F424" s="165"/>
      <c r="G424" s="164"/>
      <c r="H424" s="165"/>
      <c r="I424" s="164"/>
      <c r="J424" s="165"/>
      <c r="K424" s="164"/>
      <c r="L424" s="165"/>
      <c r="M424" s="163"/>
      <c r="N424" s="1" t="s">
        <v>913</v>
      </c>
    </row>
    <row r="425" spans="1:51" ht="30" customHeight="1">
      <c r="A425" s="8" t="s">
        <v>774</v>
      </c>
      <c r="B425" s="8" t="s">
        <v>775</v>
      </c>
      <c r="C425" s="8" t="s">
        <v>280</v>
      </c>
      <c r="D425" s="9">
        <v>3.3240000000000001E-3</v>
      </c>
      <c r="E425" s="13">
        <f>단가대비표!O13</f>
        <v>0</v>
      </c>
      <c r="F425" s="14">
        <f t="shared" ref="F425:F434" si="76">TRUNC(E425*D425,1)</f>
        <v>0</v>
      </c>
      <c r="G425" s="13">
        <f>단가대비표!P13</f>
        <v>0</v>
      </c>
      <c r="H425" s="14">
        <f t="shared" ref="H425:H434" si="77">TRUNC(G425*D425,1)</f>
        <v>0</v>
      </c>
      <c r="I425" s="13">
        <f>단가대비표!V13</f>
        <v>0</v>
      </c>
      <c r="J425" s="14">
        <f t="shared" ref="J425:J434" si="78">TRUNC(I425*D425,1)</f>
        <v>0</v>
      </c>
      <c r="K425" s="13">
        <f t="shared" ref="K425:K434" si="79">TRUNC(E425+G425+I425,1)</f>
        <v>0</v>
      </c>
      <c r="L425" s="14">
        <f t="shared" ref="L425:L434" si="80">TRUNC(F425+H425+J425,1)</f>
        <v>0</v>
      </c>
      <c r="M425" s="8" t="s">
        <v>52</v>
      </c>
      <c r="N425" s="2" t="s">
        <v>913</v>
      </c>
      <c r="O425" s="2" t="s">
        <v>776</v>
      </c>
      <c r="P425" s="2" t="s">
        <v>64</v>
      </c>
      <c r="Q425" s="2" t="s">
        <v>64</v>
      </c>
      <c r="R425" s="2" t="s">
        <v>63</v>
      </c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2" t="s">
        <v>52</v>
      </c>
      <c r="AW425" s="2" t="s">
        <v>947</v>
      </c>
      <c r="AX425" s="2" t="s">
        <v>52</v>
      </c>
      <c r="AY425" s="2" t="s">
        <v>52</v>
      </c>
    </row>
    <row r="426" spans="1:51" ht="30" customHeight="1">
      <c r="A426" s="8" t="s">
        <v>778</v>
      </c>
      <c r="B426" s="8" t="s">
        <v>779</v>
      </c>
      <c r="C426" s="8" t="s">
        <v>780</v>
      </c>
      <c r="D426" s="9">
        <v>1.1339999999999999</v>
      </c>
      <c r="E426" s="13">
        <f>단가대비표!O11</f>
        <v>0</v>
      </c>
      <c r="F426" s="14">
        <f t="shared" si="76"/>
        <v>0</v>
      </c>
      <c r="G426" s="13">
        <f>단가대비표!P11</f>
        <v>0</v>
      </c>
      <c r="H426" s="14">
        <f t="shared" si="77"/>
        <v>0</v>
      </c>
      <c r="I426" s="13">
        <f>단가대비표!V11</f>
        <v>0</v>
      </c>
      <c r="J426" s="14">
        <f t="shared" si="78"/>
        <v>0</v>
      </c>
      <c r="K426" s="13">
        <f t="shared" si="79"/>
        <v>0</v>
      </c>
      <c r="L426" s="14">
        <f t="shared" si="80"/>
        <v>0</v>
      </c>
      <c r="M426" s="8" t="s">
        <v>781</v>
      </c>
      <c r="N426" s="2" t="s">
        <v>913</v>
      </c>
      <c r="O426" s="2" t="s">
        <v>782</v>
      </c>
      <c r="P426" s="2" t="s">
        <v>64</v>
      </c>
      <c r="Q426" s="2" t="s">
        <v>64</v>
      </c>
      <c r="R426" s="2" t="s">
        <v>63</v>
      </c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2" t="s">
        <v>52</v>
      </c>
      <c r="AW426" s="2" t="s">
        <v>948</v>
      </c>
      <c r="AX426" s="2" t="s">
        <v>52</v>
      </c>
      <c r="AY426" s="2" t="s">
        <v>52</v>
      </c>
    </row>
    <row r="427" spans="1:51" ht="30" customHeight="1">
      <c r="A427" s="8" t="s">
        <v>784</v>
      </c>
      <c r="B427" s="8" t="s">
        <v>785</v>
      </c>
      <c r="C427" s="8" t="s">
        <v>280</v>
      </c>
      <c r="D427" s="9">
        <v>4.8000000000000001E-4</v>
      </c>
      <c r="E427" s="13">
        <f>단가대비표!O12</f>
        <v>0</v>
      </c>
      <c r="F427" s="14">
        <f t="shared" si="76"/>
        <v>0</v>
      </c>
      <c r="G427" s="13">
        <f>단가대비표!P12</f>
        <v>0</v>
      </c>
      <c r="H427" s="14">
        <f t="shared" si="77"/>
        <v>0</v>
      </c>
      <c r="I427" s="13">
        <f>단가대비표!V12</f>
        <v>0</v>
      </c>
      <c r="J427" s="14">
        <f t="shared" si="78"/>
        <v>0</v>
      </c>
      <c r="K427" s="13">
        <f t="shared" si="79"/>
        <v>0</v>
      </c>
      <c r="L427" s="14">
        <f t="shared" si="80"/>
        <v>0</v>
      </c>
      <c r="M427" s="8" t="s">
        <v>52</v>
      </c>
      <c r="N427" s="2" t="s">
        <v>913</v>
      </c>
      <c r="O427" s="2" t="s">
        <v>786</v>
      </c>
      <c r="P427" s="2" t="s">
        <v>64</v>
      </c>
      <c r="Q427" s="2" t="s">
        <v>64</v>
      </c>
      <c r="R427" s="2" t="s">
        <v>63</v>
      </c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2" t="s">
        <v>52</v>
      </c>
      <c r="AW427" s="2" t="s">
        <v>949</v>
      </c>
      <c r="AX427" s="2" t="s">
        <v>52</v>
      </c>
      <c r="AY427" s="2" t="s">
        <v>52</v>
      </c>
    </row>
    <row r="428" spans="1:51" ht="30" customHeight="1">
      <c r="A428" s="8" t="s">
        <v>788</v>
      </c>
      <c r="B428" s="8" t="s">
        <v>789</v>
      </c>
      <c r="C428" s="8" t="s">
        <v>790</v>
      </c>
      <c r="D428" s="9">
        <v>3.7439999999999999E-3</v>
      </c>
      <c r="E428" s="13">
        <f>일위대가목록!E50</f>
        <v>0</v>
      </c>
      <c r="F428" s="14">
        <f t="shared" si="76"/>
        <v>0</v>
      </c>
      <c r="G428" s="13">
        <f>일위대가목록!F50</f>
        <v>0</v>
      </c>
      <c r="H428" s="14">
        <f t="shared" si="77"/>
        <v>0</v>
      </c>
      <c r="I428" s="13">
        <f>일위대가목록!G50</f>
        <v>0</v>
      </c>
      <c r="J428" s="14">
        <f t="shared" si="78"/>
        <v>0</v>
      </c>
      <c r="K428" s="13">
        <f t="shared" si="79"/>
        <v>0</v>
      </c>
      <c r="L428" s="14">
        <f t="shared" si="80"/>
        <v>0</v>
      </c>
      <c r="M428" s="8" t="s">
        <v>791</v>
      </c>
      <c r="N428" s="2" t="s">
        <v>913</v>
      </c>
      <c r="O428" s="2" t="s">
        <v>792</v>
      </c>
      <c r="P428" s="2" t="s">
        <v>63</v>
      </c>
      <c r="Q428" s="2" t="s">
        <v>64</v>
      </c>
      <c r="R428" s="2" t="s">
        <v>64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2" t="s">
        <v>52</v>
      </c>
      <c r="AW428" s="2" t="s">
        <v>950</v>
      </c>
      <c r="AX428" s="2" t="s">
        <v>52</v>
      </c>
      <c r="AY428" s="2" t="s">
        <v>52</v>
      </c>
    </row>
    <row r="429" spans="1:51" ht="30" customHeight="1">
      <c r="A429" s="8" t="s">
        <v>794</v>
      </c>
      <c r="B429" s="8" t="s">
        <v>795</v>
      </c>
      <c r="C429" s="8" t="s">
        <v>796</v>
      </c>
      <c r="D429" s="9">
        <v>2.2679999999999999E-2</v>
      </c>
      <c r="E429" s="13">
        <f>단가대비표!O83</f>
        <v>0</v>
      </c>
      <c r="F429" s="14">
        <f t="shared" si="76"/>
        <v>0</v>
      </c>
      <c r="G429" s="13">
        <f>단가대비표!P83</f>
        <v>0</v>
      </c>
      <c r="H429" s="14">
        <f t="shared" si="77"/>
        <v>0</v>
      </c>
      <c r="I429" s="13">
        <f>단가대비표!V83</f>
        <v>0</v>
      </c>
      <c r="J429" s="14">
        <f t="shared" si="78"/>
        <v>0</v>
      </c>
      <c r="K429" s="13">
        <f t="shared" si="79"/>
        <v>0</v>
      </c>
      <c r="L429" s="14">
        <f t="shared" si="80"/>
        <v>0</v>
      </c>
      <c r="M429" s="8" t="s">
        <v>52</v>
      </c>
      <c r="N429" s="2" t="s">
        <v>913</v>
      </c>
      <c r="O429" s="2" t="s">
        <v>797</v>
      </c>
      <c r="P429" s="2" t="s">
        <v>64</v>
      </c>
      <c r="Q429" s="2" t="s">
        <v>64</v>
      </c>
      <c r="R429" s="2" t="s">
        <v>63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2" t="s">
        <v>52</v>
      </c>
      <c r="AW429" s="2" t="s">
        <v>951</v>
      </c>
      <c r="AX429" s="2" t="s">
        <v>52</v>
      </c>
      <c r="AY429" s="2" t="s">
        <v>52</v>
      </c>
    </row>
    <row r="430" spans="1:51" ht="30" customHeight="1">
      <c r="A430" s="8" t="s">
        <v>799</v>
      </c>
      <c r="B430" s="8" t="s">
        <v>344</v>
      </c>
      <c r="C430" s="8" t="s">
        <v>345</v>
      </c>
      <c r="D430" s="9">
        <v>7.0200000000000002E-3</v>
      </c>
      <c r="E430" s="13">
        <f>단가대비표!O88</f>
        <v>0</v>
      </c>
      <c r="F430" s="14">
        <f t="shared" si="76"/>
        <v>0</v>
      </c>
      <c r="G430" s="13">
        <f>단가대비표!P88</f>
        <v>0</v>
      </c>
      <c r="H430" s="14">
        <f t="shared" si="77"/>
        <v>0</v>
      </c>
      <c r="I430" s="13">
        <f>단가대비표!V88</f>
        <v>0</v>
      </c>
      <c r="J430" s="14">
        <f t="shared" si="78"/>
        <v>0</v>
      </c>
      <c r="K430" s="13">
        <f t="shared" si="79"/>
        <v>0</v>
      </c>
      <c r="L430" s="14">
        <f t="shared" si="80"/>
        <v>0</v>
      </c>
      <c r="M430" s="8" t="s">
        <v>52</v>
      </c>
      <c r="N430" s="2" t="s">
        <v>913</v>
      </c>
      <c r="O430" s="2" t="s">
        <v>800</v>
      </c>
      <c r="P430" s="2" t="s">
        <v>64</v>
      </c>
      <c r="Q430" s="2" t="s">
        <v>64</v>
      </c>
      <c r="R430" s="2" t="s">
        <v>63</v>
      </c>
      <c r="S430" s="3"/>
      <c r="T430" s="3"/>
      <c r="U430" s="3"/>
      <c r="V430" s="3">
        <v>1</v>
      </c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2" t="s">
        <v>52</v>
      </c>
      <c r="AW430" s="2" t="s">
        <v>952</v>
      </c>
      <c r="AX430" s="2" t="s">
        <v>52</v>
      </c>
      <c r="AY430" s="2" t="s">
        <v>52</v>
      </c>
    </row>
    <row r="431" spans="1:51" ht="30" customHeight="1">
      <c r="A431" s="8" t="s">
        <v>343</v>
      </c>
      <c r="B431" s="8" t="s">
        <v>344</v>
      </c>
      <c r="C431" s="8" t="s">
        <v>345</v>
      </c>
      <c r="D431" s="9">
        <v>1.2E-4</v>
      </c>
      <c r="E431" s="13">
        <f>단가대비표!O84</f>
        <v>0</v>
      </c>
      <c r="F431" s="14">
        <f t="shared" si="76"/>
        <v>0</v>
      </c>
      <c r="G431" s="13">
        <f>단가대비표!P84</f>
        <v>0</v>
      </c>
      <c r="H431" s="14">
        <f t="shared" si="77"/>
        <v>0</v>
      </c>
      <c r="I431" s="13">
        <f>단가대비표!V84</f>
        <v>0</v>
      </c>
      <c r="J431" s="14">
        <f t="shared" si="78"/>
        <v>0</v>
      </c>
      <c r="K431" s="13">
        <f t="shared" si="79"/>
        <v>0</v>
      </c>
      <c r="L431" s="14">
        <f t="shared" si="80"/>
        <v>0</v>
      </c>
      <c r="M431" s="8" t="s">
        <v>52</v>
      </c>
      <c r="N431" s="2" t="s">
        <v>913</v>
      </c>
      <c r="O431" s="2" t="s">
        <v>346</v>
      </c>
      <c r="P431" s="2" t="s">
        <v>64</v>
      </c>
      <c r="Q431" s="2" t="s">
        <v>64</v>
      </c>
      <c r="R431" s="2" t="s">
        <v>63</v>
      </c>
      <c r="S431" s="3"/>
      <c r="T431" s="3"/>
      <c r="U431" s="3"/>
      <c r="V431" s="3">
        <v>1</v>
      </c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2" t="s">
        <v>52</v>
      </c>
      <c r="AW431" s="2" t="s">
        <v>953</v>
      </c>
      <c r="AX431" s="2" t="s">
        <v>52</v>
      </c>
      <c r="AY431" s="2" t="s">
        <v>52</v>
      </c>
    </row>
    <row r="432" spans="1:51" ht="30" customHeight="1">
      <c r="A432" s="8" t="s">
        <v>803</v>
      </c>
      <c r="B432" s="8" t="s">
        <v>344</v>
      </c>
      <c r="C432" s="8" t="s">
        <v>345</v>
      </c>
      <c r="D432" s="9">
        <v>4.6799999999999999E-4</v>
      </c>
      <c r="E432" s="13">
        <f>단가대비표!O90</f>
        <v>0</v>
      </c>
      <c r="F432" s="14">
        <f t="shared" si="76"/>
        <v>0</v>
      </c>
      <c r="G432" s="13">
        <f>단가대비표!P90</f>
        <v>0</v>
      </c>
      <c r="H432" s="14">
        <f t="shared" si="77"/>
        <v>0</v>
      </c>
      <c r="I432" s="13">
        <f>단가대비표!V90</f>
        <v>0</v>
      </c>
      <c r="J432" s="14">
        <f t="shared" si="78"/>
        <v>0</v>
      </c>
      <c r="K432" s="13">
        <f t="shared" si="79"/>
        <v>0</v>
      </c>
      <c r="L432" s="14">
        <f t="shared" si="80"/>
        <v>0</v>
      </c>
      <c r="M432" s="8" t="s">
        <v>52</v>
      </c>
      <c r="N432" s="2" t="s">
        <v>913</v>
      </c>
      <c r="O432" s="2" t="s">
        <v>804</v>
      </c>
      <c r="P432" s="2" t="s">
        <v>64</v>
      </c>
      <c r="Q432" s="2" t="s">
        <v>64</v>
      </c>
      <c r="R432" s="2" t="s">
        <v>63</v>
      </c>
      <c r="S432" s="3"/>
      <c r="T432" s="3"/>
      <c r="U432" s="3"/>
      <c r="V432" s="3">
        <v>1</v>
      </c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2" t="s">
        <v>52</v>
      </c>
      <c r="AW432" s="2" t="s">
        <v>954</v>
      </c>
      <c r="AX432" s="2" t="s">
        <v>52</v>
      </c>
      <c r="AY432" s="2" t="s">
        <v>52</v>
      </c>
    </row>
    <row r="433" spans="1:51" ht="30" customHeight="1">
      <c r="A433" s="8" t="s">
        <v>806</v>
      </c>
      <c r="B433" s="8" t="s">
        <v>344</v>
      </c>
      <c r="C433" s="8" t="s">
        <v>345</v>
      </c>
      <c r="D433" s="9">
        <v>1.3200000000000001E-4</v>
      </c>
      <c r="E433" s="13">
        <f>단가대비표!O85</f>
        <v>0</v>
      </c>
      <c r="F433" s="14">
        <f t="shared" si="76"/>
        <v>0</v>
      </c>
      <c r="G433" s="13">
        <f>단가대비표!P85</f>
        <v>0</v>
      </c>
      <c r="H433" s="14">
        <f t="shared" si="77"/>
        <v>0</v>
      </c>
      <c r="I433" s="13">
        <f>단가대비표!V85</f>
        <v>0</v>
      </c>
      <c r="J433" s="14">
        <f t="shared" si="78"/>
        <v>0</v>
      </c>
      <c r="K433" s="13">
        <f t="shared" si="79"/>
        <v>0</v>
      </c>
      <c r="L433" s="14">
        <f t="shared" si="80"/>
        <v>0</v>
      </c>
      <c r="M433" s="8" t="s">
        <v>52</v>
      </c>
      <c r="N433" s="2" t="s">
        <v>913</v>
      </c>
      <c r="O433" s="2" t="s">
        <v>807</v>
      </c>
      <c r="P433" s="2" t="s">
        <v>64</v>
      </c>
      <c r="Q433" s="2" t="s">
        <v>64</v>
      </c>
      <c r="R433" s="2" t="s">
        <v>63</v>
      </c>
      <c r="S433" s="3"/>
      <c r="T433" s="3"/>
      <c r="U433" s="3"/>
      <c r="V433" s="3">
        <v>1</v>
      </c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955</v>
      </c>
      <c r="AX433" s="2" t="s">
        <v>52</v>
      </c>
      <c r="AY433" s="2" t="s">
        <v>52</v>
      </c>
    </row>
    <row r="434" spans="1:51" ht="30" customHeight="1">
      <c r="A434" s="8" t="s">
        <v>378</v>
      </c>
      <c r="B434" s="8" t="s">
        <v>809</v>
      </c>
      <c r="C434" s="8" t="s">
        <v>179</v>
      </c>
      <c r="D434" s="9">
        <v>1</v>
      </c>
      <c r="E434" s="13">
        <f>TRUNC(SUMIF(V425:V434, RIGHTB(O434, 1), H425:H434)*U434, 2)</f>
        <v>0</v>
      </c>
      <c r="F434" s="14">
        <f t="shared" si="76"/>
        <v>0</v>
      </c>
      <c r="G434" s="13">
        <v>0</v>
      </c>
      <c r="H434" s="14">
        <f t="shared" si="77"/>
        <v>0</v>
      </c>
      <c r="I434" s="13">
        <v>0</v>
      </c>
      <c r="J434" s="14">
        <f t="shared" si="78"/>
        <v>0</v>
      </c>
      <c r="K434" s="13">
        <f t="shared" si="79"/>
        <v>0</v>
      </c>
      <c r="L434" s="14">
        <f t="shared" si="80"/>
        <v>0</v>
      </c>
      <c r="M434" s="8" t="s">
        <v>52</v>
      </c>
      <c r="N434" s="2" t="s">
        <v>913</v>
      </c>
      <c r="O434" s="2" t="s">
        <v>380</v>
      </c>
      <c r="P434" s="2" t="s">
        <v>64</v>
      </c>
      <c r="Q434" s="2" t="s">
        <v>64</v>
      </c>
      <c r="R434" s="2" t="s">
        <v>64</v>
      </c>
      <c r="S434" s="3">
        <v>1</v>
      </c>
      <c r="T434" s="3">
        <v>0</v>
      </c>
      <c r="U434" s="3">
        <v>0.03</v>
      </c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2" t="s">
        <v>52</v>
      </c>
      <c r="AW434" s="2" t="s">
        <v>956</v>
      </c>
      <c r="AX434" s="2" t="s">
        <v>52</v>
      </c>
      <c r="AY434" s="2" t="s">
        <v>52</v>
      </c>
    </row>
    <row r="435" spans="1:51" ht="30" customHeight="1">
      <c r="A435" s="8" t="s">
        <v>341</v>
      </c>
      <c r="B435" s="8" t="s">
        <v>52</v>
      </c>
      <c r="C435" s="8" t="s">
        <v>52</v>
      </c>
      <c r="D435" s="9"/>
      <c r="E435" s="13"/>
      <c r="F435" s="14">
        <f>TRUNC(SUMIF(N425:N434, N424, F425:F434),0)</f>
        <v>0</v>
      </c>
      <c r="G435" s="13"/>
      <c r="H435" s="14">
        <f>TRUNC(SUMIF(N425:N434, N424, H425:H434),0)</f>
        <v>0</v>
      </c>
      <c r="I435" s="13"/>
      <c r="J435" s="14">
        <f>TRUNC(SUMIF(N425:N434, N424, J425:J434),0)</f>
        <v>0</v>
      </c>
      <c r="K435" s="13"/>
      <c r="L435" s="14">
        <f>F435+H435+J435</f>
        <v>0</v>
      </c>
      <c r="M435" s="8" t="s">
        <v>52</v>
      </c>
      <c r="N435" s="2" t="s">
        <v>78</v>
      </c>
      <c r="O435" s="2" t="s">
        <v>78</v>
      </c>
      <c r="P435" s="2" t="s">
        <v>52</v>
      </c>
      <c r="Q435" s="2" t="s">
        <v>52</v>
      </c>
      <c r="R435" s="2" t="s">
        <v>52</v>
      </c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2" t="s">
        <v>52</v>
      </c>
      <c r="AW435" s="2" t="s">
        <v>52</v>
      </c>
      <c r="AX435" s="2" t="s">
        <v>52</v>
      </c>
      <c r="AY435" s="2" t="s">
        <v>52</v>
      </c>
    </row>
    <row r="436" spans="1:51" ht="30" customHeight="1">
      <c r="A436" s="9"/>
      <c r="B436" s="9"/>
      <c r="C436" s="9"/>
      <c r="D436" s="9"/>
      <c r="E436" s="13"/>
      <c r="F436" s="14"/>
      <c r="G436" s="13"/>
      <c r="H436" s="14"/>
      <c r="I436" s="13"/>
      <c r="J436" s="14"/>
      <c r="K436" s="13"/>
      <c r="L436" s="14"/>
      <c r="M436" s="9"/>
    </row>
    <row r="437" spans="1:51" ht="30" customHeight="1">
      <c r="A437" s="163" t="s">
        <v>957</v>
      </c>
      <c r="B437" s="163"/>
      <c r="C437" s="163"/>
      <c r="D437" s="163"/>
      <c r="E437" s="164"/>
      <c r="F437" s="165"/>
      <c r="G437" s="164"/>
      <c r="H437" s="165"/>
      <c r="I437" s="164"/>
      <c r="J437" s="165"/>
      <c r="K437" s="164"/>
      <c r="L437" s="165"/>
      <c r="M437" s="163"/>
      <c r="N437" s="1" t="s">
        <v>918</v>
      </c>
    </row>
    <row r="438" spans="1:51" ht="30" customHeight="1">
      <c r="A438" s="8" t="s">
        <v>774</v>
      </c>
      <c r="B438" s="8" t="s">
        <v>775</v>
      </c>
      <c r="C438" s="8" t="s">
        <v>280</v>
      </c>
      <c r="D438" s="9">
        <v>2.1994E-2</v>
      </c>
      <c r="E438" s="13">
        <f>단가대비표!O13</f>
        <v>0</v>
      </c>
      <c r="F438" s="14">
        <f t="shared" ref="F438:F447" si="81">TRUNC(E438*D438,1)</f>
        <v>0</v>
      </c>
      <c r="G438" s="13">
        <f>단가대비표!P13</f>
        <v>0</v>
      </c>
      <c r="H438" s="14">
        <f t="shared" ref="H438:H447" si="82">TRUNC(G438*D438,1)</f>
        <v>0</v>
      </c>
      <c r="I438" s="13">
        <f>단가대비표!V13</f>
        <v>0</v>
      </c>
      <c r="J438" s="14">
        <f t="shared" ref="J438:J447" si="83">TRUNC(I438*D438,1)</f>
        <v>0</v>
      </c>
      <c r="K438" s="13">
        <f t="shared" ref="K438:K447" si="84">TRUNC(E438+G438+I438,1)</f>
        <v>0</v>
      </c>
      <c r="L438" s="14">
        <f t="shared" ref="L438:L447" si="85">TRUNC(F438+H438+J438,1)</f>
        <v>0</v>
      </c>
      <c r="M438" s="8" t="s">
        <v>52</v>
      </c>
      <c r="N438" s="2" t="s">
        <v>918</v>
      </c>
      <c r="O438" s="2" t="s">
        <v>776</v>
      </c>
      <c r="P438" s="2" t="s">
        <v>64</v>
      </c>
      <c r="Q438" s="2" t="s">
        <v>64</v>
      </c>
      <c r="R438" s="2" t="s">
        <v>63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52</v>
      </c>
      <c r="AW438" s="2" t="s">
        <v>958</v>
      </c>
      <c r="AX438" s="2" t="s">
        <v>52</v>
      </c>
      <c r="AY438" s="2" t="s">
        <v>52</v>
      </c>
    </row>
    <row r="439" spans="1:51" ht="30" customHeight="1">
      <c r="A439" s="8" t="s">
        <v>778</v>
      </c>
      <c r="B439" s="8" t="s">
        <v>779</v>
      </c>
      <c r="C439" s="8" t="s">
        <v>780</v>
      </c>
      <c r="D439" s="9">
        <v>7.4969999999999999</v>
      </c>
      <c r="E439" s="13">
        <f>단가대비표!O11</f>
        <v>0</v>
      </c>
      <c r="F439" s="14">
        <f t="shared" si="81"/>
        <v>0</v>
      </c>
      <c r="G439" s="13">
        <f>단가대비표!P11</f>
        <v>0</v>
      </c>
      <c r="H439" s="14">
        <f t="shared" si="82"/>
        <v>0</v>
      </c>
      <c r="I439" s="13">
        <f>단가대비표!V11</f>
        <v>0</v>
      </c>
      <c r="J439" s="14">
        <f t="shared" si="83"/>
        <v>0</v>
      </c>
      <c r="K439" s="13">
        <f t="shared" si="84"/>
        <v>0</v>
      </c>
      <c r="L439" s="14">
        <f t="shared" si="85"/>
        <v>0</v>
      </c>
      <c r="M439" s="8" t="s">
        <v>781</v>
      </c>
      <c r="N439" s="2" t="s">
        <v>918</v>
      </c>
      <c r="O439" s="2" t="s">
        <v>782</v>
      </c>
      <c r="P439" s="2" t="s">
        <v>64</v>
      </c>
      <c r="Q439" s="2" t="s">
        <v>64</v>
      </c>
      <c r="R439" s="2" t="s">
        <v>63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52</v>
      </c>
      <c r="AW439" s="2" t="s">
        <v>959</v>
      </c>
      <c r="AX439" s="2" t="s">
        <v>52</v>
      </c>
      <c r="AY439" s="2" t="s">
        <v>52</v>
      </c>
    </row>
    <row r="440" spans="1:51" ht="30" customHeight="1">
      <c r="A440" s="8" t="s">
        <v>784</v>
      </c>
      <c r="B440" s="8" t="s">
        <v>785</v>
      </c>
      <c r="C440" s="8" t="s">
        <v>280</v>
      </c>
      <c r="D440" s="9">
        <v>3.3600000000000001E-3</v>
      </c>
      <c r="E440" s="13">
        <f>단가대비표!O12</f>
        <v>0</v>
      </c>
      <c r="F440" s="14">
        <f t="shared" si="81"/>
        <v>0</v>
      </c>
      <c r="G440" s="13">
        <f>단가대비표!P12</f>
        <v>0</v>
      </c>
      <c r="H440" s="14">
        <f t="shared" si="82"/>
        <v>0</v>
      </c>
      <c r="I440" s="13">
        <f>단가대비표!V12</f>
        <v>0</v>
      </c>
      <c r="J440" s="14">
        <f t="shared" si="83"/>
        <v>0</v>
      </c>
      <c r="K440" s="13">
        <f t="shared" si="84"/>
        <v>0</v>
      </c>
      <c r="L440" s="14">
        <f t="shared" si="85"/>
        <v>0</v>
      </c>
      <c r="M440" s="8" t="s">
        <v>52</v>
      </c>
      <c r="N440" s="2" t="s">
        <v>918</v>
      </c>
      <c r="O440" s="2" t="s">
        <v>786</v>
      </c>
      <c r="P440" s="2" t="s">
        <v>64</v>
      </c>
      <c r="Q440" s="2" t="s">
        <v>64</v>
      </c>
      <c r="R440" s="2" t="s">
        <v>63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2" t="s">
        <v>52</v>
      </c>
      <c r="AW440" s="2" t="s">
        <v>960</v>
      </c>
      <c r="AX440" s="2" t="s">
        <v>52</v>
      </c>
      <c r="AY440" s="2" t="s">
        <v>52</v>
      </c>
    </row>
    <row r="441" spans="1:51" ht="30" customHeight="1">
      <c r="A441" s="8" t="s">
        <v>788</v>
      </c>
      <c r="B441" s="8" t="s">
        <v>789</v>
      </c>
      <c r="C441" s="8" t="s">
        <v>790</v>
      </c>
      <c r="D441" s="9">
        <v>2.4794E-2</v>
      </c>
      <c r="E441" s="13">
        <f>일위대가목록!E50</f>
        <v>0</v>
      </c>
      <c r="F441" s="14">
        <f t="shared" si="81"/>
        <v>0</v>
      </c>
      <c r="G441" s="13">
        <f>일위대가목록!F50</f>
        <v>0</v>
      </c>
      <c r="H441" s="14">
        <f t="shared" si="82"/>
        <v>0</v>
      </c>
      <c r="I441" s="13">
        <f>일위대가목록!G50</f>
        <v>0</v>
      </c>
      <c r="J441" s="14">
        <f t="shared" si="83"/>
        <v>0</v>
      </c>
      <c r="K441" s="13">
        <f t="shared" si="84"/>
        <v>0</v>
      </c>
      <c r="L441" s="14">
        <f t="shared" si="85"/>
        <v>0</v>
      </c>
      <c r="M441" s="8" t="s">
        <v>791</v>
      </c>
      <c r="N441" s="2" t="s">
        <v>918</v>
      </c>
      <c r="O441" s="2" t="s">
        <v>792</v>
      </c>
      <c r="P441" s="2" t="s">
        <v>63</v>
      </c>
      <c r="Q441" s="2" t="s">
        <v>64</v>
      </c>
      <c r="R441" s="2" t="s">
        <v>64</v>
      </c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2" t="s">
        <v>52</v>
      </c>
      <c r="AW441" s="2" t="s">
        <v>961</v>
      </c>
      <c r="AX441" s="2" t="s">
        <v>52</v>
      </c>
      <c r="AY441" s="2" t="s">
        <v>52</v>
      </c>
    </row>
    <row r="442" spans="1:51" ht="30" customHeight="1">
      <c r="A442" s="8" t="s">
        <v>794</v>
      </c>
      <c r="B442" s="8" t="s">
        <v>795</v>
      </c>
      <c r="C442" s="8" t="s">
        <v>796</v>
      </c>
      <c r="D442" s="9">
        <v>0.14993999999999999</v>
      </c>
      <c r="E442" s="13">
        <f>단가대비표!O83</f>
        <v>0</v>
      </c>
      <c r="F442" s="14">
        <f t="shared" si="81"/>
        <v>0</v>
      </c>
      <c r="G442" s="13">
        <f>단가대비표!P83</f>
        <v>0</v>
      </c>
      <c r="H442" s="14">
        <f t="shared" si="82"/>
        <v>0</v>
      </c>
      <c r="I442" s="13">
        <f>단가대비표!V83</f>
        <v>0</v>
      </c>
      <c r="J442" s="14">
        <f t="shared" si="83"/>
        <v>0</v>
      </c>
      <c r="K442" s="13">
        <f t="shared" si="84"/>
        <v>0</v>
      </c>
      <c r="L442" s="14">
        <f t="shared" si="85"/>
        <v>0</v>
      </c>
      <c r="M442" s="8" t="s">
        <v>52</v>
      </c>
      <c r="N442" s="2" t="s">
        <v>918</v>
      </c>
      <c r="O442" s="2" t="s">
        <v>797</v>
      </c>
      <c r="P442" s="2" t="s">
        <v>64</v>
      </c>
      <c r="Q442" s="2" t="s">
        <v>64</v>
      </c>
      <c r="R442" s="2" t="s">
        <v>63</v>
      </c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2" t="s">
        <v>52</v>
      </c>
      <c r="AW442" s="2" t="s">
        <v>962</v>
      </c>
      <c r="AX442" s="2" t="s">
        <v>52</v>
      </c>
      <c r="AY442" s="2" t="s">
        <v>52</v>
      </c>
    </row>
    <row r="443" spans="1:51" ht="30" customHeight="1">
      <c r="A443" s="8" t="s">
        <v>963</v>
      </c>
      <c r="B443" s="8" t="s">
        <v>344</v>
      </c>
      <c r="C443" s="8" t="s">
        <v>345</v>
      </c>
      <c r="D443" s="9">
        <v>3.0519999999999999E-2</v>
      </c>
      <c r="E443" s="13">
        <f>단가대비표!O87</f>
        <v>0</v>
      </c>
      <c r="F443" s="14">
        <f t="shared" si="81"/>
        <v>0</v>
      </c>
      <c r="G443" s="13">
        <f>단가대비표!P87</f>
        <v>0</v>
      </c>
      <c r="H443" s="14">
        <f t="shared" si="82"/>
        <v>0</v>
      </c>
      <c r="I443" s="13">
        <f>단가대비표!V87</f>
        <v>0</v>
      </c>
      <c r="J443" s="14">
        <f t="shared" si="83"/>
        <v>0</v>
      </c>
      <c r="K443" s="13">
        <f t="shared" si="84"/>
        <v>0</v>
      </c>
      <c r="L443" s="14">
        <f t="shared" si="85"/>
        <v>0</v>
      </c>
      <c r="M443" s="8" t="s">
        <v>52</v>
      </c>
      <c r="N443" s="2" t="s">
        <v>918</v>
      </c>
      <c r="O443" s="2" t="s">
        <v>964</v>
      </c>
      <c r="P443" s="2" t="s">
        <v>64</v>
      </c>
      <c r="Q443" s="2" t="s">
        <v>64</v>
      </c>
      <c r="R443" s="2" t="s">
        <v>63</v>
      </c>
      <c r="S443" s="3"/>
      <c r="T443" s="3"/>
      <c r="U443" s="3"/>
      <c r="V443" s="3">
        <v>1</v>
      </c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2" t="s">
        <v>52</v>
      </c>
      <c r="AW443" s="2" t="s">
        <v>965</v>
      </c>
      <c r="AX443" s="2" t="s">
        <v>52</v>
      </c>
      <c r="AY443" s="2" t="s">
        <v>52</v>
      </c>
    </row>
    <row r="444" spans="1:51" ht="30" customHeight="1">
      <c r="A444" s="8" t="s">
        <v>343</v>
      </c>
      <c r="B444" s="8" t="s">
        <v>344</v>
      </c>
      <c r="C444" s="8" t="s">
        <v>345</v>
      </c>
      <c r="D444" s="9">
        <v>7.8399999999999997E-4</v>
      </c>
      <c r="E444" s="13">
        <f>단가대비표!O84</f>
        <v>0</v>
      </c>
      <c r="F444" s="14">
        <f t="shared" si="81"/>
        <v>0</v>
      </c>
      <c r="G444" s="13">
        <f>단가대비표!P84</f>
        <v>0</v>
      </c>
      <c r="H444" s="14">
        <f t="shared" si="82"/>
        <v>0</v>
      </c>
      <c r="I444" s="13">
        <f>단가대비표!V84</f>
        <v>0</v>
      </c>
      <c r="J444" s="14">
        <f t="shared" si="83"/>
        <v>0</v>
      </c>
      <c r="K444" s="13">
        <f t="shared" si="84"/>
        <v>0</v>
      </c>
      <c r="L444" s="14">
        <f t="shared" si="85"/>
        <v>0</v>
      </c>
      <c r="M444" s="8" t="s">
        <v>52</v>
      </c>
      <c r="N444" s="2" t="s">
        <v>918</v>
      </c>
      <c r="O444" s="2" t="s">
        <v>346</v>
      </c>
      <c r="P444" s="2" t="s">
        <v>64</v>
      </c>
      <c r="Q444" s="2" t="s">
        <v>64</v>
      </c>
      <c r="R444" s="2" t="s">
        <v>63</v>
      </c>
      <c r="S444" s="3"/>
      <c r="T444" s="3"/>
      <c r="U444" s="3"/>
      <c r="V444" s="3">
        <v>1</v>
      </c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2" t="s">
        <v>52</v>
      </c>
      <c r="AW444" s="2" t="s">
        <v>966</v>
      </c>
      <c r="AX444" s="2" t="s">
        <v>52</v>
      </c>
      <c r="AY444" s="2" t="s">
        <v>52</v>
      </c>
    </row>
    <row r="445" spans="1:51" ht="30" customHeight="1">
      <c r="A445" s="8" t="s">
        <v>803</v>
      </c>
      <c r="B445" s="8" t="s">
        <v>344</v>
      </c>
      <c r="C445" s="8" t="s">
        <v>345</v>
      </c>
      <c r="D445" s="9">
        <v>3.094E-3</v>
      </c>
      <c r="E445" s="13">
        <f>단가대비표!O90</f>
        <v>0</v>
      </c>
      <c r="F445" s="14">
        <f t="shared" si="81"/>
        <v>0</v>
      </c>
      <c r="G445" s="13">
        <f>단가대비표!P90</f>
        <v>0</v>
      </c>
      <c r="H445" s="14">
        <f t="shared" si="82"/>
        <v>0</v>
      </c>
      <c r="I445" s="13">
        <f>단가대비표!V90</f>
        <v>0</v>
      </c>
      <c r="J445" s="14">
        <f t="shared" si="83"/>
        <v>0</v>
      </c>
      <c r="K445" s="13">
        <f t="shared" si="84"/>
        <v>0</v>
      </c>
      <c r="L445" s="14">
        <f t="shared" si="85"/>
        <v>0</v>
      </c>
      <c r="M445" s="8" t="s">
        <v>52</v>
      </c>
      <c r="N445" s="2" t="s">
        <v>918</v>
      </c>
      <c r="O445" s="2" t="s">
        <v>804</v>
      </c>
      <c r="P445" s="2" t="s">
        <v>64</v>
      </c>
      <c r="Q445" s="2" t="s">
        <v>64</v>
      </c>
      <c r="R445" s="2" t="s">
        <v>63</v>
      </c>
      <c r="S445" s="3"/>
      <c r="T445" s="3"/>
      <c r="U445" s="3"/>
      <c r="V445" s="3">
        <v>1</v>
      </c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2" t="s">
        <v>52</v>
      </c>
      <c r="AW445" s="2" t="s">
        <v>967</v>
      </c>
      <c r="AX445" s="2" t="s">
        <v>52</v>
      </c>
      <c r="AY445" s="2" t="s">
        <v>52</v>
      </c>
    </row>
    <row r="446" spans="1:51" ht="30" customHeight="1">
      <c r="A446" s="8" t="s">
        <v>806</v>
      </c>
      <c r="B446" s="8" t="s">
        <v>344</v>
      </c>
      <c r="C446" s="8" t="s">
        <v>345</v>
      </c>
      <c r="D446" s="9">
        <v>8.8199999999999997E-4</v>
      </c>
      <c r="E446" s="13">
        <f>단가대비표!O85</f>
        <v>0</v>
      </c>
      <c r="F446" s="14">
        <f t="shared" si="81"/>
        <v>0</v>
      </c>
      <c r="G446" s="13">
        <f>단가대비표!P85</f>
        <v>0</v>
      </c>
      <c r="H446" s="14">
        <f t="shared" si="82"/>
        <v>0</v>
      </c>
      <c r="I446" s="13">
        <f>단가대비표!V85</f>
        <v>0</v>
      </c>
      <c r="J446" s="14">
        <f t="shared" si="83"/>
        <v>0</v>
      </c>
      <c r="K446" s="13">
        <f t="shared" si="84"/>
        <v>0</v>
      </c>
      <c r="L446" s="14">
        <f t="shared" si="85"/>
        <v>0</v>
      </c>
      <c r="M446" s="8" t="s">
        <v>52</v>
      </c>
      <c r="N446" s="2" t="s">
        <v>918</v>
      </c>
      <c r="O446" s="2" t="s">
        <v>807</v>
      </c>
      <c r="P446" s="2" t="s">
        <v>64</v>
      </c>
      <c r="Q446" s="2" t="s">
        <v>64</v>
      </c>
      <c r="R446" s="2" t="s">
        <v>63</v>
      </c>
      <c r="S446" s="3"/>
      <c r="T446" s="3"/>
      <c r="U446" s="3"/>
      <c r="V446" s="3">
        <v>1</v>
      </c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2" t="s">
        <v>52</v>
      </c>
      <c r="AW446" s="2" t="s">
        <v>968</v>
      </c>
      <c r="AX446" s="2" t="s">
        <v>52</v>
      </c>
      <c r="AY446" s="2" t="s">
        <v>52</v>
      </c>
    </row>
    <row r="447" spans="1:51" ht="30" customHeight="1">
      <c r="A447" s="8" t="s">
        <v>378</v>
      </c>
      <c r="B447" s="8" t="s">
        <v>809</v>
      </c>
      <c r="C447" s="8" t="s">
        <v>179</v>
      </c>
      <c r="D447" s="9">
        <v>1</v>
      </c>
      <c r="E447" s="13">
        <f>TRUNC(SUMIF(V438:V447, RIGHTB(O447, 1), H438:H447)*U447, 2)</f>
        <v>0</v>
      </c>
      <c r="F447" s="14">
        <f t="shared" si="81"/>
        <v>0</v>
      </c>
      <c r="G447" s="13">
        <v>0</v>
      </c>
      <c r="H447" s="14">
        <f t="shared" si="82"/>
        <v>0</v>
      </c>
      <c r="I447" s="13">
        <v>0</v>
      </c>
      <c r="J447" s="14">
        <f t="shared" si="83"/>
        <v>0</v>
      </c>
      <c r="K447" s="13">
        <f t="shared" si="84"/>
        <v>0</v>
      </c>
      <c r="L447" s="14">
        <f t="shared" si="85"/>
        <v>0</v>
      </c>
      <c r="M447" s="8" t="s">
        <v>52</v>
      </c>
      <c r="N447" s="2" t="s">
        <v>918</v>
      </c>
      <c r="O447" s="2" t="s">
        <v>380</v>
      </c>
      <c r="P447" s="2" t="s">
        <v>64</v>
      </c>
      <c r="Q447" s="2" t="s">
        <v>64</v>
      </c>
      <c r="R447" s="2" t="s">
        <v>64</v>
      </c>
      <c r="S447" s="3">
        <v>1</v>
      </c>
      <c r="T447" s="3">
        <v>0</v>
      </c>
      <c r="U447" s="3">
        <v>0.03</v>
      </c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2" t="s">
        <v>52</v>
      </c>
      <c r="AW447" s="2" t="s">
        <v>969</v>
      </c>
      <c r="AX447" s="2" t="s">
        <v>52</v>
      </c>
      <c r="AY447" s="2" t="s">
        <v>52</v>
      </c>
    </row>
    <row r="448" spans="1:51" ht="30" customHeight="1">
      <c r="A448" s="8" t="s">
        <v>341</v>
      </c>
      <c r="B448" s="8" t="s">
        <v>52</v>
      </c>
      <c r="C448" s="8" t="s">
        <v>52</v>
      </c>
      <c r="D448" s="9"/>
      <c r="E448" s="13"/>
      <c r="F448" s="14">
        <f>TRUNC(SUMIF(N438:N447, N437, F438:F447),0)</f>
        <v>0</v>
      </c>
      <c r="G448" s="13"/>
      <c r="H448" s="14">
        <f>TRUNC(SUMIF(N438:N447, N437, H438:H447),0)</f>
        <v>0</v>
      </c>
      <c r="I448" s="13"/>
      <c r="J448" s="14">
        <f>TRUNC(SUMIF(N438:N447, N437, J438:J447),0)</f>
        <v>0</v>
      </c>
      <c r="K448" s="13"/>
      <c r="L448" s="14">
        <f>F448+H448+J448</f>
        <v>0</v>
      </c>
      <c r="M448" s="8" t="s">
        <v>52</v>
      </c>
      <c r="N448" s="2" t="s">
        <v>78</v>
      </c>
      <c r="O448" s="2" t="s">
        <v>78</v>
      </c>
      <c r="P448" s="2" t="s">
        <v>52</v>
      </c>
      <c r="Q448" s="2" t="s">
        <v>52</v>
      </c>
      <c r="R448" s="2" t="s">
        <v>52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2" t="s">
        <v>52</v>
      </c>
      <c r="AW448" s="2" t="s">
        <v>52</v>
      </c>
      <c r="AX448" s="2" t="s">
        <v>52</v>
      </c>
      <c r="AY448" s="2" t="s">
        <v>52</v>
      </c>
    </row>
    <row r="449" spans="1:51" ht="30" customHeight="1">
      <c r="A449" s="9"/>
      <c r="B449" s="9"/>
      <c r="C449" s="9"/>
      <c r="D449" s="9"/>
      <c r="E449" s="13"/>
      <c r="F449" s="14"/>
      <c r="G449" s="13"/>
      <c r="H449" s="14"/>
      <c r="I449" s="13"/>
      <c r="J449" s="14"/>
      <c r="K449" s="13"/>
      <c r="L449" s="14"/>
      <c r="M449" s="9"/>
    </row>
    <row r="450" spans="1:51" ht="30" customHeight="1">
      <c r="A450" s="163" t="s">
        <v>970</v>
      </c>
      <c r="B450" s="163"/>
      <c r="C450" s="163"/>
      <c r="D450" s="163"/>
      <c r="E450" s="164"/>
      <c r="F450" s="165"/>
      <c r="G450" s="164"/>
      <c r="H450" s="165"/>
      <c r="I450" s="164"/>
      <c r="J450" s="165"/>
      <c r="K450" s="164"/>
      <c r="L450" s="165"/>
      <c r="M450" s="163"/>
      <c r="N450" s="1" t="s">
        <v>922</v>
      </c>
    </row>
    <row r="451" spans="1:51" ht="30" customHeight="1">
      <c r="A451" s="8" t="s">
        <v>774</v>
      </c>
      <c r="B451" s="8" t="s">
        <v>775</v>
      </c>
      <c r="C451" s="8" t="s">
        <v>280</v>
      </c>
      <c r="D451" s="9">
        <v>3.8779999999999999E-3</v>
      </c>
      <c r="E451" s="13">
        <f>단가대비표!O13</f>
        <v>0</v>
      </c>
      <c r="F451" s="14">
        <f t="shared" ref="F451:F460" si="86">TRUNC(E451*D451,1)</f>
        <v>0</v>
      </c>
      <c r="G451" s="13">
        <f>단가대비표!P13</f>
        <v>0</v>
      </c>
      <c r="H451" s="14">
        <f t="shared" ref="H451:H460" si="87">TRUNC(G451*D451,1)</f>
        <v>0</v>
      </c>
      <c r="I451" s="13">
        <f>단가대비표!V13</f>
        <v>0</v>
      </c>
      <c r="J451" s="14">
        <f t="shared" ref="J451:J460" si="88">TRUNC(I451*D451,1)</f>
        <v>0</v>
      </c>
      <c r="K451" s="13">
        <f t="shared" ref="K451:K460" si="89">TRUNC(E451+G451+I451,1)</f>
        <v>0</v>
      </c>
      <c r="L451" s="14">
        <f t="shared" ref="L451:L460" si="90">TRUNC(F451+H451+J451,1)</f>
        <v>0</v>
      </c>
      <c r="M451" s="8" t="s">
        <v>52</v>
      </c>
      <c r="N451" s="2" t="s">
        <v>922</v>
      </c>
      <c r="O451" s="2" t="s">
        <v>776</v>
      </c>
      <c r="P451" s="2" t="s">
        <v>64</v>
      </c>
      <c r="Q451" s="2" t="s">
        <v>64</v>
      </c>
      <c r="R451" s="2" t="s">
        <v>63</v>
      </c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2" t="s">
        <v>52</v>
      </c>
      <c r="AW451" s="2" t="s">
        <v>971</v>
      </c>
      <c r="AX451" s="2" t="s">
        <v>52</v>
      </c>
      <c r="AY451" s="2" t="s">
        <v>52</v>
      </c>
    </row>
    <row r="452" spans="1:51" ht="30" customHeight="1">
      <c r="A452" s="8" t="s">
        <v>778</v>
      </c>
      <c r="B452" s="8" t="s">
        <v>779</v>
      </c>
      <c r="C452" s="8" t="s">
        <v>780</v>
      </c>
      <c r="D452" s="9">
        <v>1.323</v>
      </c>
      <c r="E452" s="13">
        <f>단가대비표!O11</f>
        <v>0</v>
      </c>
      <c r="F452" s="14">
        <f t="shared" si="86"/>
        <v>0</v>
      </c>
      <c r="G452" s="13">
        <f>단가대비표!P11</f>
        <v>0</v>
      </c>
      <c r="H452" s="14">
        <f t="shared" si="87"/>
        <v>0</v>
      </c>
      <c r="I452" s="13">
        <f>단가대비표!V11</f>
        <v>0</v>
      </c>
      <c r="J452" s="14">
        <f t="shared" si="88"/>
        <v>0</v>
      </c>
      <c r="K452" s="13">
        <f t="shared" si="89"/>
        <v>0</v>
      </c>
      <c r="L452" s="14">
        <f t="shared" si="90"/>
        <v>0</v>
      </c>
      <c r="M452" s="8" t="s">
        <v>781</v>
      </c>
      <c r="N452" s="2" t="s">
        <v>922</v>
      </c>
      <c r="O452" s="2" t="s">
        <v>782</v>
      </c>
      <c r="P452" s="2" t="s">
        <v>64</v>
      </c>
      <c r="Q452" s="2" t="s">
        <v>64</v>
      </c>
      <c r="R452" s="2" t="s">
        <v>63</v>
      </c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2" t="s">
        <v>52</v>
      </c>
      <c r="AW452" s="2" t="s">
        <v>972</v>
      </c>
      <c r="AX452" s="2" t="s">
        <v>52</v>
      </c>
      <c r="AY452" s="2" t="s">
        <v>52</v>
      </c>
    </row>
    <row r="453" spans="1:51" ht="30" customHeight="1">
      <c r="A453" s="8" t="s">
        <v>784</v>
      </c>
      <c r="B453" s="8" t="s">
        <v>785</v>
      </c>
      <c r="C453" s="8" t="s">
        <v>280</v>
      </c>
      <c r="D453" s="9">
        <v>5.5999999999999995E-4</v>
      </c>
      <c r="E453" s="13">
        <f>단가대비표!O12</f>
        <v>0</v>
      </c>
      <c r="F453" s="14">
        <f t="shared" si="86"/>
        <v>0</v>
      </c>
      <c r="G453" s="13">
        <f>단가대비표!P12</f>
        <v>0</v>
      </c>
      <c r="H453" s="14">
        <f t="shared" si="87"/>
        <v>0</v>
      </c>
      <c r="I453" s="13">
        <f>단가대비표!V12</f>
        <v>0</v>
      </c>
      <c r="J453" s="14">
        <f t="shared" si="88"/>
        <v>0</v>
      </c>
      <c r="K453" s="13">
        <f t="shared" si="89"/>
        <v>0</v>
      </c>
      <c r="L453" s="14">
        <f t="shared" si="90"/>
        <v>0</v>
      </c>
      <c r="M453" s="8" t="s">
        <v>52</v>
      </c>
      <c r="N453" s="2" t="s">
        <v>922</v>
      </c>
      <c r="O453" s="2" t="s">
        <v>786</v>
      </c>
      <c r="P453" s="2" t="s">
        <v>64</v>
      </c>
      <c r="Q453" s="2" t="s">
        <v>64</v>
      </c>
      <c r="R453" s="2" t="s">
        <v>63</v>
      </c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2" t="s">
        <v>52</v>
      </c>
      <c r="AW453" s="2" t="s">
        <v>973</v>
      </c>
      <c r="AX453" s="2" t="s">
        <v>52</v>
      </c>
      <c r="AY453" s="2" t="s">
        <v>52</v>
      </c>
    </row>
    <row r="454" spans="1:51" ht="30" customHeight="1">
      <c r="A454" s="8" t="s">
        <v>788</v>
      </c>
      <c r="B454" s="8" t="s">
        <v>789</v>
      </c>
      <c r="C454" s="8" t="s">
        <v>790</v>
      </c>
      <c r="D454" s="9">
        <v>4.3680000000000004E-3</v>
      </c>
      <c r="E454" s="13">
        <f>일위대가목록!E50</f>
        <v>0</v>
      </c>
      <c r="F454" s="14">
        <f t="shared" si="86"/>
        <v>0</v>
      </c>
      <c r="G454" s="13">
        <f>일위대가목록!F50</f>
        <v>0</v>
      </c>
      <c r="H454" s="14">
        <f t="shared" si="87"/>
        <v>0</v>
      </c>
      <c r="I454" s="13">
        <f>일위대가목록!G50</f>
        <v>0</v>
      </c>
      <c r="J454" s="14">
        <f t="shared" si="88"/>
        <v>0</v>
      </c>
      <c r="K454" s="13">
        <f t="shared" si="89"/>
        <v>0</v>
      </c>
      <c r="L454" s="14">
        <f t="shared" si="90"/>
        <v>0</v>
      </c>
      <c r="M454" s="8" t="s">
        <v>791</v>
      </c>
      <c r="N454" s="2" t="s">
        <v>922</v>
      </c>
      <c r="O454" s="2" t="s">
        <v>792</v>
      </c>
      <c r="P454" s="2" t="s">
        <v>63</v>
      </c>
      <c r="Q454" s="2" t="s">
        <v>64</v>
      </c>
      <c r="R454" s="2" t="s">
        <v>64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2" t="s">
        <v>52</v>
      </c>
      <c r="AW454" s="2" t="s">
        <v>974</v>
      </c>
      <c r="AX454" s="2" t="s">
        <v>52</v>
      </c>
      <c r="AY454" s="2" t="s">
        <v>52</v>
      </c>
    </row>
    <row r="455" spans="1:51" ht="30" customHeight="1">
      <c r="A455" s="8" t="s">
        <v>794</v>
      </c>
      <c r="B455" s="8" t="s">
        <v>795</v>
      </c>
      <c r="C455" s="8" t="s">
        <v>796</v>
      </c>
      <c r="D455" s="9">
        <v>2.6460000000000001E-2</v>
      </c>
      <c r="E455" s="13">
        <f>단가대비표!O83</f>
        <v>0</v>
      </c>
      <c r="F455" s="14">
        <f t="shared" si="86"/>
        <v>0</v>
      </c>
      <c r="G455" s="13">
        <f>단가대비표!P83</f>
        <v>0</v>
      </c>
      <c r="H455" s="14">
        <f t="shared" si="87"/>
        <v>0</v>
      </c>
      <c r="I455" s="13">
        <f>단가대비표!V83</f>
        <v>0</v>
      </c>
      <c r="J455" s="14">
        <f t="shared" si="88"/>
        <v>0</v>
      </c>
      <c r="K455" s="13">
        <f t="shared" si="89"/>
        <v>0</v>
      </c>
      <c r="L455" s="14">
        <f t="shared" si="90"/>
        <v>0</v>
      </c>
      <c r="M455" s="8" t="s">
        <v>52</v>
      </c>
      <c r="N455" s="2" t="s">
        <v>922</v>
      </c>
      <c r="O455" s="2" t="s">
        <v>797</v>
      </c>
      <c r="P455" s="2" t="s">
        <v>64</v>
      </c>
      <c r="Q455" s="2" t="s">
        <v>64</v>
      </c>
      <c r="R455" s="2" t="s">
        <v>63</v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2" t="s">
        <v>52</v>
      </c>
      <c r="AW455" s="2" t="s">
        <v>975</v>
      </c>
      <c r="AX455" s="2" t="s">
        <v>52</v>
      </c>
      <c r="AY455" s="2" t="s">
        <v>52</v>
      </c>
    </row>
    <row r="456" spans="1:51" ht="30" customHeight="1">
      <c r="A456" s="8" t="s">
        <v>963</v>
      </c>
      <c r="B456" s="8" t="s">
        <v>344</v>
      </c>
      <c r="C456" s="8" t="s">
        <v>345</v>
      </c>
      <c r="D456" s="9">
        <v>8.1899999999999994E-3</v>
      </c>
      <c r="E456" s="13">
        <f>단가대비표!O87</f>
        <v>0</v>
      </c>
      <c r="F456" s="14">
        <f t="shared" si="86"/>
        <v>0</v>
      </c>
      <c r="G456" s="13">
        <f>단가대비표!P87</f>
        <v>0</v>
      </c>
      <c r="H456" s="14">
        <f t="shared" si="87"/>
        <v>0</v>
      </c>
      <c r="I456" s="13">
        <f>단가대비표!V87</f>
        <v>0</v>
      </c>
      <c r="J456" s="14">
        <f t="shared" si="88"/>
        <v>0</v>
      </c>
      <c r="K456" s="13">
        <f t="shared" si="89"/>
        <v>0</v>
      </c>
      <c r="L456" s="14">
        <f t="shared" si="90"/>
        <v>0</v>
      </c>
      <c r="M456" s="8" t="s">
        <v>52</v>
      </c>
      <c r="N456" s="2" t="s">
        <v>922</v>
      </c>
      <c r="O456" s="2" t="s">
        <v>964</v>
      </c>
      <c r="P456" s="2" t="s">
        <v>64</v>
      </c>
      <c r="Q456" s="2" t="s">
        <v>64</v>
      </c>
      <c r="R456" s="2" t="s">
        <v>63</v>
      </c>
      <c r="S456" s="3"/>
      <c r="T456" s="3"/>
      <c r="U456" s="3"/>
      <c r="V456" s="3">
        <v>1</v>
      </c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2" t="s">
        <v>52</v>
      </c>
      <c r="AW456" s="2" t="s">
        <v>976</v>
      </c>
      <c r="AX456" s="2" t="s">
        <v>52</v>
      </c>
      <c r="AY456" s="2" t="s">
        <v>52</v>
      </c>
    </row>
    <row r="457" spans="1:51" ht="30" customHeight="1">
      <c r="A457" s="8" t="s">
        <v>343</v>
      </c>
      <c r="B457" s="8" t="s">
        <v>344</v>
      </c>
      <c r="C457" s="8" t="s">
        <v>345</v>
      </c>
      <c r="D457" s="9">
        <v>1.3999999999999999E-4</v>
      </c>
      <c r="E457" s="13">
        <f>단가대비표!O84</f>
        <v>0</v>
      </c>
      <c r="F457" s="14">
        <f t="shared" si="86"/>
        <v>0</v>
      </c>
      <c r="G457" s="13">
        <f>단가대비표!P84</f>
        <v>0</v>
      </c>
      <c r="H457" s="14">
        <f t="shared" si="87"/>
        <v>0</v>
      </c>
      <c r="I457" s="13">
        <f>단가대비표!V84</f>
        <v>0</v>
      </c>
      <c r="J457" s="14">
        <f t="shared" si="88"/>
        <v>0</v>
      </c>
      <c r="K457" s="13">
        <f t="shared" si="89"/>
        <v>0</v>
      </c>
      <c r="L457" s="14">
        <f t="shared" si="90"/>
        <v>0</v>
      </c>
      <c r="M457" s="8" t="s">
        <v>52</v>
      </c>
      <c r="N457" s="2" t="s">
        <v>922</v>
      </c>
      <c r="O457" s="2" t="s">
        <v>346</v>
      </c>
      <c r="P457" s="2" t="s">
        <v>64</v>
      </c>
      <c r="Q457" s="2" t="s">
        <v>64</v>
      </c>
      <c r="R457" s="2" t="s">
        <v>63</v>
      </c>
      <c r="S457" s="3"/>
      <c r="T457" s="3"/>
      <c r="U457" s="3"/>
      <c r="V457" s="3">
        <v>1</v>
      </c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2" t="s">
        <v>52</v>
      </c>
      <c r="AW457" s="2" t="s">
        <v>977</v>
      </c>
      <c r="AX457" s="2" t="s">
        <v>52</v>
      </c>
      <c r="AY457" s="2" t="s">
        <v>52</v>
      </c>
    </row>
    <row r="458" spans="1:51" ht="30" customHeight="1">
      <c r="A458" s="8" t="s">
        <v>803</v>
      </c>
      <c r="B458" s="8" t="s">
        <v>344</v>
      </c>
      <c r="C458" s="8" t="s">
        <v>345</v>
      </c>
      <c r="D458" s="9">
        <v>5.4600000000000004E-4</v>
      </c>
      <c r="E458" s="13">
        <f>단가대비표!O90</f>
        <v>0</v>
      </c>
      <c r="F458" s="14">
        <f t="shared" si="86"/>
        <v>0</v>
      </c>
      <c r="G458" s="13">
        <f>단가대비표!P90</f>
        <v>0</v>
      </c>
      <c r="H458" s="14">
        <f t="shared" si="87"/>
        <v>0</v>
      </c>
      <c r="I458" s="13">
        <f>단가대비표!V90</f>
        <v>0</v>
      </c>
      <c r="J458" s="14">
        <f t="shared" si="88"/>
        <v>0</v>
      </c>
      <c r="K458" s="13">
        <f t="shared" si="89"/>
        <v>0</v>
      </c>
      <c r="L458" s="14">
        <f t="shared" si="90"/>
        <v>0</v>
      </c>
      <c r="M458" s="8" t="s">
        <v>52</v>
      </c>
      <c r="N458" s="2" t="s">
        <v>922</v>
      </c>
      <c r="O458" s="2" t="s">
        <v>804</v>
      </c>
      <c r="P458" s="2" t="s">
        <v>64</v>
      </c>
      <c r="Q458" s="2" t="s">
        <v>64</v>
      </c>
      <c r="R458" s="2" t="s">
        <v>63</v>
      </c>
      <c r="S458" s="3"/>
      <c r="T458" s="3"/>
      <c r="U458" s="3"/>
      <c r="V458" s="3">
        <v>1</v>
      </c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2" t="s">
        <v>52</v>
      </c>
      <c r="AW458" s="2" t="s">
        <v>978</v>
      </c>
      <c r="AX458" s="2" t="s">
        <v>52</v>
      </c>
      <c r="AY458" s="2" t="s">
        <v>52</v>
      </c>
    </row>
    <row r="459" spans="1:51" ht="30" customHeight="1">
      <c r="A459" s="8" t="s">
        <v>806</v>
      </c>
      <c r="B459" s="8" t="s">
        <v>344</v>
      </c>
      <c r="C459" s="8" t="s">
        <v>345</v>
      </c>
      <c r="D459" s="9">
        <v>1.54E-4</v>
      </c>
      <c r="E459" s="13">
        <f>단가대비표!O85</f>
        <v>0</v>
      </c>
      <c r="F459" s="14">
        <f t="shared" si="86"/>
        <v>0</v>
      </c>
      <c r="G459" s="13">
        <f>단가대비표!P85</f>
        <v>0</v>
      </c>
      <c r="H459" s="14">
        <f t="shared" si="87"/>
        <v>0</v>
      </c>
      <c r="I459" s="13">
        <f>단가대비표!V85</f>
        <v>0</v>
      </c>
      <c r="J459" s="14">
        <f t="shared" si="88"/>
        <v>0</v>
      </c>
      <c r="K459" s="13">
        <f t="shared" si="89"/>
        <v>0</v>
      </c>
      <c r="L459" s="14">
        <f t="shared" si="90"/>
        <v>0</v>
      </c>
      <c r="M459" s="8" t="s">
        <v>52</v>
      </c>
      <c r="N459" s="2" t="s">
        <v>922</v>
      </c>
      <c r="O459" s="2" t="s">
        <v>807</v>
      </c>
      <c r="P459" s="2" t="s">
        <v>64</v>
      </c>
      <c r="Q459" s="2" t="s">
        <v>64</v>
      </c>
      <c r="R459" s="2" t="s">
        <v>63</v>
      </c>
      <c r="S459" s="3"/>
      <c r="T459" s="3"/>
      <c r="U459" s="3"/>
      <c r="V459" s="3">
        <v>1</v>
      </c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2" t="s">
        <v>52</v>
      </c>
      <c r="AW459" s="2" t="s">
        <v>979</v>
      </c>
      <c r="AX459" s="2" t="s">
        <v>52</v>
      </c>
      <c r="AY459" s="2" t="s">
        <v>52</v>
      </c>
    </row>
    <row r="460" spans="1:51" ht="30" customHeight="1">
      <c r="A460" s="8" t="s">
        <v>378</v>
      </c>
      <c r="B460" s="8" t="s">
        <v>809</v>
      </c>
      <c r="C460" s="8" t="s">
        <v>179</v>
      </c>
      <c r="D460" s="9">
        <v>1</v>
      </c>
      <c r="E460" s="13">
        <f>TRUNC(SUMIF(V451:V460, RIGHTB(O460, 1), H451:H460)*U460, 2)</f>
        <v>0</v>
      </c>
      <c r="F460" s="14">
        <f t="shared" si="86"/>
        <v>0</v>
      </c>
      <c r="G460" s="13">
        <v>0</v>
      </c>
      <c r="H460" s="14">
        <f t="shared" si="87"/>
        <v>0</v>
      </c>
      <c r="I460" s="13">
        <v>0</v>
      </c>
      <c r="J460" s="14">
        <f t="shared" si="88"/>
        <v>0</v>
      </c>
      <c r="K460" s="13">
        <f t="shared" si="89"/>
        <v>0</v>
      </c>
      <c r="L460" s="14">
        <f t="shared" si="90"/>
        <v>0</v>
      </c>
      <c r="M460" s="8" t="s">
        <v>52</v>
      </c>
      <c r="N460" s="2" t="s">
        <v>922</v>
      </c>
      <c r="O460" s="2" t="s">
        <v>380</v>
      </c>
      <c r="P460" s="2" t="s">
        <v>64</v>
      </c>
      <c r="Q460" s="2" t="s">
        <v>64</v>
      </c>
      <c r="R460" s="2" t="s">
        <v>64</v>
      </c>
      <c r="S460" s="3">
        <v>1</v>
      </c>
      <c r="T460" s="3">
        <v>0</v>
      </c>
      <c r="U460" s="3">
        <v>0.03</v>
      </c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2" t="s">
        <v>52</v>
      </c>
      <c r="AW460" s="2" t="s">
        <v>980</v>
      </c>
      <c r="AX460" s="2" t="s">
        <v>52</v>
      </c>
      <c r="AY460" s="2" t="s">
        <v>52</v>
      </c>
    </row>
    <row r="461" spans="1:51" ht="30" customHeight="1">
      <c r="A461" s="8" t="s">
        <v>341</v>
      </c>
      <c r="B461" s="8" t="s">
        <v>52</v>
      </c>
      <c r="C461" s="8" t="s">
        <v>52</v>
      </c>
      <c r="D461" s="9"/>
      <c r="E461" s="13"/>
      <c r="F461" s="14">
        <f>TRUNC(SUMIF(N451:N460, N450, F451:F460),0)</f>
        <v>0</v>
      </c>
      <c r="G461" s="13"/>
      <c r="H461" s="14">
        <f>TRUNC(SUMIF(N451:N460, N450, H451:H460),0)</f>
        <v>0</v>
      </c>
      <c r="I461" s="13"/>
      <c r="J461" s="14">
        <f>TRUNC(SUMIF(N451:N460, N450, J451:J460),0)</f>
        <v>0</v>
      </c>
      <c r="K461" s="13"/>
      <c r="L461" s="14">
        <f>F461+H461+J461</f>
        <v>0</v>
      </c>
      <c r="M461" s="8" t="s">
        <v>52</v>
      </c>
      <c r="N461" s="2" t="s">
        <v>78</v>
      </c>
      <c r="O461" s="2" t="s">
        <v>78</v>
      </c>
      <c r="P461" s="2" t="s">
        <v>52</v>
      </c>
      <c r="Q461" s="2" t="s">
        <v>52</v>
      </c>
      <c r="R461" s="2" t="s">
        <v>52</v>
      </c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2" t="s">
        <v>52</v>
      </c>
      <c r="AW461" s="2" t="s">
        <v>52</v>
      </c>
      <c r="AX461" s="2" t="s">
        <v>52</v>
      </c>
      <c r="AY461" s="2" t="s">
        <v>52</v>
      </c>
    </row>
    <row r="462" spans="1:51" ht="30" customHeight="1">
      <c r="A462" s="9"/>
      <c r="B462" s="9"/>
      <c r="C462" s="9"/>
      <c r="D462" s="9"/>
      <c r="E462" s="13"/>
      <c r="F462" s="14"/>
      <c r="G462" s="13"/>
      <c r="H462" s="14"/>
      <c r="I462" s="13"/>
      <c r="J462" s="14"/>
      <c r="K462" s="13"/>
      <c r="L462" s="14"/>
      <c r="M462" s="9"/>
    </row>
    <row r="463" spans="1:51" ht="30" customHeight="1">
      <c r="A463" s="163" t="s">
        <v>981</v>
      </c>
      <c r="B463" s="163"/>
      <c r="C463" s="163"/>
      <c r="D463" s="163"/>
      <c r="E463" s="164"/>
      <c r="F463" s="165"/>
      <c r="G463" s="164"/>
      <c r="H463" s="165"/>
      <c r="I463" s="164"/>
      <c r="J463" s="165"/>
      <c r="K463" s="164"/>
      <c r="L463" s="165"/>
      <c r="M463" s="163"/>
      <c r="N463" s="1" t="s">
        <v>444</v>
      </c>
    </row>
    <row r="464" spans="1:51" ht="30" customHeight="1">
      <c r="A464" s="8" t="s">
        <v>573</v>
      </c>
      <c r="B464" s="8" t="s">
        <v>982</v>
      </c>
      <c r="C464" s="8" t="s">
        <v>365</v>
      </c>
      <c r="D464" s="9">
        <v>2.625</v>
      </c>
      <c r="E464" s="13">
        <f>단가대비표!O74</f>
        <v>0</v>
      </c>
      <c r="F464" s="14">
        <f>TRUNC(E464*D464,1)</f>
        <v>0</v>
      </c>
      <c r="G464" s="13">
        <f>단가대비표!P74</f>
        <v>0</v>
      </c>
      <c r="H464" s="14">
        <f>TRUNC(G464*D464,1)</f>
        <v>0</v>
      </c>
      <c r="I464" s="13">
        <f>단가대비표!V74</f>
        <v>0</v>
      </c>
      <c r="J464" s="14">
        <f>TRUNC(I464*D464,1)</f>
        <v>0</v>
      </c>
      <c r="K464" s="13">
        <f t="shared" ref="K464:L466" si="91">TRUNC(E464+G464+I464,1)</f>
        <v>0</v>
      </c>
      <c r="L464" s="14">
        <f t="shared" si="91"/>
        <v>0</v>
      </c>
      <c r="M464" s="8" t="s">
        <v>52</v>
      </c>
      <c r="N464" s="2" t="s">
        <v>444</v>
      </c>
      <c r="O464" s="2" t="s">
        <v>983</v>
      </c>
      <c r="P464" s="2" t="s">
        <v>64</v>
      </c>
      <c r="Q464" s="2" t="s">
        <v>64</v>
      </c>
      <c r="R464" s="2" t="s">
        <v>63</v>
      </c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2" t="s">
        <v>52</v>
      </c>
      <c r="AW464" s="2" t="s">
        <v>984</v>
      </c>
      <c r="AX464" s="2" t="s">
        <v>52</v>
      </c>
      <c r="AY464" s="2" t="s">
        <v>52</v>
      </c>
    </row>
    <row r="465" spans="1:51" ht="30" customHeight="1">
      <c r="A465" s="8" t="s">
        <v>581</v>
      </c>
      <c r="B465" s="8" t="s">
        <v>892</v>
      </c>
      <c r="C465" s="8" t="s">
        <v>280</v>
      </c>
      <c r="D465" s="9">
        <v>4.1425000000000001</v>
      </c>
      <c r="E465" s="13">
        <f>일위대가목록!E61</f>
        <v>0</v>
      </c>
      <c r="F465" s="14">
        <f>TRUNC(E465*D465,1)</f>
        <v>0</v>
      </c>
      <c r="G465" s="13">
        <f>일위대가목록!F61</f>
        <v>0</v>
      </c>
      <c r="H465" s="14">
        <f>TRUNC(G465*D465,1)</f>
        <v>0</v>
      </c>
      <c r="I465" s="13">
        <f>일위대가목록!G61</f>
        <v>0</v>
      </c>
      <c r="J465" s="14">
        <f>TRUNC(I465*D465,1)</f>
        <v>0</v>
      </c>
      <c r="K465" s="13">
        <f t="shared" si="91"/>
        <v>0</v>
      </c>
      <c r="L465" s="14">
        <f t="shared" si="91"/>
        <v>0</v>
      </c>
      <c r="M465" s="8" t="s">
        <v>893</v>
      </c>
      <c r="N465" s="2" t="s">
        <v>444</v>
      </c>
      <c r="O465" s="2" t="s">
        <v>894</v>
      </c>
      <c r="P465" s="2" t="s">
        <v>63</v>
      </c>
      <c r="Q465" s="2" t="s">
        <v>64</v>
      </c>
      <c r="R465" s="2" t="s">
        <v>64</v>
      </c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2" t="s">
        <v>52</v>
      </c>
      <c r="AW465" s="2" t="s">
        <v>985</v>
      </c>
      <c r="AX465" s="2" t="s">
        <v>52</v>
      </c>
      <c r="AY465" s="2" t="s">
        <v>52</v>
      </c>
    </row>
    <row r="466" spans="1:51" ht="30" customHeight="1">
      <c r="A466" s="8" t="s">
        <v>278</v>
      </c>
      <c r="B466" s="8" t="s">
        <v>279</v>
      </c>
      <c r="C466" s="8" t="s">
        <v>280</v>
      </c>
      <c r="D466" s="9">
        <v>-0.18640000000000001</v>
      </c>
      <c r="E466" s="13">
        <f>단가대비표!O9</f>
        <v>0</v>
      </c>
      <c r="F466" s="14">
        <f>TRUNC(E466*D466,1)</f>
        <v>0</v>
      </c>
      <c r="G466" s="13">
        <f>단가대비표!P9</f>
        <v>0</v>
      </c>
      <c r="H466" s="14">
        <f>TRUNC(G466*D466,1)</f>
        <v>0</v>
      </c>
      <c r="I466" s="13">
        <f>단가대비표!V9</f>
        <v>0</v>
      </c>
      <c r="J466" s="14">
        <f>TRUNC(I466*D466,1)</f>
        <v>0</v>
      </c>
      <c r="K466" s="13">
        <f t="shared" si="91"/>
        <v>0</v>
      </c>
      <c r="L466" s="14">
        <f t="shared" si="91"/>
        <v>0</v>
      </c>
      <c r="M466" s="8" t="s">
        <v>281</v>
      </c>
      <c r="N466" s="2" t="s">
        <v>444</v>
      </c>
      <c r="O466" s="2" t="s">
        <v>282</v>
      </c>
      <c r="P466" s="2" t="s">
        <v>64</v>
      </c>
      <c r="Q466" s="2" t="s">
        <v>64</v>
      </c>
      <c r="R466" s="2" t="s">
        <v>63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2" t="s">
        <v>52</v>
      </c>
      <c r="AW466" s="2" t="s">
        <v>986</v>
      </c>
      <c r="AX466" s="2" t="s">
        <v>52</v>
      </c>
      <c r="AY466" s="2" t="s">
        <v>52</v>
      </c>
    </row>
    <row r="467" spans="1:51" ht="30" customHeight="1">
      <c r="A467" s="8" t="s">
        <v>341</v>
      </c>
      <c r="B467" s="8" t="s">
        <v>52</v>
      </c>
      <c r="C467" s="8" t="s">
        <v>52</v>
      </c>
      <c r="D467" s="9"/>
      <c r="E467" s="13"/>
      <c r="F467" s="14">
        <f>TRUNC(SUMIF(N464:N466, N463, F464:F466),0)</f>
        <v>0</v>
      </c>
      <c r="G467" s="13"/>
      <c r="H467" s="14">
        <f>TRUNC(SUMIF(N464:N466, N463, H464:H466),0)</f>
        <v>0</v>
      </c>
      <c r="I467" s="13"/>
      <c r="J467" s="14">
        <f>TRUNC(SUMIF(N464:N466, N463, J464:J466),0)</f>
        <v>0</v>
      </c>
      <c r="K467" s="13"/>
      <c r="L467" s="14">
        <f>F467+H467+J467</f>
        <v>0</v>
      </c>
      <c r="M467" s="8" t="s">
        <v>52</v>
      </c>
      <c r="N467" s="2" t="s">
        <v>78</v>
      </c>
      <c r="O467" s="2" t="s">
        <v>78</v>
      </c>
      <c r="P467" s="2" t="s">
        <v>52</v>
      </c>
      <c r="Q467" s="2" t="s">
        <v>52</v>
      </c>
      <c r="R467" s="2" t="s">
        <v>52</v>
      </c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2" t="s">
        <v>52</v>
      </c>
      <c r="AW467" s="2" t="s">
        <v>52</v>
      </c>
      <c r="AX467" s="2" t="s">
        <v>52</v>
      </c>
      <c r="AY467" s="2" t="s">
        <v>52</v>
      </c>
    </row>
    <row r="468" spans="1:51" ht="30" customHeight="1">
      <c r="A468" s="9"/>
      <c r="B468" s="9"/>
      <c r="C468" s="9"/>
      <c r="D468" s="9"/>
      <c r="E468" s="13"/>
      <c r="F468" s="14"/>
      <c r="G468" s="13"/>
      <c r="H468" s="14"/>
      <c r="I468" s="13"/>
      <c r="J468" s="14"/>
      <c r="K468" s="13"/>
      <c r="L468" s="14"/>
      <c r="M468" s="9"/>
    </row>
    <row r="469" spans="1:51" ht="30" customHeight="1">
      <c r="A469" s="163" t="s">
        <v>987</v>
      </c>
      <c r="B469" s="163"/>
      <c r="C469" s="163"/>
      <c r="D469" s="163"/>
      <c r="E469" s="164"/>
      <c r="F469" s="165"/>
      <c r="G469" s="164"/>
      <c r="H469" s="165"/>
      <c r="I469" s="164"/>
      <c r="J469" s="165"/>
      <c r="K469" s="164"/>
      <c r="L469" s="165"/>
      <c r="M469" s="163"/>
      <c r="N469" s="1" t="s">
        <v>456</v>
      </c>
    </row>
    <row r="470" spans="1:51" ht="30" customHeight="1">
      <c r="A470" s="8" t="s">
        <v>988</v>
      </c>
      <c r="B470" s="8" t="s">
        <v>344</v>
      </c>
      <c r="C470" s="8" t="s">
        <v>345</v>
      </c>
      <c r="D470" s="9">
        <v>0.13600000000000001</v>
      </c>
      <c r="E470" s="13">
        <f>단가대비표!O92</f>
        <v>0</v>
      </c>
      <c r="F470" s="14">
        <f>TRUNC(E470*D470,1)</f>
        <v>0</v>
      </c>
      <c r="G470" s="13">
        <f>단가대비표!P92</f>
        <v>0</v>
      </c>
      <c r="H470" s="14">
        <f>TRUNC(G470*D470,1)</f>
        <v>0</v>
      </c>
      <c r="I470" s="13">
        <f>단가대비표!V92</f>
        <v>0</v>
      </c>
      <c r="J470" s="14">
        <f>TRUNC(I470*D470,1)</f>
        <v>0</v>
      </c>
      <c r="K470" s="13">
        <f>TRUNC(E470+G470+I470,1)</f>
        <v>0</v>
      </c>
      <c r="L470" s="14">
        <f>TRUNC(F470+H470+J470,1)</f>
        <v>0</v>
      </c>
      <c r="M470" s="8" t="s">
        <v>52</v>
      </c>
      <c r="N470" s="2" t="s">
        <v>456</v>
      </c>
      <c r="O470" s="2" t="s">
        <v>989</v>
      </c>
      <c r="P470" s="2" t="s">
        <v>64</v>
      </c>
      <c r="Q470" s="2" t="s">
        <v>64</v>
      </c>
      <c r="R470" s="2" t="s">
        <v>63</v>
      </c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2" t="s">
        <v>52</v>
      </c>
      <c r="AW470" s="2" t="s">
        <v>990</v>
      </c>
      <c r="AX470" s="2" t="s">
        <v>52</v>
      </c>
      <c r="AY470" s="2" t="s">
        <v>52</v>
      </c>
    </row>
    <row r="471" spans="1:51" ht="30" customHeight="1">
      <c r="A471" s="8" t="s">
        <v>341</v>
      </c>
      <c r="B471" s="8" t="s">
        <v>52</v>
      </c>
      <c r="C471" s="8" t="s">
        <v>52</v>
      </c>
      <c r="D471" s="9"/>
      <c r="E471" s="13"/>
      <c r="F471" s="14">
        <f>TRUNC(SUMIF(N470:N470, N469, F470:F470),0)</f>
        <v>0</v>
      </c>
      <c r="G471" s="13"/>
      <c r="H471" s="14">
        <f>TRUNC(SUMIF(N470:N470, N469, H470:H470),0)</f>
        <v>0</v>
      </c>
      <c r="I471" s="13"/>
      <c r="J471" s="14">
        <f>TRUNC(SUMIF(N470:N470, N469, J470:J470),0)</f>
        <v>0</v>
      </c>
      <c r="K471" s="13"/>
      <c r="L471" s="14">
        <f>F471+H471+J471</f>
        <v>0</v>
      </c>
      <c r="M471" s="8" t="s">
        <v>52</v>
      </c>
      <c r="N471" s="2" t="s">
        <v>78</v>
      </c>
      <c r="O471" s="2" t="s">
        <v>78</v>
      </c>
      <c r="P471" s="2" t="s">
        <v>52</v>
      </c>
      <c r="Q471" s="2" t="s">
        <v>52</v>
      </c>
      <c r="R471" s="2" t="s">
        <v>52</v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2" t="s">
        <v>52</v>
      </c>
      <c r="AW471" s="2" t="s">
        <v>52</v>
      </c>
      <c r="AX471" s="2" t="s">
        <v>52</v>
      </c>
      <c r="AY471" s="2" t="s">
        <v>52</v>
      </c>
    </row>
    <row r="472" spans="1:51" ht="30" customHeight="1">
      <c r="A472" s="9"/>
      <c r="B472" s="9"/>
      <c r="C472" s="9"/>
      <c r="D472" s="9"/>
      <c r="E472" s="13"/>
      <c r="F472" s="14"/>
      <c r="G472" s="13"/>
      <c r="H472" s="14"/>
      <c r="I472" s="13"/>
      <c r="J472" s="14"/>
      <c r="K472" s="13"/>
      <c r="L472" s="14"/>
      <c r="M472" s="9"/>
    </row>
    <row r="473" spans="1:51" ht="30" customHeight="1">
      <c r="A473" s="163" t="s">
        <v>991</v>
      </c>
      <c r="B473" s="163"/>
      <c r="C473" s="163"/>
      <c r="D473" s="163"/>
      <c r="E473" s="164"/>
      <c r="F473" s="165"/>
      <c r="G473" s="164"/>
      <c r="H473" s="165"/>
      <c r="I473" s="164"/>
      <c r="J473" s="165"/>
      <c r="K473" s="164"/>
      <c r="L473" s="165"/>
      <c r="M473" s="163"/>
      <c r="N473" s="1" t="s">
        <v>462</v>
      </c>
    </row>
    <row r="474" spans="1:51" ht="30" customHeight="1">
      <c r="A474" s="8" t="s">
        <v>992</v>
      </c>
      <c r="B474" s="8" t="s">
        <v>993</v>
      </c>
      <c r="C474" s="8" t="s">
        <v>68</v>
      </c>
      <c r="D474" s="9">
        <v>1</v>
      </c>
      <c r="E474" s="13">
        <f>일위대가목록!E75</f>
        <v>0</v>
      </c>
      <c r="F474" s="14">
        <f>TRUNC(E474*D474,1)</f>
        <v>0</v>
      </c>
      <c r="G474" s="13">
        <f>일위대가목록!F75</f>
        <v>0</v>
      </c>
      <c r="H474" s="14">
        <f>TRUNC(G474*D474,1)</f>
        <v>0</v>
      </c>
      <c r="I474" s="13">
        <f>일위대가목록!G75</f>
        <v>0</v>
      </c>
      <c r="J474" s="14">
        <f>TRUNC(I474*D474,1)</f>
        <v>0</v>
      </c>
      <c r="K474" s="13">
        <f t="shared" ref="K474:L476" si="92">TRUNC(E474+G474+I474,1)</f>
        <v>0</v>
      </c>
      <c r="L474" s="14">
        <f t="shared" si="92"/>
        <v>0</v>
      </c>
      <c r="M474" s="8" t="s">
        <v>994</v>
      </c>
      <c r="N474" s="2" t="s">
        <v>462</v>
      </c>
      <c r="O474" s="2" t="s">
        <v>995</v>
      </c>
      <c r="P474" s="2" t="s">
        <v>63</v>
      </c>
      <c r="Q474" s="2" t="s">
        <v>64</v>
      </c>
      <c r="R474" s="2" t="s">
        <v>64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52</v>
      </c>
      <c r="AW474" s="2" t="s">
        <v>996</v>
      </c>
      <c r="AX474" s="2" t="s">
        <v>52</v>
      </c>
      <c r="AY474" s="2" t="s">
        <v>52</v>
      </c>
    </row>
    <row r="475" spans="1:51" ht="30" customHeight="1">
      <c r="A475" s="8" t="s">
        <v>997</v>
      </c>
      <c r="B475" s="8" t="s">
        <v>998</v>
      </c>
      <c r="C475" s="8" t="s">
        <v>68</v>
      </c>
      <c r="D475" s="9">
        <v>1</v>
      </c>
      <c r="E475" s="13">
        <f>일위대가목록!E76</f>
        <v>0</v>
      </c>
      <c r="F475" s="14">
        <f>TRUNC(E475*D475,1)</f>
        <v>0</v>
      </c>
      <c r="G475" s="13">
        <f>일위대가목록!F76</f>
        <v>0</v>
      </c>
      <c r="H475" s="14">
        <f>TRUNC(G475*D475,1)</f>
        <v>0</v>
      </c>
      <c r="I475" s="13">
        <f>일위대가목록!G76</f>
        <v>0</v>
      </c>
      <c r="J475" s="14">
        <f>TRUNC(I475*D475,1)</f>
        <v>0</v>
      </c>
      <c r="K475" s="13">
        <f t="shared" si="92"/>
        <v>0</v>
      </c>
      <c r="L475" s="14">
        <f t="shared" si="92"/>
        <v>0</v>
      </c>
      <c r="M475" s="8" t="s">
        <v>999</v>
      </c>
      <c r="N475" s="2" t="s">
        <v>462</v>
      </c>
      <c r="O475" s="2" t="s">
        <v>1000</v>
      </c>
      <c r="P475" s="2" t="s">
        <v>63</v>
      </c>
      <c r="Q475" s="2" t="s">
        <v>64</v>
      </c>
      <c r="R475" s="2" t="s">
        <v>64</v>
      </c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2" t="s">
        <v>52</v>
      </c>
      <c r="AW475" s="2" t="s">
        <v>1001</v>
      </c>
      <c r="AX475" s="2" t="s">
        <v>52</v>
      </c>
      <c r="AY475" s="2" t="s">
        <v>52</v>
      </c>
    </row>
    <row r="476" spans="1:51" ht="30" customHeight="1">
      <c r="A476" s="8" t="s">
        <v>1002</v>
      </c>
      <c r="B476" s="8" t="s">
        <v>1003</v>
      </c>
      <c r="C476" s="8" t="s">
        <v>68</v>
      </c>
      <c r="D476" s="9">
        <v>1</v>
      </c>
      <c r="E476" s="13">
        <f>일위대가목록!E77</f>
        <v>0</v>
      </c>
      <c r="F476" s="14">
        <f>TRUNC(E476*D476,1)</f>
        <v>0</v>
      </c>
      <c r="G476" s="13">
        <f>일위대가목록!F77</f>
        <v>0</v>
      </c>
      <c r="H476" s="14">
        <f>TRUNC(G476*D476,1)</f>
        <v>0</v>
      </c>
      <c r="I476" s="13">
        <f>일위대가목록!G77</f>
        <v>0</v>
      </c>
      <c r="J476" s="14">
        <f>TRUNC(I476*D476,1)</f>
        <v>0</v>
      </c>
      <c r="K476" s="13">
        <f t="shared" si="92"/>
        <v>0</v>
      </c>
      <c r="L476" s="14">
        <f t="shared" si="92"/>
        <v>0</v>
      </c>
      <c r="M476" s="8" t="s">
        <v>1004</v>
      </c>
      <c r="N476" s="2" t="s">
        <v>462</v>
      </c>
      <c r="O476" s="2" t="s">
        <v>1005</v>
      </c>
      <c r="P476" s="2" t="s">
        <v>63</v>
      </c>
      <c r="Q476" s="2" t="s">
        <v>64</v>
      </c>
      <c r="R476" s="2" t="s">
        <v>64</v>
      </c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2" t="s">
        <v>52</v>
      </c>
      <c r="AW476" s="2" t="s">
        <v>1006</v>
      </c>
      <c r="AX476" s="2" t="s">
        <v>52</v>
      </c>
      <c r="AY476" s="2" t="s">
        <v>52</v>
      </c>
    </row>
    <row r="477" spans="1:51" ht="30" customHeight="1">
      <c r="A477" s="8" t="s">
        <v>341</v>
      </c>
      <c r="B477" s="8" t="s">
        <v>52</v>
      </c>
      <c r="C477" s="8" t="s">
        <v>52</v>
      </c>
      <c r="D477" s="9"/>
      <c r="E477" s="13"/>
      <c r="F477" s="14">
        <f>TRUNC(SUMIF(N474:N476, N473, F474:F476),0)</f>
        <v>0</v>
      </c>
      <c r="G477" s="13"/>
      <c r="H477" s="14">
        <f>TRUNC(SUMIF(N474:N476, N473, H474:H476),0)</f>
        <v>0</v>
      </c>
      <c r="I477" s="13"/>
      <c r="J477" s="14">
        <f>TRUNC(SUMIF(N474:N476, N473, J474:J476),0)</f>
        <v>0</v>
      </c>
      <c r="K477" s="13"/>
      <c r="L477" s="14">
        <f>F477+H477+J477</f>
        <v>0</v>
      </c>
      <c r="M477" s="8" t="s">
        <v>52</v>
      </c>
      <c r="N477" s="2" t="s">
        <v>78</v>
      </c>
      <c r="O477" s="2" t="s">
        <v>78</v>
      </c>
      <c r="P477" s="2" t="s">
        <v>52</v>
      </c>
      <c r="Q477" s="2" t="s">
        <v>52</v>
      </c>
      <c r="R477" s="2" t="s">
        <v>52</v>
      </c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2" t="s">
        <v>52</v>
      </c>
      <c r="AW477" s="2" t="s">
        <v>52</v>
      </c>
      <c r="AX477" s="2" t="s">
        <v>52</v>
      </c>
      <c r="AY477" s="2" t="s">
        <v>52</v>
      </c>
    </row>
    <row r="478" spans="1:51" ht="30" customHeight="1">
      <c r="A478" s="9"/>
      <c r="B478" s="9"/>
      <c r="C478" s="9"/>
      <c r="D478" s="9"/>
      <c r="E478" s="13"/>
      <c r="F478" s="14"/>
      <c r="G478" s="13"/>
      <c r="H478" s="14"/>
      <c r="I478" s="13"/>
      <c r="J478" s="14"/>
      <c r="K478" s="13"/>
      <c r="L478" s="14"/>
      <c r="M478" s="9"/>
    </row>
    <row r="479" spans="1:51" ht="30" customHeight="1">
      <c r="A479" s="163" t="s">
        <v>1007</v>
      </c>
      <c r="B479" s="163"/>
      <c r="C479" s="163"/>
      <c r="D479" s="163"/>
      <c r="E479" s="164"/>
      <c r="F479" s="165"/>
      <c r="G479" s="164"/>
      <c r="H479" s="165"/>
      <c r="I479" s="164"/>
      <c r="J479" s="165"/>
      <c r="K479" s="164"/>
      <c r="L479" s="165"/>
      <c r="M479" s="163"/>
      <c r="N479" s="1" t="s">
        <v>466</v>
      </c>
    </row>
    <row r="480" spans="1:51" ht="30" customHeight="1">
      <c r="A480" s="8" t="s">
        <v>573</v>
      </c>
      <c r="B480" s="8" t="s">
        <v>1008</v>
      </c>
      <c r="C480" s="8" t="s">
        <v>365</v>
      </c>
      <c r="D480" s="9">
        <v>1.05</v>
      </c>
      <c r="E480" s="13">
        <f>단가대비표!O70</f>
        <v>0</v>
      </c>
      <c r="F480" s="14">
        <f>TRUNC(E480*D480,1)</f>
        <v>0</v>
      </c>
      <c r="G480" s="13">
        <f>단가대비표!P70</f>
        <v>0</v>
      </c>
      <c r="H480" s="14">
        <f>TRUNC(G480*D480,1)</f>
        <v>0</v>
      </c>
      <c r="I480" s="13">
        <f>단가대비표!V70</f>
        <v>0</v>
      </c>
      <c r="J480" s="14">
        <f>TRUNC(I480*D480,1)</f>
        <v>0</v>
      </c>
      <c r="K480" s="13">
        <f t="shared" ref="K480:L482" si="93">TRUNC(E480+G480+I480,1)</f>
        <v>0</v>
      </c>
      <c r="L480" s="14">
        <f t="shared" si="93"/>
        <v>0</v>
      </c>
      <c r="M480" s="8" t="s">
        <v>52</v>
      </c>
      <c r="N480" s="2" t="s">
        <v>466</v>
      </c>
      <c r="O480" s="2" t="s">
        <v>1009</v>
      </c>
      <c r="P480" s="2" t="s">
        <v>64</v>
      </c>
      <c r="Q480" s="2" t="s">
        <v>64</v>
      </c>
      <c r="R480" s="2" t="s">
        <v>63</v>
      </c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2" t="s">
        <v>52</v>
      </c>
      <c r="AW480" s="2" t="s">
        <v>1010</v>
      </c>
      <c r="AX480" s="2" t="s">
        <v>52</v>
      </c>
      <c r="AY480" s="2" t="s">
        <v>52</v>
      </c>
    </row>
    <row r="481" spans="1:51" ht="30" customHeight="1">
      <c r="A481" s="8" t="s">
        <v>581</v>
      </c>
      <c r="B481" s="8" t="s">
        <v>892</v>
      </c>
      <c r="C481" s="8" t="s">
        <v>280</v>
      </c>
      <c r="D481" s="9">
        <v>1.38</v>
      </c>
      <c r="E481" s="13">
        <f>일위대가목록!E61</f>
        <v>0</v>
      </c>
      <c r="F481" s="14">
        <f>TRUNC(E481*D481,1)</f>
        <v>0</v>
      </c>
      <c r="G481" s="13">
        <f>일위대가목록!F61</f>
        <v>0</v>
      </c>
      <c r="H481" s="14">
        <f>TRUNC(G481*D481,1)</f>
        <v>0</v>
      </c>
      <c r="I481" s="13">
        <f>일위대가목록!G61</f>
        <v>0</v>
      </c>
      <c r="J481" s="14">
        <f>TRUNC(I481*D481,1)</f>
        <v>0</v>
      </c>
      <c r="K481" s="13">
        <f t="shared" si="93"/>
        <v>0</v>
      </c>
      <c r="L481" s="14">
        <f t="shared" si="93"/>
        <v>0</v>
      </c>
      <c r="M481" s="8" t="s">
        <v>893</v>
      </c>
      <c r="N481" s="2" t="s">
        <v>466</v>
      </c>
      <c r="O481" s="2" t="s">
        <v>894</v>
      </c>
      <c r="P481" s="2" t="s">
        <v>63</v>
      </c>
      <c r="Q481" s="2" t="s">
        <v>64</v>
      </c>
      <c r="R481" s="2" t="s">
        <v>64</v>
      </c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2" t="s">
        <v>52</v>
      </c>
      <c r="AW481" s="2" t="s">
        <v>1011</v>
      </c>
      <c r="AX481" s="2" t="s">
        <v>52</v>
      </c>
      <c r="AY481" s="2" t="s">
        <v>52</v>
      </c>
    </row>
    <row r="482" spans="1:51" ht="30" customHeight="1">
      <c r="A482" s="8" t="s">
        <v>278</v>
      </c>
      <c r="B482" s="8" t="s">
        <v>279</v>
      </c>
      <c r="C482" s="8" t="s">
        <v>280</v>
      </c>
      <c r="D482" s="9">
        <v>-6.2100000000000002E-2</v>
      </c>
      <c r="E482" s="13">
        <f>단가대비표!O9</f>
        <v>0</v>
      </c>
      <c r="F482" s="14">
        <f>TRUNC(E482*D482,1)</f>
        <v>0</v>
      </c>
      <c r="G482" s="13">
        <f>단가대비표!P9</f>
        <v>0</v>
      </c>
      <c r="H482" s="14">
        <f>TRUNC(G482*D482,1)</f>
        <v>0</v>
      </c>
      <c r="I482" s="13">
        <f>단가대비표!V9</f>
        <v>0</v>
      </c>
      <c r="J482" s="14">
        <f>TRUNC(I482*D482,1)</f>
        <v>0</v>
      </c>
      <c r="K482" s="13">
        <f t="shared" si="93"/>
        <v>0</v>
      </c>
      <c r="L482" s="14">
        <f t="shared" si="93"/>
        <v>0</v>
      </c>
      <c r="M482" s="8" t="s">
        <v>281</v>
      </c>
      <c r="N482" s="2" t="s">
        <v>466</v>
      </c>
      <c r="O482" s="2" t="s">
        <v>282</v>
      </c>
      <c r="P482" s="2" t="s">
        <v>64</v>
      </c>
      <c r="Q482" s="2" t="s">
        <v>64</v>
      </c>
      <c r="R482" s="2" t="s">
        <v>63</v>
      </c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2" t="s">
        <v>52</v>
      </c>
      <c r="AW482" s="2" t="s">
        <v>1012</v>
      </c>
      <c r="AX482" s="2" t="s">
        <v>52</v>
      </c>
      <c r="AY482" s="2" t="s">
        <v>52</v>
      </c>
    </row>
    <row r="483" spans="1:51" ht="30" customHeight="1">
      <c r="A483" s="8" t="s">
        <v>341</v>
      </c>
      <c r="B483" s="8" t="s">
        <v>52</v>
      </c>
      <c r="C483" s="8" t="s">
        <v>52</v>
      </c>
      <c r="D483" s="9"/>
      <c r="E483" s="13"/>
      <c r="F483" s="14">
        <f>TRUNC(SUMIF(N480:N482, N479, F480:F482),0)</f>
        <v>0</v>
      </c>
      <c r="G483" s="13"/>
      <c r="H483" s="14">
        <f>TRUNC(SUMIF(N480:N482, N479, H480:H482),0)</f>
        <v>0</v>
      </c>
      <c r="I483" s="13"/>
      <c r="J483" s="14">
        <f>TRUNC(SUMIF(N480:N482, N479, J480:J482),0)</f>
        <v>0</v>
      </c>
      <c r="K483" s="13"/>
      <c r="L483" s="14">
        <f>F483+H483+J483</f>
        <v>0</v>
      </c>
      <c r="M483" s="8" t="s">
        <v>52</v>
      </c>
      <c r="N483" s="2" t="s">
        <v>78</v>
      </c>
      <c r="O483" s="2" t="s">
        <v>78</v>
      </c>
      <c r="P483" s="2" t="s">
        <v>52</v>
      </c>
      <c r="Q483" s="2" t="s">
        <v>52</v>
      </c>
      <c r="R483" s="2" t="s">
        <v>52</v>
      </c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2" t="s">
        <v>52</v>
      </c>
      <c r="AW483" s="2" t="s">
        <v>52</v>
      </c>
      <c r="AX483" s="2" t="s">
        <v>52</v>
      </c>
      <c r="AY483" s="2" t="s">
        <v>52</v>
      </c>
    </row>
    <row r="484" spans="1:51" ht="30" customHeight="1">
      <c r="A484" s="9"/>
      <c r="B484" s="9"/>
      <c r="C484" s="9"/>
      <c r="D484" s="9"/>
      <c r="E484" s="13"/>
      <c r="F484" s="14"/>
      <c r="G484" s="13"/>
      <c r="H484" s="14"/>
      <c r="I484" s="13"/>
      <c r="J484" s="14"/>
      <c r="K484" s="13"/>
      <c r="L484" s="14"/>
      <c r="M484" s="9"/>
    </row>
    <row r="485" spans="1:51" ht="30" customHeight="1">
      <c r="A485" s="163" t="s">
        <v>1013</v>
      </c>
      <c r="B485" s="163"/>
      <c r="C485" s="163"/>
      <c r="D485" s="163"/>
      <c r="E485" s="164"/>
      <c r="F485" s="165"/>
      <c r="G485" s="164"/>
      <c r="H485" s="165"/>
      <c r="I485" s="164"/>
      <c r="J485" s="165"/>
      <c r="K485" s="164"/>
      <c r="L485" s="165"/>
      <c r="M485" s="163"/>
      <c r="N485" s="1" t="s">
        <v>473</v>
      </c>
    </row>
    <row r="486" spans="1:51" ht="30" customHeight="1">
      <c r="A486" s="8" t="s">
        <v>1014</v>
      </c>
      <c r="B486" s="8" t="s">
        <v>1015</v>
      </c>
      <c r="C486" s="8" t="s">
        <v>280</v>
      </c>
      <c r="D486" s="9">
        <v>43.67</v>
      </c>
      <c r="E486" s="13">
        <f>단가대비표!O24</f>
        <v>0</v>
      </c>
      <c r="F486" s="14">
        <f>TRUNC(E486*D486,1)</f>
        <v>0</v>
      </c>
      <c r="G486" s="13">
        <f>단가대비표!P24</f>
        <v>0</v>
      </c>
      <c r="H486" s="14">
        <f>TRUNC(G486*D486,1)</f>
        <v>0</v>
      </c>
      <c r="I486" s="13">
        <f>단가대비표!V24</f>
        <v>0</v>
      </c>
      <c r="J486" s="14">
        <f>TRUNC(I486*D486,1)</f>
        <v>0</v>
      </c>
      <c r="K486" s="13">
        <f t="shared" ref="K486:L488" si="94">TRUNC(E486+G486+I486,1)</f>
        <v>0</v>
      </c>
      <c r="L486" s="14">
        <f t="shared" si="94"/>
        <v>0</v>
      </c>
      <c r="M486" s="8" t="s">
        <v>52</v>
      </c>
      <c r="N486" s="2" t="s">
        <v>473</v>
      </c>
      <c r="O486" s="2" t="s">
        <v>1016</v>
      </c>
      <c r="P486" s="2" t="s">
        <v>64</v>
      </c>
      <c r="Q486" s="2" t="s">
        <v>64</v>
      </c>
      <c r="R486" s="2" t="s">
        <v>63</v>
      </c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2" t="s">
        <v>52</v>
      </c>
      <c r="AW486" s="2" t="s">
        <v>1017</v>
      </c>
      <c r="AX486" s="2" t="s">
        <v>52</v>
      </c>
      <c r="AY486" s="2" t="s">
        <v>52</v>
      </c>
    </row>
    <row r="487" spans="1:51" ht="30" customHeight="1">
      <c r="A487" s="8" t="s">
        <v>1018</v>
      </c>
      <c r="B487" s="8" t="s">
        <v>883</v>
      </c>
      <c r="C487" s="8" t="s">
        <v>280</v>
      </c>
      <c r="D487" s="9">
        <v>39.700000000000003</v>
      </c>
      <c r="E487" s="13">
        <f>일위대가목록!E78</f>
        <v>0</v>
      </c>
      <c r="F487" s="14">
        <f>TRUNC(E487*D487,1)</f>
        <v>0</v>
      </c>
      <c r="G487" s="13">
        <f>일위대가목록!F78</f>
        <v>0</v>
      </c>
      <c r="H487" s="14">
        <f>TRUNC(G487*D487,1)</f>
        <v>0</v>
      </c>
      <c r="I487" s="13">
        <f>일위대가목록!G78</f>
        <v>0</v>
      </c>
      <c r="J487" s="14">
        <f>TRUNC(I487*D487,1)</f>
        <v>0</v>
      </c>
      <c r="K487" s="13">
        <f t="shared" si="94"/>
        <v>0</v>
      </c>
      <c r="L487" s="14">
        <f t="shared" si="94"/>
        <v>0</v>
      </c>
      <c r="M487" s="8" t="s">
        <v>1019</v>
      </c>
      <c r="N487" s="2" t="s">
        <v>473</v>
      </c>
      <c r="O487" s="2" t="s">
        <v>1020</v>
      </c>
      <c r="P487" s="2" t="s">
        <v>63</v>
      </c>
      <c r="Q487" s="2" t="s">
        <v>64</v>
      </c>
      <c r="R487" s="2" t="s">
        <v>64</v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2" t="s">
        <v>52</v>
      </c>
      <c r="AW487" s="2" t="s">
        <v>1021</v>
      </c>
      <c r="AX487" s="2" t="s">
        <v>52</v>
      </c>
      <c r="AY487" s="2" t="s">
        <v>52</v>
      </c>
    </row>
    <row r="488" spans="1:51" ht="30" customHeight="1">
      <c r="A488" s="8" t="s">
        <v>278</v>
      </c>
      <c r="B488" s="8" t="s">
        <v>1022</v>
      </c>
      <c r="C488" s="8" t="s">
        <v>280</v>
      </c>
      <c r="D488" s="9">
        <v>-3.573</v>
      </c>
      <c r="E488" s="13">
        <f>단가대비표!O10</f>
        <v>0</v>
      </c>
      <c r="F488" s="14">
        <f>TRUNC(E488*D488,1)</f>
        <v>0</v>
      </c>
      <c r="G488" s="13">
        <f>단가대비표!P10</f>
        <v>0</v>
      </c>
      <c r="H488" s="14">
        <f>TRUNC(G488*D488,1)</f>
        <v>0</v>
      </c>
      <c r="I488" s="13">
        <f>단가대비표!V10</f>
        <v>0</v>
      </c>
      <c r="J488" s="14">
        <f>TRUNC(I488*D488,1)</f>
        <v>0</v>
      </c>
      <c r="K488" s="13">
        <f t="shared" si="94"/>
        <v>0</v>
      </c>
      <c r="L488" s="14">
        <f t="shared" si="94"/>
        <v>0</v>
      </c>
      <c r="M488" s="8" t="s">
        <v>281</v>
      </c>
      <c r="N488" s="2" t="s">
        <v>473</v>
      </c>
      <c r="O488" s="2" t="s">
        <v>1023</v>
      </c>
      <c r="P488" s="2" t="s">
        <v>64</v>
      </c>
      <c r="Q488" s="2" t="s">
        <v>64</v>
      </c>
      <c r="R488" s="2" t="s">
        <v>63</v>
      </c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2" t="s">
        <v>52</v>
      </c>
      <c r="AW488" s="2" t="s">
        <v>1024</v>
      </c>
      <c r="AX488" s="2" t="s">
        <v>52</v>
      </c>
      <c r="AY488" s="2" t="s">
        <v>52</v>
      </c>
    </row>
    <row r="489" spans="1:51" ht="30" customHeight="1">
      <c r="A489" s="8" t="s">
        <v>341</v>
      </c>
      <c r="B489" s="8" t="s">
        <v>52</v>
      </c>
      <c r="C489" s="8" t="s">
        <v>52</v>
      </c>
      <c r="D489" s="9"/>
      <c r="E489" s="13"/>
      <c r="F489" s="14">
        <f>TRUNC(SUMIF(N486:N488, N485, F486:F488),0)</f>
        <v>0</v>
      </c>
      <c r="G489" s="13"/>
      <c r="H489" s="14">
        <f>TRUNC(SUMIF(N486:N488, N485, H486:H488),0)</f>
        <v>0</v>
      </c>
      <c r="I489" s="13"/>
      <c r="J489" s="14">
        <f>TRUNC(SUMIF(N486:N488, N485, J486:J488),0)</f>
        <v>0</v>
      </c>
      <c r="K489" s="13"/>
      <c r="L489" s="14">
        <f>F489+H489+J489</f>
        <v>0</v>
      </c>
      <c r="M489" s="8" t="s">
        <v>52</v>
      </c>
      <c r="N489" s="2" t="s">
        <v>78</v>
      </c>
      <c r="O489" s="2" t="s">
        <v>78</v>
      </c>
      <c r="P489" s="2" t="s">
        <v>52</v>
      </c>
      <c r="Q489" s="2" t="s">
        <v>52</v>
      </c>
      <c r="R489" s="2" t="s">
        <v>52</v>
      </c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2" t="s">
        <v>52</v>
      </c>
      <c r="AW489" s="2" t="s">
        <v>52</v>
      </c>
      <c r="AX489" s="2" t="s">
        <v>52</v>
      </c>
      <c r="AY489" s="2" t="s">
        <v>52</v>
      </c>
    </row>
    <row r="490" spans="1:51" ht="30" customHeight="1">
      <c r="A490" s="9"/>
      <c r="B490" s="9"/>
      <c r="C490" s="9"/>
      <c r="D490" s="9"/>
      <c r="E490" s="13"/>
      <c r="F490" s="14"/>
      <c r="G490" s="13"/>
      <c r="H490" s="14"/>
      <c r="I490" s="13"/>
      <c r="J490" s="14"/>
      <c r="K490" s="13"/>
      <c r="L490" s="14"/>
      <c r="M490" s="9"/>
    </row>
    <row r="491" spans="1:51" ht="30" customHeight="1">
      <c r="A491" s="163" t="s">
        <v>1025</v>
      </c>
      <c r="B491" s="163"/>
      <c r="C491" s="163"/>
      <c r="D491" s="163"/>
      <c r="E491" s="164"/>
      <c r="F491" s="165"/>
      <c r="G491" s="164"/>
      <c r="H491" s="165"/>
      <c r="I491" s="164"/>
      <c r="J491" s="165"/>
      <c r="K491" s="164"/>
      <c r="L491" s="165"/>
      <c r="M491" s="163"/>
      <c r="N491" s="1" t="s">
        <v>479</v>
      </c>
    </row>
    <row r="492" spans="1:51" ht="30" customHeight="1">
      <c r="A492" s="8" t="s">
        <v>476</v>
      </c>
      <c r="B492" s="8" t="s">
        <v>1026</v>
      </c>
      <c r="C492" s="8" t="s">
        <v>68</v>
      </c>
      <c r="D492" s="9">
        <v>1</v>
      </c>
      <c r="E492" s="13">
        <f>일위대가목록!E79</f>
        <v>0</v>
      </c>
      <c r="F492" s="14">
        <f>TRUNC(E492*D492,1)</f>
        <v>0</v>
      </c>
      <c r="G492" s="13">
        <f>일위대가목록!F79</f>
        <v>0</v>
      </c>
      <c r="H492" s="14">
        <f>TRUNC(G492*D492,1)</f>
        <v>0</v>
      </c>
      <c r="I492" s="13">
        <f>일위대가목록!G79</f>
        <v>0</v>
      </c>
      <c r="J492" s="14">
        <f>TRUNC(I492*D492,1)</f>
        <v>0</v>
      </c>
      <c r="K492" s="13">
        <f>TRUNC(E492+G492+I492,1)</f>
        <v>0</v>
      </c>
      <c r="L492" s="14">
        <f>TRUNC(F492+H492+J492,1)</f>
        <v>0</v>
      </c>
      <c r="M492" s="8" t="s">
        <v>1027</v>
      </c>
      <c r="N492" s="2" t="s">
        <v>479</v>
      </c>
      <c r="O492" s="2" t="s">
        <v>1028</v>
      </c>
      <c r="P492" s="2" t="s">
        <v>63</v>
      </c>
      <c r="Q492" s="2" t="s">
        <v>64</v>
      </c>
      <c r="R492" s="2" t="s">
        <v>64</v>
      </c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2" t="s">
        <v>52</v>
      </c>
      <c r="AW492" s="2" t="s">
        <v>1029</v>
      </c>
      <c r="AX492" s="2" t="s">
        <v>52</v>
      </c>
      <c r="AY492" s="2" t="s">
        <v>52</v>
      </c>
    </row>
    <row r="493" spans="1:51" ht="30" customHeight="1">
      <c r="A493" s="8" t="s">
        <v>476</v>
      </c>
      <c r="B493" s="8" t="s">
        <v>1030</v>
      </c>
      <c r="C493" s="8" t="s">
        <v>68</v>
      </c>
      <c r="D493" s="9">
        <v>1</v>
      </c>
      <c r="E493" s="13">
        <f>일위대가목록!E80</f>
        <v>0</v>
      </c>
      <c r="F493" s="14">
        <f>TRUNC(E493*D493,1)</f>
        <v>0</v>
      </c>
      <c r="G493" s="13">
        <f>일위대가목록!F80</f>
        <v>0</v>
      </c>
      <c r="H493" s="14">
        <f>TRUNC(G493*D493,1)</f>
        <v>0</v>
      </c>
      <c r="I493" s="13">
        <f>일위대가목록!G80</f>
        <v>0</v>
      </c>
      <c r="J493" s="14">
        <f>TRUNC(I493*D493,1)</f>
        <v>0</v>
      </c>
      <c r="K493" s="13">
        <f>TRUNC(E493+G493+I493,1)</f>
        <v>0</v>
      </c>
      <c r="L493" s="14">
        <f>TRUNC(F493+H493+J493,1)</f>
        <v>0</v>
      </c>
      <c r="M493" s="8" t="s">
        <v>1031</v>
      </c>
      <c r="N493" s="2" t="s">
        <v>479</v>
      </c>
      <c r="O493" s="2" t="s">
        <v>1032</v>
      </c>
      <c r="P493" s="2" t="s">
        <v>63</v>
      </c>
      <c r="Q493" s="2" t="s">
        <v>64</v>
      </c>
      <c r="R493" s="2" t="s">
        <v>64</v>
      </c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2" t="s">
        <v>52</v>
      </c>
      <c r="AW493" s="2" t="s">
        <v>1033</v>
      </c>
      <c r="AX493" s="2" t="s">
        <v>52</v>
      </c>
      <c r="AY493" s="2" t="s">
        <v>52</v>
      </c>
    </row>
    <row r="494" spans="1:51" ht="30" customHeight="1">
      <c r="A494" s="8" t="s">
        <v>341</v>
      </c>
      <c r="B494" s="8" t="s">
        <v>52</v>
      </c>
      <c r="C494" s="8" t="s">
        <v>52</v>
      </c>
      <c r="D494" s="9"/>
      <c r="E494" s="13"/>
      <c r="F494" s="14">
        <f>TRUNC(SUMIF(N492:N493, N491, F492:F493),0)</f>
        <v>0</v>
      </c>
      <c r="G494" s="13"/>
      <c r="H494" s="14">
        <f>TRUNC(SUMIF(N492:N493, N491, H492:H493),0)</f>
        <v>0</v>
      </c>
      <c r="I494" s="13"/>
      <c r="J494" s="14">
        <f>TRUNC(SUMIF(N492:N493, N491, J492:J493),0)</f>
        <v>0</v>
      </c>
      <c r="K494" s="13"/>
      <c r="L494" s="14">
        <f>F494+H494+J494</f>
        <v>0</v>
      </c>
      <c r="M494" s="8" t="s">
        <v>52</v>
      </c>
      <c r="N494" s="2" t="s">
        <v>78</v>
      </c>
      <c r="O494" s="2" t="s">
        <v>78</v>
      </c>
      <c r="P494" s="2" t="s">
        <v>52</v>
      </c>
      <c r="Q494" s="2" t="s">
        <v>52</v>
      </c>
      <c r="R494" s="2" t="s">
        <v>52</v>
      </c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2" t="s">
        <v>52</v>
      </c>
      <c r="AW494" s="2" t="s">
        <v>52</v>
      </c>
      <c r="AX494" s="2" t="s">
        <v>52</v>
      </c>
      <c r="AY494" s="2" t="s">
        <v>52</v>
      </c>
    </row>
    <row r="495" spans="1:51" ht="30" customHeight="1">
      <c r="A495" s="9"/>
      <c r="B495" s="9"/>
      <c r="C495" s="9"/>
      <c r="D495" s="9"/>
      <c r="E495" s="13"/>
      <c r="F495" s="14"/>
      <c r="G495" s="13"/>
      <c r="H495" s="14"/>
      <c r="I495" s="13"/>
      <c r="J495" s="14"/>
      <c r="K495" s="13"/>
      <c r="L495" s="14"/>
      <c r="M495" s="9"/>
    </row>
    <row r="496" spans="1:51" ht="30" customHeight="1">
      <c r="A496" s="163" t="s">
        <v>1034</v>
      </c>
      <c r="B496" s="163"/>
      <c r="C496" s="163"/>
      <c r="D496" s="163"/>
      <c r="E496" s="164"/>
      <c r="F496" s="165"/>
      <c r="G496" s="164"/>
      <c r="H496" s="165"/>
      <c r="I496" s="164"/>
      <c r="J496" s="165"/>
      <c r="K496" s="164"/>
      <c r="L496" s="165"/>
      <c r="M496" s="163"/>
      <c r="N496" s="1" t="s">
        <v>486</v>
      </c>
    </row>
    <row r="497" spans="1:51" ht="30" customHeight="1">
      <c r="A497" s="8" t="s">
        <v>988</v>
      </c>
      <c r="B497" s="8" t="s">
        <v>344</v>
      </c>
      <c r="C497" s="8" t="s">
        <v>345</v>
      </c>
      <c r="D497" s="9">
        <v>9.1999999999999998E-2</v>
      </c>
      <c r="E497" s="13">
        <f>단가대비표!O92</f>
        <v>0</v>
      </c>
      <c r="F497" s="14">
        <f>TRUNC(E497*D497,1)</f>
        <v>0</v>
      </c>
      <c r="G497" s="13">
        <f>단가대비표!P92</f>
        <v>0</v>
      </c>
      <c r="H497" s="14">
        <f>TRUNC(G497*D497,1)</f>
        <v>0</v>
      </c>
      <c r="I497" s="13">
        <f>단가대비표!V92</f>
        <v>0</v>
      </c>
      <c r="J497" s="14">
        <f>TRUNC(I497*D497,1)</f>
        <v>0</v>
      </c>
      <c r="K497" s="13">
        <f>TRUNC(E497+G497+I497,1)</f>
        <v>0</v>
      </c>
      <c r="L497" s="14">
        <f>TRUNC(F497+H497+J497,1)</f>
        <v>0</v>
      </c>
      <c r="M497" s="8" t="s">
        <v>52</v>
      </c>
      <c r="N497" s="2" t="s">
        <v>486</v>
      </c>
      <c r="O497" s="2" t="s">
        <v>989</v>
      </c>
      <c r="P497" s="2" t="s">
        <v>64</v>
      </c>
      <c r="Q497" s="2" t="s">
        <v>64</v>
      </c>
      <c r="R497" s="2" t="s">
        <v>63</v>
      </c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2" t="s">
        <v>52</v>
      </c>
      <c r="AW497" s="2" t="s">
        <v>1035</v>
      </c>
      <c r="AX497" s="2" t="s">
        <v>52</v>
      </c>
      <c r="AY497" s="2" t="s">
        <v>52</v>
      </c>
    </row>
    <row r="498" spans="1:51" ht="30" customHeight="1">
      <c r="A498" s="8" t="s">
        <v>341</v>
      </c>
      <c r="B498" s="8" t="s">
        <v>52</v>
      </c>
      <c r="C498" s="8" t="s">
        <v>52</v>
      </c>
      <c r="D498" s="9"/>
      <c r="E498" s="13"/>
      <c r="F498" s="14">
        <f>TRUNC(SUMIF(N497:N497, N496, F497:F497),0)</f>
        <v>0</v>
      </c>
      <c r="G498" s="13"/>
      <c r="H498" s="14">
        <f>TRUNC(SUMIF(N497:N497, N496, H497:H497),0)</f>
        <v>0</v>
      </c>
      <c r="I498" s="13"/>
      <c r="J498" s="14">
        <f>TRUNC(SUMIF(N497:N497, N496, J497:J497),0)</f>
        <v>0</v>
      </c>
      <c r="K498" s="13"/>
      <c r="L498" s="14">
        <f>F498+H498+J498</f>
        <v>0</v>
      </c>
      <c r="M498" s="8" t="s">
        <v>52</v>
      </c>
      <c r="N498" s="2" t="s">
        <v>78</v>
      </c>
      <c r="O498" s="2" t="s">
        <v>78</v>
      </c>
      <c r="P498" s="2" t="s">
        <v>52</v>
      </c>
      <c r="Q498" s="2" t="s">
        <v>52</v>
      </c>
      <c r="R498" s="2" t="s">
        <v>52</v>
      </c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2" t="s">
        <v>52</v>
      </c>
      <c r="AW498" s="2" t="s">
        <v>52</v>
      </c>
      <c r="AX498" s="2" t="s">
        <v>52</v>
      </c>
      <c r="AY498" s="2" t="s">
        <v>52</v>
      </c>
    </row>
    <row r="499" spans="1:51" ht="30" customHeight="1">
      <c r="A499" s="9"/>
      <c r="B499" s="9"/>
      <c r="C499" s="9"/>
      <c r="D499" s="9"/>
      <c r="E499" s="13"/>
      <c r="F499" s="14"/>
      <c r="G499" s="13"/>
      <c r="H499" s="14"/>
      <c r="I499" s="13"/>
      <c r="J499" s="14"/>
      <c r="K499" s="13"/>
      <c r="L499" s="14"/>
      <c r="M499" s="9"/>
    </row>
    <row r="500" spans="1:51" ht="30" customHeight="1">
      <c r="A500" s="163" t="s">
        <v>1036</v>
      </c>
      <c r="B500" s="163"/>
      <c r="C500" s="163"/>
      <c r="D500" s="163"/>
      <c r="E500" s="164"/>
      <c r="F500" s="165"/>
      <c r="G500" s="164"/>
      <c r="H500" s="165"/>
      <c r="I500" s="164"/>
      <c r="J500" s="165"/>
      <c r="K500" s="164"/>
      <c r="L500" s="165"/>
      <c r="M500" s="163"/>
      <c r="N500" s="1" t="s">
        <v>995</v>
      </c>
    </row>
    <row r="501" spans="1:51" ht="30" customHeight="1">
      <c r="A501" s="8" t="s">
        <v>1037</v>
      </c>
      <c r="B501" s="8" t="s">
        <v>1038</v>
      </c>
      <c r="C501" s="8" t="s">
        <v>365</v>
      </c>
      <c r="D501" s="9">
        <v>1.52</v>
      </c>
      <c r="E501" s="13">
        <f>단가대비표!O59</f>
        <v>0</v>
      </c>
      <c r="F501" s="14">
        <f t="shared" ref="F501:F507" si="95">TRUNC(E501*D501,1)</f>
        <v>0</v>
      </c>
      <c r="G501" s="13">
        <f>단가대비표!P59</f>
        <v>0</v>
      </c>
      <c r="H501" s="14">
        <f t="shared" ref="H501:H507" si="96">TRUNC(G501*D501,1)</f>
        <v>0</v>
      </c>
      <c r="I501" s="13">
        <f>단가대비표!V59</f>
        <v>0</v>
      </c>
      <c r="J501" s="14">
        <f t="shared" ref="J501:J507" si="97">TRUNC(I501*D501,1)</f>
        <v>0</v>
      </c>
      <c r="K501" s="13">
        <f t="shared" ref="K501:L507" si="98">TRUNC(E501+G501+I501,1)</f>
        <v>0</v>
      </c>
      <c r="L501" s="14">
        <f t="shared" si="98"/>
        <v>0</v>
      </c>
      <c r="M501" s="8" t="s">
        <v>52</v>
      </c>
      <c r="N501" s="2" t="s">
        <v>995</v>
      </c>
      <c r="O501" s="2" t="s">
        <v>1039</v>
      </c>
      <c r="P501" s="2" t="s">
        <v>64</v>
      </c>
      <c r="Q501" s="2" t="s">
        <v>64</v>
      </c>
      <c r="R501" s="2" t="s">
        <v>63</v>
      </c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2" t="s">
        <v>52</v>
      </c>
      <c r="AW501" s="2" t="s">
        <v>1040</v>
      </c>
      <c r="AX501" s="2" t="s">
        <v>52</v>
      </c>
      <c r="AY501" s="2" t="s">
        <v>52</v>
      </c>
    </row>
    <row r="502" spans="1:51" ht="30" customHeight="1">
      <c r="A502" s="8" t="s">
        <v>1041</v>
      </c>
      <c r="B502" s="8" t="s">
        <v>52</v>
      </c>
      <c r="C502" s="8" t="s">
        <v>280</v>
      </c>
      <c r="D502" s="9">
        <v>0.32500000000000001</v>
      </c>
      <c r="E502" s="13">
        <f>단가대비표!O60</f>
        <v>0</v>
      </c>
      <c r="F502" s="14">
        <f t="shared" si="95"/>
        <v>0</v>
      </c>
      <c r="G502" s="13">
        <f>단가대비표!P60</f>
        <v>0</v>
      </c>
      <c r="H502" s="14">
        <f t="shared" si="96"/>
        <v>0</v>
      </c>
      <c r="I502" s="13">
        <f>단가대비표!V60</f>
        <v>0</v>
      </c>
      <c r="J502" s="14">
        <f t="shared" si="97"/>
        <v>0</v>
      </c>
      <c r="K502" s="13">
        <f t="shared" si="98"/>
        <v>0</v>
      </c>
      <c r="L502" s="14">
        <f t="shared" si="98"/>
        <v>0</v>
      </c>
      <c r="M502" s="8" t="s">
        <v>52</v>
      </c>
      <c r="N502" s="2" t="s">
        <v>995</v>
      </c>
      <c r="O502" s="2" t="s">
        <v>1042</v>
      </c>
      <c r="P502" s="2" t="s">
        <v>64</v>
      </c>
      <c r="Q502" s="2" t="s">
        <v>64</v>
      </c>
      <c r="R502" s="2" t="s">
        <v>63</v>
      </c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2" t="s">
        <v>52</v>
      </c>
      <c r="AW502" s="2" t="s">
        <v>1043</v>
      </c>
      <c r="AX502" s="2" t="s">
        <v>52</v>
      </c>
      <c r="AY502" s="2" t="s">
        <v>52</v>
      </c>
    </row>
    <row r="503" spans="1:51" ht="30" customHeight="1">
      <c r="A503" s="8" t="s">
        <v>851</v>
      </c>
      <c r="B503" s="8" t="s">
        <v>1044</v>
      </c>
      <c r="C503" s="8" t="s">
        <v>280</v>
      </c>
      <c r="D503" s="9">
        <v>0.66700000000000004</v>
      </c>
      <c r="E503" s="13">
        <f>단가대비표!O57</f>
        <v>0</v>
      </c>
      <c r="F503" s="14">
        <f t="shared" si="95"/>
        <v>0</v>
      </c>
      <c r="G503" s="13">
        <f>단가대비표!P57</f>
        <v>0</v>
      </c>
      <c r="H503" s="14">
        <f t="shared" si="96"/>
        <v>0</v>
      </c>
      <c r="I503" s="13">
        <f>단가대비표!V57</f>
        <v>0</v>
      </c>
      <c r="J503" s="14">
        <f t="shared" si="97"/>
        <v>0</v>
      </c>
      <c r="K503" s="13">
        <f t="shared" si="98"/>
        <v>0</v>
      </c>
      <c r="L503" s="14">
        <f t="shared" si="98"/>
        <v>0</v>
      </c>
      <c r="M503" s="8" t="s">
        <v>52</v>
      </c>
      <c r="N503" s="2" t="s">
        <v>995</v>
      </c>
      <c r="O503" s="2" t="s">
        <v>1045</v>
      </c>
      <c r="P503" s="2" t="s">
        <v>64</v>
      </c>
      <c r="Q503" s="2" t="s">
        <v>64</v>
      </c>
      <c r="R503" s="2" t="s">
        <v>63</v>
      </c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2" t="s">
        <v>52</v>
      </c>
      <c r="AW503" s="2" t="s">
        <v>1046</v>
      </c>
      <c r="AX503" s="2" t="s">
        <v>52</v>
      </c>
      <c r="AY503" s="2" t="s">
        <v>52</v>
      </c>
    </row>
    <row r="504" spans="1:51" ht="30" customHeight="1">
      <c r="A504" s="8" t="s">
        <v>856</v>
      </c>
      <c r="B504" s="8" t="s">
        <v>857</v>
      </c>
      <c r="C504" s="8" t="s">
        <v>858</v>
      </c>
      <c r="D504" s="9">
        <v>0.18</v>
      </c>
      <c r="E504" s="13">
        <f>단가대비표!O54</f>
        <v>0</v>
      </c>
      <c r="F504" s="14">
        <f t="shared" si="95"/>
        <v>0</v>
      </c>
      <c r="G504" s="13">
        <f>단가대비표!P54</f>
        <v>0</v>
      </c>
      <c r="H504" s="14">
        <f t="shared" si="96"/>
        <v>0</v>
      </c>
      <c r="I504" s="13">
        <f>단가대비표!V54</f>
        <v>0</v>
      </c>
      <c r="J504" s="14">
        <f t="shared" si="97"/>
        <v>0</v>
      </c>
      <c r="K504" s="13">
        <f t="shared" si="98"/>
        <v>0</v>
      </c>
      <c r="L504" s="14">
        <f t="shared" si="98"/>
        <v>0</v>
      </c>
      <c r="M504" s="8" t="s">
        <v>52</v>
      </c>
      <c r="N504" s="2" t="s">
        <v>995</v>
      </c>
      <c r="O504" s="2" t="s">
        <v>859</v>
      </c>
      <c r="P504" s="2" t="s">
        <v>64</v>
      </c>
      <c r="Q504" s="2" t="s">
        <v>64</v>
      </c>
      <c r="R504" s="2" t="s">
        <v>63</v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2" t="s">
        <v>52</v>
      </c>
      <c r="AW504" s="2" t="s">
        <v>1047</v>
      </c>
      <c r="AX504" s="2" t="s">
        <v>52</v>
      </c>
      <c r="AY504" s="2" t="s">
        <v>52</v>
      </c>
    </row>
    <row r="505" spans="1:51" ht="30" customHeight="1">
      <c r="A505" s="8" t="s">
        <v>836</v>
      </c>
      <c r="B505" s="8" t="s">
        <v>344</v>
      </c>
      <c r="C505" s="8" t="s">
        <v>345</v>
      </c>
      <c r="D505" s="9">
        <v>6.6000000000000003E-2</v>
      </c>
      <c r="E505" s="13">
        <f>단가대비표!O93</f>
        <v>0</v>
      </c>
      <c r="F505" s="14">
        <f t="shared" si="95"/>
        <v>0</v>
      </c>
      <c r="G505" s="13">
        <f>단가대비표!P93</f>
        <v>0</v>
      </c>
      <c r="H505" s="14">
        <f t="shared" si="96"/>
        <v>0</v>
      </c>
      <c r="I505" s="13">
        <f>단가대비표!V93</f>
        <v>0</v>
      </c>
      <c r="J505" s="14">
        <f t="shared" si="97"/>
        <v>0</v>
      </c>
      <c r="K505" s="13">
        <f t="shared" si="98"/>
        <v>0</v>
      </c>
      <c r="L505" s="14">
        <f t="shared" si="98"/>
        <v>0</v>
      </c>
      <c r="M505" s="8" t="s">
        <v>52</v>
      </c>
      <c r="N505" s="2" t="s">
        <v>995</v>
      </c>
      <c r="O505" s="2" t="s">
        <v>837</v>
      </c>
      <c r="P505" s="2" t="s">
        <v>64</v>
      </c>
      <c r="Q505" s="2" t="s">
        <v>64</v>
      </c>
      <c r="R505" s="2" t="s">
        <v>63</v>
      </c>
      <c r="S505" s="3"/>
      <c r="T505" s="3"/>
      <c r="U505" s="3"/>
      <c r="V505" s="3">
        <v>1</v>
      </c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2" t="s">
        <v>52</v>
      </c>
      <c r="AW505" s="2" t="s">
        <v>1048</v>
      </c>
      <c r="AX505" s="2" t="s">
        <v>52</v>
      </c>
      <c r="AY505" s="2" t="s">
        <v>52</v>
      </c>
    </row>
    <row r="506" spans="1:51" ht="30" customHeight="1">
      <c r="A506" s="8" t="s">
        <v>343</v>
      </c>
      <c r="B506" s="8" t="s">
        <v>344</v>
      </c>
      <c r="C506" s="8" t="s">
        <v>345</v>
      </c>
      <c r="D506" s="9">
        <v>1.7999999999999999E-2</v>
      </c>
      <c r="E506" s="13">
        <f>단가대비표!O84</f>
        <v>0</v>
      </c>
      <c r="F506" s="14">
        <f t="shared" si="95"/>
        <v>0</v>
      </c>
      <c r="G506" s="13">
        <f>단가대비표!P84</f>
        <v>0</v>
      </c>
      <c r="H506" s="14">
        <f t="shared" si="96"/>
        <v>0</v>
      </c>
      <c r="I506" s="13">
        <f>단가대비표!V84</f>
        <v>0</v>
      </c>
      <c r="J506" s="14">
        <f t="shared" si="97"/>
        <v>0</v>
      </c>
      <c r="K506" s="13">
        <f t="shared" si="98"/>
        <v>0</v>
      </c>
      <c r="L506" s="14">
        <f t="shared" si="98"/>
        <v>0</v>
      </c>
      <c r="M506" s="8" t="s">
        <v>52</v>
      </c>
      <c r="N506" s="2" t="s">
        <v>995</v>
      </c>
      <c r="O506" s="2" t="s">
        <v>346</v>
      </c>
      <c r="P506" s="2" t="s">
        <v>64</v>
      </c>
      <c r="Q506" s="2" t="s">
        <v>64</v>
      </c>
      <c r="R506" s="2" t="s">
        <v>63</v>
      </c>
      <c r="S506" s="3"/>
      <c r="T506" s="3"/>
      <c r="U506" s="3"/>
      <c r="V506" s="3">
        <v>1</v>
      </c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2" t="s">
        <v>52</v>
      </c>
      <c r="AW506" s="2" t="s">
        <v>1049</v>
      </c>
      <c r="AX506" s="2" t="s">
        <v>52</v>
      </c>
      <c r="AY506" s="2" t="s">
        <v>52</v>
      </c>
    </row>
    <row r="507" spans="1:51" ht="30" customHeight="1">
      <c r="A507" s="8" t="s">
        <v>378</v>
      </c>
      <c r="B507" s="8" t="s">
        <v>745</v>
      </c>
      <c r="C507" s="8" t="s">
        <v>179</v>
      </c>
      <c r="D507" s="9">
        <v>1</v>
      </c>
      <c r="E507" s="13">
        <v>0</v>
      </c>
      <c r="F507" s="14">
        <f t="shared" si="95"/>
        <v>0</v>
      </c>
      <c r="G507" s="13">
        <v>0</v>
      </c>
      <c r="H507" s="14">
        <f t="shared" si="96"/>
        <v>0</v>
      </c>
      <c r="I507" s="13">
        <f>TRUNC(SUMIF(V501:V507, RIGHTB(O507, 1), H501:H507)*U507, 2)</f>
        <v>0</v>
      </c>
      <c r="J507" s="14">
        <f t="shared" si="97"/>
        <v>0</v>
      </c>
      <c r="K507" s="13">
        <f t="shared" si="98"/>
        <v>0</v>
      </c>
      <c r="L507" s="14">
        <f t="shared" si="98"/>
        <v>0</v>
      </c>
      <c r="M507" s="8" t="s">
        <v>52</v>
      </c>
      <c r="N507" s="2" t="s">
        <v>995</v>
      </c>
      <c r="O507" s="2" t="s">
        <v>380</v>
      </c>
      <c r="P507" s="2" t="s">
        <v>64</v>
      </c>
      <c r="Q507" s="2" t="s">
        <v>64</v>
      </c>
      <c r="R507" s="2" t="s">
        <v>64</v>
      </c>
      <c r="S507" s="3">
        <v>1</v>
      </c>
      <c r="T507" s="3">
        <v>2</v>
      </c>
      <c r="U507" s="3">
        <v>0.02</v>
      </c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2" t="s">
        <v>52</v>
      </c>
      <c r="AW507" s="2" t="s">
        <v>1050</v>
      </c>
      <c r="AX507" s="2" t="s">
        <v>52</v>
      </c>
      <c r="AY507" s="2" t="s">
        <v>52</v>
      </c>
    </row>
    <row r="508" spans="1:51" ht="30" customHeight="1">
      <c r="A508" s="8" t="s">
        <v>341</v>
      </c>
      <c r="B508" s="8" t="s">
        <v>52</v>
      </c>
      <c r="C508" s="8" t="s">
        <v>52</v>
      </c>
      <c r="D508" s="9"/>
      <c r="E508" s="13"/>
      <c r="F508" s="14">
        <f>TRUNC(SUMIF(N501:N507, N500, F501:F507),0)</f>
        <v>0</v>
      </c>
      <c r="G508" s="13"/>
      <c r="H508" s="14">
        <f>TRUNC(SUMIF(N501:N507, N500, H501:H507),0)</f>
        <v>0</v>
      </c>
      <c r="I508" s="13"/>
      <c r="J508" s="14">
        <f>TRUNC(SUMIF(N501:N507, N500, J501:J507),0)</f>
        <v>0</v>
      </c>
      <c r="K508" s="13"/>
      <c r="L508" s="14">
        <f>F508+H508+J508</f>
        <v>0</v>
      </c>
      <c r="M508" s="8" t="s">
        <v>52</v>
      </c>
      <c r="N508" s="2" t="s">
        <v>78</v>
      </c>
      <c r="O508" s="2" t="s">
        <v>78</v>
      </c>
      <c r="P508" s="2" t="s">
        <v>52</v>
      </c>
      <c r="Q508" s="2" t="s">
        <v>52</v>
      </c>
      <c r="R508" s="2" t="s">
        <v>52</v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2" t="s">
        <v>52</v>
      </c>
      <c r="AW508" s="2" t="s">
        <v>52</v>
      </c>
      <c r="AX508" s="2" t="s">
        <v>52</v>
      </c>
      <c r="AY508" s="2" t="s">
        <v>52</v>
      </c>
    </row>
    <row r="509" spans="1:51" ht="30" customHeight="1">
      <c r="A509" s="9"/>
      <c r="B509" s="9"/>
      <c r="C509" s="9"/>
      <c r="D509" s="9"/>
      <c r="E509" s="13"/>
      <c r="F509" s="14"/>
      <c r="G509" s="13"/>
      <c r="H509" s="14"/>
      <c r="I509" s="13"/>
      <c r="J509" s="14"/>
      <c r="K509" s="13"/>
      <c r="L509" s="14"/>
      <c r="M509" s="9"/>
    </row>
    <row r="510" spans="1:51" ht="30" customHeight="1">
      <c r="A510" s="163" t="s">
        <v>1051</v>
      </c>
      <c r="B510" s="163"/>
      <c r="C510" s="163"/>
      <c r="D510" s="163"/>
      <c r="E510" s="164"/>
      <c r="F510" s="165"/>
      <c r="G510" s="164"/>
      <c r="H510" s="165"/>
      <c r="I510" s="164"/>
      <c r="J510" s="165"/>
      <c r="K510" s="164"/>
      <c r="L510" s="165"/>
      <c r="M510" s="163"/>
      <c r="N510" s="1" t="s">
        <v>1000</v>
      </c>
    </row>
    <row r="511" spans="1:51" ht="30" customHeight="1">
      <c r="A511" s="8" t="s">
        <v>828</v>
      </c>
      <c r="B511" s="8" t="s">
        <v>829</v>
      </c>
      <c r="C511" s="8" t="s">
        <v>780</v>
      </c>
      <c r="D511" s="9">
        <v>0.29599999999999999</v>
      </c>
      <c r="E511" s="13">
        <f>단가대비표!O63</f>
        <v>0</v>
      </c>
      <c r="F511" s="14">
        <f>TRUNC(E511*D511,1)</f>
        <v>0</v>
      </c>
      <c r="G511" s="13">
        <f>단가대비표!P63</f>
        <v>0</v>
      </c>
      <c r="H511" s="14">
        <f>TRUNC(G511*D511,1)</f>
        <v>0</v>
      </c>
      <c r="I511" s="13">
        <f>단가대비표!V63</f>
        <v>0</v>
      </c>
      <c r="J511" s="14">
        <f>TRUNC(I511*D511,1)</f>
        <v>0</v>
      </c>
      <c r="K511" s="13">
        <f>TRUNC(E511+G511+I511,1)</f>
        <v>0</v>
      </c>
      <c r="L511" s="14">
        <f>TRUNC(F511+H511+J511,1)</f>
        <v>0</v>
      </c>
      <c r="M511" s="8" t="s">
        <v>52</v>
      </c>
      <c r="N511" s="2" t="s">
        <v>1000</v>
      </c>
      <c r="O511" s="2" t="s">
        <v>830</v>
      </c>
      <c r="P511" s="2" t="s">
        <v>64</v>
      </c>
      <c r="Q511" s="2" t="s">
        <v>64</v>
      </c>
      <c r="R511" s="2" t="s">
        <v>63</v>
      </c>
      <c r="S511" s="3"/>
      <c r="T511" s="3"/>
      <c r="U511" s="3"/>
      <c r="V511" s="3">
        <v>1</v>
      </c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2" t="s">
        <v>52</v>
      </c>
      <c r="AW511" s="2" t="s">
        <v>1052</v>
      </c>
      <c r="AX511" s="2" t="s">
        <v>52</v>
      </c>
      <c r="AY511" s="2" t="s">
        <v>52</v>
      </c>
    </row>
    <row r="512" spans="1:51" ht="30" customHeight="1">
      <c r="A512" s="8" t="s">
        <v>832</v>
      </c>
      <c r="B512" s="8" t="s">
        <v>833</v>
      </c>
      <c r="C512" s="8" t="s">
        <v>179</v>
      </c>
      <c r="D512" s="9">
        <v>1</v>
      </c>
      <c r="E512" s="13">
        <f>TRUNC(SUMIF(V511:V512, RIGHTB(O512, 1), F511:F512)*U512, 2)</f>
        <v>0</v>
      </c>
      <c r="F512" s="14">
        <f>TRUNC(E512*D512,1)</f>
        <v>0</v>
      </c>
      <c r="G512" s="13">
        <v>0</v>
      </c>
      <c r="H512" s="14">
        <f>TRUNC(G512*D512,1)</f>
        <v>0</v>
      </c>
      <c r="I512" s="13">
        <v>0</v>
      </c>
      <c r="J512" s="14">
        <f>TRUNC(I512*D512,1)</f>
        <v>0</v>
      </c>
      <c r="K512" s="13">
        <f>TRUNC(E512+G512+I512,1)</f>
        <v>0</v>
      </c>
      <c r="L512" s="14">
        <f>TRUNC(F512+H512+J512,1)</f>
        <v>0</v>
      </c>
      <c r="M512" s="8" t="s">
        <v>52</v>
      </c>
      <c r="N512" s="2" t="s">
        <v>1000</v>
      </c>
      <c r="O512" s="2" t="s">
        <v>380</v>
      </c>
      <c r="P512" s="2" t="s">
        <v>64</v>
      </c>
      <c r="Q512" s="2" t="s">
        <v>64</v>
      </c>
      <c r="R512" s="2" t="s">
        <v>64</v>
      </c>
      <c r="S512" s="3">
        <v>0</v>
      </c>
      <c r="T512" s="3">
        <v>0</v>
      </c>
      <c r="U512" s="3">
        <v>0.06</v>
      </c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2" t="s">
        <v>52</v>
      </c>
      <c r="AW512" s="2" t="s">
        <v>1053</v>
      </c>
      <c r="AX512" s="2" t="s">
        <v>52</v>
      </c>
      <c r="AY512" s="2" t="s">
        <v>52</v>
      </c>
    </row>
    <row r="513" spans="1:51" ht="30" customHeight="1">
      <c r="A513" s="8" t="s">
        <v>341</v>
      </c>
      <c r="B513" s="8" t="s">
        <v>52</v>
      </c>
      <c r="C513" s="8" t="s">
        <v>52</v>
      </c>
      <c r="D513" s="9"/>
      <c r="E513" s="13"/>
      <c r="F513" s="14">
        <f>TRUNC(SUMIF(N511:N512, N510, F511:F512),0)</f>
        <v>0</v>
      </c>
      <c r="G513" s="13"/>
      <c r="H513" s="14">
        <f>TRUNC(SUMIF(N511:N512, N510, H511:H512),0)</f>
        <v>0</v>
      </c>
      <c r="I513" s="13"/>
      <c r="J513" s="14">
        <f>TRUNC(SUMIF(N511:N512, N510, J511:J512),0)</f>
        <v>0</v>
      </c>
      <c r="K513" s="13"/>
      <c r="L513" s="14">
        <f>F513+H513+J513</f>
        <v>0</v>
      </c>
      <c r="M513" s="8" t="s">
        <v>52</v>
      </c>
      <c r="N513" s="2" t="s">
        <v>78</v>
      </c>
      <c r="O513" s="2" t="s">
        <v>78</v>
      </c>
      <c r="P513" s="2" t="s">
        <v>52</v>
      </c>
      <c r="Q513" s="2" t="s">
        <v>52</v>
      </c>
      <c r="R513" s="2" t="s">
        <v>52</v>
      </c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2" t="s">
        <v>52</v>
      </c>
      <c r="AW513" s="2" t="s">
        <v>52</v>
      </c>
      <c r="AX513" s="2" t="s">
        <v>52</v>
      </c>
      <c r="AY513" s="2" t="s">
        <v>52</v>
      </c>
    </row>
    <row r="514" spans="1:51" ht="30" customHeight="1">
      <c r="A514" s="9"/>
      <c r="B514" s="9"/>
      <c r="C514" s="9"/>
      <c r="D514" s="9"/>
      <c r="E514" s="13"/>
      <c r="F514" s="14"/>
      <c r="G514" s="13"/>
      <c r="H514" s="14"/>
      <c r="I514" s="13"/>
      <c r="J514" s="14"/>
      <c r="K514" s="13"/>
      <c r="L514" s="14"/>
      <c r="M514" s="9"/>
    </row>
    <row r="515" spans="1:51" ht="30" customHeight="1">
      <c r="A515" s="163" t="s">
        <v>1054</v>
      </c>
      <c r="B515" s="163"/>
      <c r="C515" s="163"/>
      <c r="D515" s="163"/>
      <c r="E515" s="164"/>
      <c r="F515" s="165"/>
      <c r="G515" s="164"/>
      <c r="H515" s="165"/>
      <c r="I515" s="164"/>
      <c r="J515" s="165"/>
      <c r="K515" s="164"/>
      <c r="L515" s="165"/>
      <c r="M515" s="163"/>
      <c r="N515" s="1" t="s">
        <v>1005</v>
      </c>
    </row>
    <row r="516" spans="1:51" ht="30" customHeight="1">
      <c r="A516" s="8" t="s">
        <v>836</v>
      </c>
      <c r="B516" s="8" t="s">
        <v>344</v>
      </c>
      <c r="C516" s="8" t="s">
        <v>345</v>
      </c>
      <c r="D516" s="9">
        <v>1.2E-2</v>
      </c>
      <c r="E516" s="13">
        <f>단가대비표!O93</f>
        <v>0</v>
      </c>
      <c r="F516" s="14">
        <f t="shared" ref="F516:F521" si="99">TRUNC(E516*D516,1)</f>
        <v>0</v>
      </c>
      <c r="G516" s="13">
        <f>단가대비표!P93</f>
        <v>0</v>
      </c>
      <c r="H516" s="14">
        <f t="shared" ref="H516:H521" si="100">TRUNC(G516*D516,1)</f>
        <v>0</v>
      </c>
      <c r="I516" s="13">
        <f>단가대비표!V93</f>
        <v>0</v>
      </c>
      <c r="J516" s="14">
        <f t="shared" ref="J516:J521" si="101">TRUNC(I516*D516,1)</f>
        <v>0</v>
      </c>
      <c r="K516" s="13">
        <f t="shared" ref="K516:L521" si="102">TRUNC(E516+G516+I516,1)</f>
        <v>0</v>
      </c>
      <c r="L516" s="14">
        <f t="shared" si="102"/>
        <v>0</v>
      </c>
      <c r="M516" s="8" t="s">
        <v>52</v>
      </c>
      <c r="N516" s="2" t="s">
        <v>1005</v>
      </c>
      <c r="O516" s="2" t="s">
        <v>837</v>
      </c>
      <c r="P516" s="2" t="s">
        <v>64</v>
      </c>
      <c r="Q516" s="2" t="s">
        <v>64</v>
      </c>
      <c r="R516" s="2" t="s">
        <v>63</v>
      </c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2" t="s">
        <v>52</v>
      </c>
      <c r="AW516" s="2" t="s">
        <v>1055</v>
      </c>
      <c r="AX516" s="2" t="s">
        <v>52</v>
      </c>
      <c r="AY516" s="2" t="s">
        <v>52</v>
      </c>
    </row>
    <row r="517" spans="1:51" ht="30" customHeight="1">
      <c r="A517" s="8" t="s">
        <v>343</v>
      </c>
      <c r="B517" s="8" t="s">
        <v>344</v>
      </c>
      <c r="C517" s="8" t="s">
        <v>345</v>
      </c>
      <c r="D517" s="9">
        <v>2E-3</v>
      </c>
      <c r="E517" s="13">
        <f>단가대비표!O84</f>
        <v>0</v>
      </c>
      <c r="F517" s="14">
        <f t="shared" si="99"/>
        <v>0</v>
      </c>
      <c r="G517" s="13">
        <f>단가대비표!P84</f>
        <v>0</v>
      </c>
      <c r="H517" s="14">
        <f t="shared" si="100"/>
        <v>0</v>
      </c>
      <c r="I517" s="13">
        <f>단가대비표!V84</f>
        <v>0</v>
      </c>
      <c r="J517" s="14">
        <f t="shared" si="101"/>
        <v>0</v>
      </c>
      <c r="K517" s="13">
        <f t="shared" si="102"/>
        <v>0</v>
      </c>
      <c r="L517" s="14">
        <f t="shared" si="102"/>
        <v>0</v>
      </c>
      <c r="M517" s="8" t="s">
        <v>52</v>
      </c>
      <c r="N517" s="2" t="s">
        <v>1005</v>
      </c>
      <c r="O517" s="2" t="s">
        <v>346</v>
      </c>
      <c r="P517" s="2" t="s">
        <v>64</v>
      </c>
      <c r="Q517" s="2" t="s">
        <v>64</v>
      </c>
      <c r="R517" s="2" t="s">
        <v>63</v>
      </c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2" t="s">
        <v>52</v>
      </c>
      <c r="AW517" s="2" t="s">
        <v>1056</v>
      </c>
      <c r="AX517" s="2" t="s">
        <v>52</v>
      </c>
      <c r="AY517" s="2" t="s">
        <v>52</v>
      </c>
    </row>
    <row r="518" spans="1:51" ht="30" customHeight="1">
      <c r="A518" s="8" t="s">
        <v>836</v>
      </c>
      <c r="B518" s="8" t="s">
        <v>344</v>
      </c>
      <c r="C518" s="8" t="s">
        <v>345</v>
      </c>
      <c r="D518" s="9">
        <v>1.2E-2</v>
      </c>
      <c r="E518" s="13">
        <f>단가대비표!O93</f>
        <v>0</v>
      </c>
      <c r="F518" s="14">
        <f t="shared" si="99"/>
        <v>0</v>
      </c>
      <c r="G518" s="13">
        <f>단가대비표!P93</f>
        <v>0</v>
      </c>
      <c r="H518" s="14">
        <f t="shared" si="100"/>
        <v>0</v>
      </c>
      <c r="I518" s="13">
        <f>단가대비표!V93</f>
        <v>0</v>
      </c>
      <c r="J518" s="14">
        <f t="shared" si="101"/>
        <v>0</v>
      </c>
      <c r="K518" s="13">
        <f t="shared" si="102"/>
        <v>0</v>
      </c>
      <c r="L518" s="14">
        <f t="shared" si="102"/>
        <v>0</v>
      </c>
      <c r="M518" s="8" t="s">
        <v>52</v>
      </c>
      <c r="N518" s="2" t="s">
        <v>1005</v>
      </c>
      <c r="O518" s="2" t="s">
        <v>837</v>
      </c>
      <c r="P518" s="2" t="s">
        <v>64</v>
      </c>
      <c r="Q518" s="2" t="s">
        <v>64</v>
      </c>
      <c r="R518" s="2" t="s">
        <v>63</v>
      </c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2" t="s">
        <v>52</v>
      </c>
      <c r="AW518" s="2" t="s">
        <v>1055</v>
      </c>
      <c r="AX518" s="2" t="s">
        <v>52</v>
      </c>
      <c r="AY518" s="2" t="s">
        <v>52</v>
      </c>
    </row>
    <row r="519" spans="1:51" ht="30" customHeight="1">
      <c r="A519" s="8" t="s">
        <v>343</v>
      </c>
      <c r="B519" s="8" t="s">
        <v>344</v>
      </c>
      <c r="C519" s="8" t="s">
        <v>345</v>
      </c>
      <c r="D519" s="9">
        <v>2E-3</v>
      </c>
      <c r="E519" s="13">
        <f>단가대비표!O84</f>
        <v>0</v>
      </c>
      <c r="F519" s="14">
        <f t="shared" si="99"/>
        <v>0</v>
      </c>
      <c r="G519" s="13">
        <f>단가대비표!P84</f>
        <v>0</v>
      </c>
      <c r="H519" s="14">
        <f t="shared" si="100"/>
        <v>0</v>
      </c>
      <c r="I519" s="13">
        <f>단가대비표!V84</f>
        <v>0</v>
      </c>
      <c r="J519" s="14">
        <f t="shared" si="101"/>
        <v>0</v>
      </c>
      <c r="K519" s="13">
        <f t="shared" si="102"/>
        <v>0</v>
      </c>
      <c r="L519" s="14">
        <f t="shared" si="102"/>
        <v>0</v>
      </c>
      <c r="M519" s="8" t="s">
        <v>52</v>
      </c>
      <c r="N519" s="2" t="s">
        <v>1005</v>
      </c>
      <c r="O519" s="2" t="s">
        <v>346</v>
      </c>
      <c r="P519" s="2" t="s">
        <v>64</v>
      </c>
      <c r="Q519" s="2" t="s">
        <v>64</v>
      </c>
      <c r="R519" s="2" t="s">
        <v>63</v>
      </c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2" t="s">
        <v>52</v>
      </c>
      <c r="AW519" s="2" t="s">
        <v>1056</v>
      </c>
      <c r="AX519" s="2" t="s">
        <v>52</v>
      </c>
      <c r="AY519" s="2" t="s">
        <v>52</v>
      </c>
    </row>
    <row r="520" spans="1:51" ht="30" customHeight="1">
      <c r="A520" s="8" t="s">
        <v>836</v>
      </c>
      <c r="B520" s="8" t="s">
        <v>344</v>
      </c>
      <c r="C520" s="8" t="s">
        <v>345</v>
      </c>
      <c r="D520" s="9">
        <v>1.2E-2</v>
      </c>
      <c r="E520" s="13">
        <f>단가대비표!O93</f>
        <v>0</v>
      </c>
      <c r="F520" s="14">
        <f t="shared" si="99"/>
        <v>0</v>
      </c>
      <c r="G520" s="13">
        <f>단가대비표!P93</f>
        <v>0</v>
      </c>
      <c r="H520" s="14">
        <f t="shared" si="100"/>
        <v>0</v>
      </c>
      <c r="I520" s="13">
        <f>단가대비표!V93</f>
        <v>0</v>
      </c>
      <c r="J520" s="14">
        <f t="shared" si="101"/>
        <v>0</v>
      </c>
      <c r="K520" s="13">
        <f t="shared" si="102"/>
        <v>0</v>
      </c>
      <c r="L520" s="14">
        <f t="shared" si="102"/>
        <v>0</v>
      </c>
      <c r="M520" s="8" t="s">
        <v>52</v>
      </c>
      <c r="N520" s="2" t="s">
        <v>1005</v>
      </c>
      <c r="O520" s="2" t="s">
        <v>837</v>
      </c>
      <c r="P520" s="2" t="s">
        <v>64</v>
      </c>
      <c r="Q520" s="2" t="s">
        <v>64</v>
      </c>
      <c r="R520" s="2" t="s">
        <v>63</v>
      </c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2" t="s">
        <v>52</v>
      </c>
      <c r="AW520" s="2" t="s">
        <v>1055</v>
      </c>
      <c r="AX520" s="2" t="s">
        <v>52</v>
      </c>
      <c r="AY520" s="2" t="s">
        <v>52</v>
      </c>
    </row>
    <row r="521" spans="1:51" ht="30" customHeight="1">
      <c r="A521" s="8" t="s">
        <v>343</v>
      </c>
      <c r="B521" s="8" t="s">
        <v>344</v>
      </c>
      <c r="C521" s="8" t="s">
        <v>345</v>
      </c>
      <c r="D521" s="9">
        <v>2E-3</v>
      </c>
      <c r="E521" s="13">
        <f>단가대비표!O84</f>
        <v>0</v>
      </c>
      <c r="F521" s="14">
        <f t="shared" si="99"/>
        <v>0</v>
      </c>
      <c r="G521" s="13">
        <f>단가대비표!P84</f>
        <v>0</v>
      </c>
      <c r="H521" s="14">
        <f t="shared" si="100"/>
        <v>0</v>
      </c>
      <c r="I521" s="13">
        <f>단가대비표!V84</f>
        <v>0</v>
      </c>
      <c r="J521" s="14">
        <f t="shared" si="101"/>
        <v>0</v>
      </c>
      <c r="K521" s="13">
        <f t="shared" si="102"/>
        <v>0</v>
      </c>
      <c r="L521" s="14">
        <f t="shared" si="102"/>
        <v>0</v>
      </c>
      <c r="M521" s="8" t="s">
        <v>52</v>
      </c>
      <c r="N521" s="2" t="s">
        <v>1005</v>
      </c>
      <c r="O521" s="2" t="s">
        <v>346</v>
      </c>
      <c r="P521" s="2" t="s">
        <v>64</v>
      </c>
      <c r="Q521" s="2" t="s">
        <v>64</v>
      </c>
      <c r="R521" s="2" t="s">
        <v>63</v>
      </c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2" t="s">
        <v>52</v>
      </c>
      <c r="AW521" s="2" t="s">
        <v>1056</v>
      </c>
      <c r="AX521" s="2" t="s">
        <v>52</v>
      </c>
      <c r="AY521" s="2" t="s">
        <v>52</v>
      </c>
    </row>
    <row r="522" spans="1:51" ht="30" customHeight="1">
      <c r="A522" s="8" t="s">
        <v>341</v>
      </c>
      <c r="B522" s="8" t="s">
        <v>52</v>
      </c>
      <c r="C522" s="8" t="s">
        <v>52</v>
      </c>
      <c r="D522" s="9"/>
      <c r="E522" s="13"/>
      <c r="F522" s="14">
        <f>TRUNC(SUMIF(N516:N521, N515, F516:F521),0)</f>
        <v>0</v>
      </c>
      <c r="G522" s="13"/>
      <c r="H522" s="14">
        <f>TRUNC(SUMIF(N516:N521, N515, H516:H521),0)</f>
        <v>0</v>
      </c>
      <c r="I522" s="13"/>
      <c r="J522" s="14">
        <f>TRUNC(SUMIF(N516:N521, N515, J516:J521),0)</f>
        <v>0</v>
      </c>
      <c r="K522" s="13"/>
      <c r="L522" s="14">
        <f>F522+H522+J522</f>
        <v>0</v>
      </c>
      <c r="M522" s="8" t="s">
        <v>52</v>
      </c>
      <c r="N522" s="2" t="s">
        <v>78</v>
      </c>
      <c r="O522" s="2" t="s">
        <v>78</v>
      </c>
      <c r="P522" s="2" t="s">
        <v>52</v>
      </c>
      <c r="Q522" s="2" t="s">
        <v>52</v>
      </c>
      <c r="R522" s="2" t="s">
        <v>52</v>
      </c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2" t="s">
        <v>52</v>
      </c>
      <c r="AW522" s="2" t="s">
        <v>52</v>
      </c>
      <c r="AX522" s="2" t="s">
        <v>52</v>
      </c>
      <c r="AY522" s="2" t="s">
        <v>52</v>
      </c>
    </row>
    <row r="523" spans="1:51" ht="30" customHeight="1">
      <c r="A523" s="9"/>
      <c r="B523" s="9"/>
      <c r="C523" s="9"/>
      <c r="D523" s="9"/>
      <c r="E523" s="13"/>
      <c r="F523" s="14"/>
      <c r="G523" s="13"/>
      <c r="H523" s="14"/>
      <c r="I523" s="13"/>
      <c r="J523" s="14"/>
      <c r="K523" s="13"/>
      <c r="L523" s="14"/>
      <c r="M523" s="9"/>
    </row>
    <row r="524" spans="1:51" ht="30" customHeight="1">
      <c r="A524" s="163" t="s">
        <v>1057</v>
      </c>
      <c r="B524" s="163"/>
      <c r="C524" s="163"/>
      <c r="D524" s="163"/>
      <c r="E524" s="164"/>
      <c r="F524" s="165"/>
      <c r="G524" s="164"/>
      <c r="H524" s="165"/>
      <c r="I524" s="164"/>
      <c r="J524" s="165"/>
      <c r="K524" s="164"/>
      <c r="L524" s="165"/>
      <c r="M524" s="163"/>
      <c r="N524" s="1" t="s">
        <v>1020</v>
      </c>
    </row>
    <row r="525" spans="1:51" ht="30" customHeight="1">
      <c r="A525" s="8" t="s">
        <v>1058</v>
      </c>
      <c r="B525" s="8" t="s">
        <v>883</v>
      </c>
      <c r="C525" s="8" t="s">
        <v>280</v>
      </c>
      <c r="D525" s="9">
        <v>1</v>
      </c>
      <c r="E525" s="13">
        <f>일위대가목록!E81</f>
        <v>0</v>
      </c>
      <c r="F525" s="14">
        <f>TRUNC(E525*D525,1)</f>
        <v>0</v>
      </c>
      <c r="G525" s="13">
        <f>일위대가목록!F81</f>
        <v>0</v>
      </c>
      <c r="H525" s="14">
        <f>TRUNC(G525*D525,1)</f>
        <v>0</v>
      </c>
      <c r="I525" s="13">
        <f>일위대가목록!G81</f>
        <v>0</v>
      </c>
      <c r="J525" s="14">
        <f>TRUNC(I525*D525,1)</f>
        <v>0</v>
      </c>
      <c r="K525" s="13">
        <f>TRUNC(E525+G525+I525,1)</f>
        <v>0</v>
      </c>
      <c r="L525" s="14">
        <f>TRUNC(F525+H525+J525,1)</f>
        <v>0</v>
      </c>
      <c r="M525" s="8" t="s">
        <v>1059</v>
      </c>
      <c r="N525" s="2" t="s">
        <v>1020</v>
      </c>
      <c r="O525" s="2" t="s">
        <v>1060</v>
      </c>
      <c r="P525" s="2" t="s">
        <v>63</v>
      </c>
      <c r="Q525" s="2" t="s">
        <v>64</v>
      </c>
      <c r="R525" s="2" t="s">
        <v>64</v>
      </c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2" t="s">
        <v>52</v>
      </c>
      <c r="AW525" s="2" t="s">
        <v>1061</v>
      </c>
      <c r="AX525" s="2" t="s">
        <v>52</v>
      </c>
      <c r="AY525" s="2" t="s">
        <v>52</v>
      </c>
    </row>
    <row r="526" spans="1:51" ht="30" customHeight="1">
      <c r="A526" s="8" t="s">
        <v>1062</v>
      </c>
      <c r="B526" s="8" t="s">
        <v>883</v>
      </c>
      <c r="C526" s="8" t="s">
        <v>280</v>
      </c>
      <c r="D526" s="9">
        <v>1</v>
      </c>
      <c r="E526" s="13">
        <f>일위대가목록!E82</f>
        <v>0</v>
      </c>
      <c r="F526" s="14">
        <f>TRUNC(E526*D526,1)</f>
        <v>0</v>
      </c>
      <c r="G526" s="13">
        <f>일위대가목록!F82</f>
        <v>0</v>
      </c>
      <c r="H526" s="14">
        <f>TRUNC(G526*D526,1)</f>
        <v>0</v>
      </c>
      <c r="I526" s="13">
        <f>일위대가목록!G82</f>
        <v>0</v>
      </c>
      <c r="J526" s="14">
        <f>TRUNC(I526*D526,1)</f>
        <v>0</v>
      </c>
      <c r="K526" s="13">
        <f>TRUNC(E526+G526+I526,1)</f>
        <v>0</v>
      </c>
      <c r="L526" s="14">
        <f>TRUNC(F526+H526+J526,1)</f>
        <v>0</v>
      </c>
      <c r="M526" s="8" t="s">
        <v>1063</v>
      </c>
      <c r="N526" s="2" t="s">
        <v>1020</v>
      </c>
      <c r="O526" s="2" t="s">
        <v>1064</v>
      </c>
      <c r="P526" s="2" t="s">
        <v>63</v>
      </c>
      <c r="Q526" s="2" t="s">
        <v>64</v>
      </c>
      <c r="R526" s="2" t="s">
        <v>64</v>
      </c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2" t="s">
        <v>52</v>
      </c>
      <c r="AW526" s="2" t="s">
        <v>1065</v>
      </c>
      <c r="AX526" s="2" t="s">
        <v>52</v>
      </c>
      <c r="AY526" s="2" t="s">
        <v>52</v>
      </c>
    </row>
    <row r="527" spans="1:51" ht="30" customHeight="1">
      <c r="A527" s="8" t="s">
        <v>341</v>
      </c>
      <c r="B527" s="8" t="s">
        <v>52</v>
      </c>
      <c r="C527" s="8" t="s">
        <v>52</v>
      </c>
      <c r="D527" s="9"/>
      <c r="E527" s="13"/>
      <c r="F527" s="14">
        <f>TRUNC(SUMIF(N525:N526, N524, F525:F526),0)</f>
        <v>0</v>
      </c>
      <c r="G527" s="13"/>
      <c r="H527" s="14">
        <f>TRUNC(SUMIF(N525:N526, N524, H525:H526),0)</f>
        <v>0</v>
      </c>
      <c r="I527" s="13"/>
      <c r="J527" s="14">
        <f>TRUNC(SUMIF(N525:N526, N524, J525:J526),0)</f>
        <v>0</v>
      </c>
      <c r="K527" s="13"/>
      <c r="L527" s="14">
        <f>F527+H527+J527</f>
        <v>0</v>
      </c>
      <c r="M527" s="8" t="s">
        <v>52</v>
      </c>
      <c r="N527" s="2" t="s">
        <v>78</v>
      </c>
      <c r="O527" s="2" t="s">
        <v>78</v>
      </c>
      <c r="P527" s="2" t="s">
        <v>52</v>
      </c>
      <c r="Q527" s="2" t="s">
        <v>52</v>
      </c>
      <c r="R527" s="2" t="s">
        <v>52</v>
      </c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2" t="s">
        <v>52</v>
      </c>
      <c r="AW527" s="2" t="s">
        <v>52</v>
      </c>
      <c r="AX527" s="2" t="s">
        <v>52</v>
      </c>
      <c r="AY527" s="2" t="s">
        <v>52</v>
      </c>
    </row>
    <row r="528" spans="1:51" ht="30" customHeight="1">
      <c r="A528" s="9"/>
      <c r="B528" s="9"/>
      <c r="C528" s="9"/>
      <c r="D528" s="9"/>
      <c r="E528" s="13"/>
      <c r="F528" s="14"/>
      <c r="G528" s="13"/>
      <c r="H528" s="14"/>
      <c r="I528" s="13"/>
      <c r="J528" s="14"/>
      <c r="K528" s="13"/>
      <c r="L528" s="14"/>
      <c r="M528" s="9"/>
    </row>
    <row r="529" spans="1:51" ht="30" customHeight="1">
      <c r="A529" s="163" t="s">
        <v>1066</v>
      </c>
      <c r="B529" s="163"/>
      <c r="C529" s="163"/>
      <c r="D529" s="163"/>
      <c r="E529" s="164"/>
      <c r="F529" s="165"/>
      <c r="G529" s="164"/>
      <c r="H529" s="165"/>
      <c r="I529" s="164"/>
      <c r="J529" s="165"/>
      <c r="K529" s="164"/>
      <c r="L529" s="165"/>
      <c r="M529" s="163"/>
      <c r="N529" s="1" t="s">
        <v>1028</v>
      </c>
    </row>
    <row r="530" spans="1:51" ht="30" customHeight="1">
      <c r="A530" s="8" t="s">
        <v>1067</v>
      </c>
      <c r="B530" s="8" t="s">
        <v>1068</v>
      </c>
      <c r="C530" s="8" t="s">
        <v>68</v>
      </c>
      <c r="D530" s="9">
        <v>0.8</v>
      </c>
      <c r="E530" s="13">
        <f>단가대비표!O30</f>
        <v>0</v>
      </c>
      <c r="F530" s="14">
        <f>TRUNC(E530*D530,1)</f>
        <v>0</v>
      </c>
      <c r="G530" s="13">
        <f>단가대비표!P30</f>
        <v>0</v>
      </c>
      <c r="H530" s="14">
        <f>TRUNC(G530*D530,1)</f>
        <v>0</v>
      </c>
      <c r="I530" s="13">
        <f>단가대비표!V30</f>
        <v>0</v>
      </c>
      <c r="J530" s="14">
        <f>TRUNC(I530*D530,1)</f>
        <v>0</v>
      </c>
      <c r="K530" s="13">
        <f t="shared" ref="K530:L532" si="103">TRUNC(E530+G530+I530,1)</f>
        <v>0</v>
      </c>
      <c r="L530" s="14">
        <f t="shared" si="103"/>
        <v>0</v>
      </c>
      <c r="M530" s="8" t="s">
        <v>52</v>
      </c>
      <c r="N530" s="2" t="s">
        <v>1028</v>
      </c>
      <c r="O530" s="2" t="s">
        <v>1069</v>
      </c>
      <c r="P530" s="2" t="s">
        <v>64</v>
      </c>
      <c r="Q530" s="2" t="s">
        <v>64</v>
      </c>
      <c r="R530" s="2" t="s">
        <v>63</v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2" t="s">
        <v>52</v>
      </c>
      <c r="AW530" s="2" t="s">
        <v>1070</v>
      </c>
      <c r="AX530" s="2" t="s">
        <v>52</v>
      </c>
      <c r="AY530" s="2" t="s">
        <v>52</v>
      </c>
    </row>
    <row r="531" spans="1:51" ht="30" customHeight="1">
      <c r="A531" s="8" t="s">
        <v>1071</v>
      </c>
      <c r="B531" s="8" t="s">
        <v>1072</v>
      </c>
      <c r="C531" s="8" t="s">
        <v>68</v>
      </c>
      <c r="D531" s="9">
        <v>1.2</v>
      </c>
      <c r="E531" s="13">
        <f>단가대비표!O31</f>
        <v>0</v>
      </c>
      <c r="F531" s="14">
        <f>TRUNC(E531*D531,1)</f>
        <v>0</v>
      </c>
      <c r="G531" s="13">
        <f>단가대비표!P31</f>
        <v>0</v>
      </c>
      <c r="H531" s="14">
        <f>TRUNC(G531*D531,1)</f>
        <v>0</v>
      </c>
      <c r="I531" s="13">
        <f>단가대비표!V31</f>
        <v>0</v>
      </c>
      <c r="J531" s="14">
        <f>TRUNC(I531*D531,1)</f>
        <v>0</v>
      </c>
      <c r="K531" s="13">
        <f t="shared" si="103"/>
        <v>0</v>
      </c>
      <c r="L531" s="14">
        <f t="shared" si="103"/>
        <v>0</v>
      </c>
      <c r="M531" s="8" t="s">
        <v>52</v>
      </c>
      <c r="N531" s="2" t="s">
        <v>1028</v>
      </c>
      <c r="O531" s="2" t="s">
        <v>1073</v>
      </c>
      <c r="P531" s="2" t="s">
        <v>64</v>
      </c>
      <c r="Q531" s="2" t="s">
        <v>64</v>
      </c>
      <c r="R531" s="2" t="s">
        <v>63</v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2" t="s">
        <v>52</v>
      </c>
      <c r="AW531" s="2" t="s">
        <v>1074</v>
      </c>
      <c r="AX531" s="2" t="s">
        <v>52</v>
      </c>
      <c r="AY531" s="2" t="s">
        <v>52</v>
      </c>
    </row>
    <row r="532" spans="1:51" ht="30" customHeight="1">
      <c r="A532" s="8" t="s">
        <v>1075</v>
      </c>
      <c r="B532" s="8" t="s">
        <v>1076</v>
      </c>
      <c r="C532" s="8" t="s">
        <v>280</v>
      </c>
      <c r="D532" s="9">
        <v>0.3</v>
      </c>
      <c r="E532" s="13">
        <f>단가대비표!O55</f>
        <v>0</v>
      </c>
      <c r="F532" s="14">
        <f>TRUNC(E532*D532,1)</f>
        <v>0</v>
      </c>
      <c r="G532" s="13">
        <f>단가대비표!P55</f>
        <v>0</v>
      </c>
      <c r="H532" s="14">
        <f>TRUNC(G532*D532,1)</f>
        <v>0</v>
      </c>
      <c r="I532" s="13">
        <f>단가대비표!V55</f>
        <v>0</v>
      </c>
      <c r="J532" s="14">
        <f>TRUNC(I532*D532,1)</f>
        <v>0</v>
      </c>
      <c r="K532" s="13">
        <f t="shared" si="103"/>
        <v>0</v>
      </c>
      <c r="L532" s="14">
        <f t="shared" si="103"/>
        <v>0</v>
      </c>
      <c r="M532" s="8" t="s">
        <v>52</v>
      </c>
      <c r="N532" s="2" t="s">
        <v>1028</v>
      </c>
      <c r="O532" s="2" t="s">
        <v>1077</v>
      </c>
      <c r="P532" s="2" t="s">
        <v>64</v>
      </c>
      <c r="Q532" s="2" t="s">
        <v>64</v>
      </c>
      <c r="R532" s="2" t="s">
        <v>63</v>
      </c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2" t="s">
        <v>52</v>
      </c>
      <c r="AW532" s="2" t="s">
        <v>1078</v>
      </c>
      <c r="AX532" s="2" t="s">
        <v>52</v>
      </c>
      <c r="AY532" s="2" t="s">
        <v>52</v>
      </c>
    </row>
    <row r="533" spans="1:51" ht="30" customHeight="1">
      <c r="A533" s="8" t="s">
        <v>341</v>
      </c>
      <c r="B533" s="8" t="s">
        <v>52</v>
      </c>
      <c r="C533" s="8" t="s">
        <v>52</v>
      </c>
      <c r="D533" s="9"/>
      <c r="E533" s="13"/>
      <c r="F533" s="14">
        <f>TRUNC(SUMIF(N530:N532, N529, F530:F532),0)</f>
        <v>0</v>
      </c>
      <c r="G533" s="13"/>
      <c r="H533" s="14">
        <f>TRUNC(SUMIF(N530:N532, N529, H530:H532),0)</f>
        <v>0</v>
      </c>
      <c r="I533" s="13"/>
      <c r="J533" s="14">
        <f>TRUNC(SUMIF(N530:N532, N529, J530:J532),0)</f>
        <v>0</v>
      </c>
      <c r="K533" s="13"/>
      <c r="L533" s="14">
        <f>F533+H533+J533</f>
        <v>0</v>
      </c>
      <c r="M533" s="8" t="s">
        <v>52</v>
      </c>
      <c r="N533" s="2" t="s">
        <v>78</v>
      </c>
      <c r="O533" s="2" t="s">
        <v>78</v>
      </c>
      <c r="P533" s="2" t="s">
        <v>52</v>
      </c>
      <c r="Q533" s="2" t="s">
        <v>52</v>
      </c>
      <c r="R533" s="2" t="s">
        <v>52</v>
      </c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2" t="s">
        <v>52</v>
      </c>
      <c r="AW533" s="2" t="s">
        <v>52</v>
      </c>
      <c r="AX533" s="2" t="s">
        <v>52</v>
      </c>
      <c r="AY533" s="2" t="s">
        <v>52</v>
      </c>
    </row>
    <row r="534" spans="1:51" ht="30" customHeight="1">
      <c r="A534" s="9"/>
      <c r="B534" s="9"/>
      <c r="C534" s="9"/>
      <c r="D534" s="9"/>
      <c r="E534" s="13"/>
      <c r="F534" s="14"/>
      <c r="G534" s="13"/>
      <c r="H534" s="14"/>
      <c r="I534" s="13"/>
      <c r="J534" s="14"/>
      <c r="K534" s="13"/>
      <c r="L534" s="14"/>
      <c r="M534" s="9"/>
    </row>
    <row r="535" spans="1:51" ht="30" customHeight="1">
      <c r="A535" s="163" t="s">
        <v>1079</v>
      </c>
      <c r="B535" s="163"/>
      <c r="C535" s="163"/>
      <c r="D535" s="163"/>
      <c r="E535" s="164"/>
      <c r="F535" s="165"/>
      <c r="G535" s="164"/>
      <c r="H535" s="165"/>
      <c r="I535" s="164"/>
      <c r="J535" s="165"/>
      <c r="K535" s="164"/>
      <c r="L535" s="165"/>
      <c r="M535" s="163"/>
      <c r="N535" s="1" t="s">
        <v>1032</v>
      </c>
    </row>
    <row r="536" spans="1:51" ht="30" customHeight="1">
      <c r="A536" s="8" t="s">
        <v>1080</v>
      </c>
      <c r="B536" s="8" t="s">
        <v>344</v>
      </c>
      <c r="C536" s="8" t="s">
        <v>345</v>
      </c>
      <c r="D536" s="9">
        <v>2.7E-2</v>
      </c>
      <c r="E536" s="13">
        <f>단가대비표!O95</f>
        <v>0</v>
      </c>
      <c r="F536" s="14">
        <f>TRUNC(E536*D536,1)</f>
        <v>0</v>
      </c>
      <c r="G536" s="13">
        <f>단가대비표!P95</f>
        <v>0</v>
      </c>
      <c r="H536" s="14">
        <f>TRUNC(G536*D536,1)</f>
        <v>0</v>
      </c>
      <c r="I536" s="13">
        <f>단가대비표!V95</f>
        <v>0</v>
      </c>
      <c r="J536" s="14">
        <f>TRUNC(I536*D536,1)</f>
        <v>0</v>
      </c>
      <c r="K536" s="13">
        <f>TRUNC(E536+G536+I536,1)</f>
        <v>0</v>
      </c>
      <c r="L536" s="14">
        <f>TRUNC(F536+H536+J536,1)</f>
        <v>0</v>
      </c>
      <c r="M536" s="8" t="s">
        <v>52</v>
      </c>
      <c r="N536" s="2" t="s">
        <v>1032</v>
      </c>
      <c r="O536" s="2" t="s">
        <v>1081</v>
      </c>
      <c r="P536" s="2" t="s">
        <v>64</v>
      </c>
      <c r="Q536" s="2" t="s">
        <v>64</v>
      </c>
      <c r="R536" s="2" t="s">
        <v>63</v>
      </c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2" t="s">
        <v>52</v>
      </c>
      <c r="AW536" s="2" t="s">
        <v>1082</v>
      </c>
      <c r="AX536" s="2" t="s">
        <v>52</v>
      </c>
      <c r="AY536" s="2" t="s">
        <v>52</v>
      </c>
    </row>
    <row r="537" spans="1:51" ht="30" customHeight="1">
      <c r="A537" s="8" t="s">
        <v>343</v>
      </c>
      <c r="B537" s="8" t="s">
        <v>344</v>
      </c>
      <c r="C537" s="8" t="s">
        <v>345</v>
      </c>
      <c r="D537" s="9">
        <v>6.0000000000000001E-3</v>
      </c>
      <c r="E537" s="13">
        <f>단가대비표!O84</f>
        <v>0</v>
      </c>
      <c r="F537" s="14">
        <f>TRUNC(E537*D537,1)</f>
        <v>0</v>
      </c>
      <c r="G537" s="13">
        <f>단가대비표!P84</f>
        <v>0</v>
      </c>
      <c r="H537" s="14">
        <f>TRUNC(G537*D537,1)</f>
        <v>0</v>
      </c>
      <c r="I537" s="13">
        <f>단가대비표!V84</f>
        <v>0</v>
      </c>
      <c r="J537" s="14">
        <f>TRUNC(I537*D537,1)</f>
        <v>0</v>
      </c>
      <c r="K537" s="13">
        <f>TRUNC(E537+G537+I537,1)</f>
        <v>0</v>
      </c>
      <c r="L537" s="14">
        <f>TRUNC(F537+H537+J537,1)</f>
        <v>0</v>
      </c>
      <c r="M537" s="8" t="s">
        <v>52</v>
      </c>
      <c r="N537" s="2" t="s">
        <v>1032</v>
      </c>
      <c r="O537" s="2" t="s">
        <v>346</v>
      </c>
      <c r="P537" s="2" t="s">
        <v>64</v>
      </c>
      <c r="Q537" s="2" t="s">
        <v>64</v>
      </c>
      <c r="R537" s="2" t="s">
        <v>63</v>
      </c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2" t="s">
        <v>52</v>
      </c>
      <c r="AW537" s="2" t="s">
        <v>1083</v>
      </c>
      <c r="AX537" s="2" t="s">
        <v>52</v>
      </c>
      <c r="AY537" s="2" t="s">
        <v>52</v>
      </c>
    </row>
    <row r="538" spans="1:51" ht="30" customHeight="1">
      <c r="A538" s="8" t="s">
        <v>341</v>
      </c>
      <c r="B538" s="8" t="s">
        <v>52</v>
      </c>
      <c r="C538" s="8" t="s">
        <v>52</v>
      </c>
      <c r="D538" s="9"/>
      <c r="E538" s="13"/>
      <c r="F538" s="14">
        <f>TRUNC(SUMIF(N536:N537, N535, F536:F537),0)</f>
        <v>0</v>
      </c>
      <c r="G538" s="13"/>
      <c r="H538" s="14">
        <f>TRUNC(SUMIF(N536:N537, N535, H536:H537),0)</f>
        <v>0</v>
      </c>
      <c r="I538" s="13"/>
      <c r="J538" s="14">
        <f>TRUNC(SUMIF(N536:N537, N535, J536:J537),0)</f>
        <v>0</v>
      </c>
      <c r="K538" s="13"/>
      <c r="L538" s="14">
        <f>F538+H538+J538</f>
        <v>0</v>
      </c>
      <c r="M538" s="8" t="s">
        <v>52</v>
      </c>
      <c r="N538" s="2" t="s">
        <v>78</v>
      </c>
      <c r="O538" s="2" t="s">
        <v>78</v>
      </c>
      <c r="P538" s="2" t="s">
        <v>52</v>
      </c>
      <c r="Q538" s="2" t="s">
        <v>52</v>
      </c>
      <c r="R538" s="2" t="s">
        <v>52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2" t="s">
        <v>52</v>
      </c>
      <c r="AW538" s="2" t="s">
        <v>52</v>
      </c>
      <c r="AX538" s="2" t="s">
        <v>52</v>
      </c>
      <c r="AY538" s="2" t="s">
        <v>52</v>
      </c>
    </row>
    <row r="539" spans="1:51" ht="30" customHeight="1">
      <c r="A539" s="9"/>
      <c r="B539" s="9"/>
      <c r="C539" s="9"/>
      <c r="D539" s="9"/>
      <c r="E539" s="13"/>
      <c r="F539" s="14"/>
      <c r="G539" s="13"/>
      <c r="H539" s="14"/>
      <c r="I539" s="13"/>
      <c r="J539" s="14"/>
      <c r="K539" s="13"/>
      <c r="L539" s="14"/>
      <c r="M539" s="9"/>
    </row>
    <row r="540" spans="1:51" ht="30" customHeight="1">
      <c r="A540" s="163" t="s">
        <v>1084</v>
      </c>
      <c r="B540" s="163"/>
      <c r="C540" s="163"/>
      <c r="D540" s="163"/>
      <c r="E540" s="164"/>
      <c r="F540" s="165"/>
      <c r="G540" s="164"/>
      <c r="H540" s="165"/>
      <c r="I540" s="164"/>
      <c r="J540" s="165"/>
      <c r="K540" s="164"/>
      <c r="L540" s="165"/>
      <c r="M540" s="163"/>
      <c r="N540" s="1" t="s">
        <v>1060</v>
      </c>
    </row>
    <row r="541" spans="1:51" ht="30" customHeight="1">
      <c r="A541" s="8" t="s">
        <v>1085</v>
      </c>
      <c r="B541" s="8" t="s">
        <v>1086</v>
      </c>
      <c r="C541" s="8" t="s">
        <v>280</v>
      </c>
      <c r="D541" s="9">
        <v>1.8852000000000001E-2</v>
      </c>
      <c r="E541" s="13">
        <f>단가대비표!O14</f>
        <v>0</v>
      </c>
      <c r="F541" s="14">
        <f t="shared" ref="F541:F550" si="104">TRUNC(E541*D541,1)</f>
        <v>0</v>
      </c>
      <c r="G541" s="13">
        <f>단가대비표!P14</f>
        <v>0</v>
      </c>
      <c r="H541" s="14">
        <f t="shared" ref="H541:H550" si="105">TRUNC(G541*D541,1)</f>
        <v>0</v>
      </c>
      <c r="I541" s="13">
        <f>단가대비표!V14</f>
        <v>0</v>
      </c>
      <c r="J541" s="14">
        <f t="shared" ref="J541:J550" si="106">TRUNC(I541*D541,1)</f>
        <v>0</v>
      </c>
      <c r="K541" s="13">
        <f t="shared" ref="K541:K550" si="107">TRUNC(E541+G541+I541,1)</f>
        <v>0</v>
      </c>
      <c r="L541" s="14">
        <f t="shared" ref="L541:L550" si="108">TRUNC(F541+H541+J541,1)</f>
        <v>0</v>
      </c>
      <c r="M541" s="8" t="s">
        <v>52</v>
      </c>
      <c r="N541" s="2" t="s">
        <v>1060</v>
      </c>
      <c r="O541" s="2" t="s">
        <v>1087</v>
      </c>
      <c r="P541" s="2" t="s">
        <v>64</v>
      </c>
      <c r="Q541" s="2" t="s">
        <v>64</v>
      </c>
      <c r="R541" s="2" t="s">
        <v>63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52</v>
      </c>
      <c r="AW541" s="2" t="s">
        <v>1088</v>
      </c>
      <c r="AX541" s="2" t="s">
        <v>52</v>
      </c>
      <c r="AY541" s="2" t="s">
        <v>52</v>
      </c>
    </row>
    <row r="542" spans="1:51" ht="30" customHeight="1">
      <c r="A542" s="8" t="s">
        <v>778</v>
      </c>
      <c r="B542" s="8" t="s">
        <v>779</v>
      </c>
      <c r="C542" s="8" t="s">
        <v>780</v>
      </c>
      <c r="D542" s="9">
        <v>6.4260000000000002</v>
      </c>
      <c r="E542" s="13">
        <f>단가대비표!O11</f>
        <v>0</v>
      </c>
      <c r="F542" s="14">
        <f t="shared" si="104"/>
        <v>0</v>
      </c>
      <c r="G542" s="13">
        <f>단가대비표!P11</f>
        <v>0</v>
      </c>
      <c r="H542" s="14">
        <f t="shared" si="105"/>
        <v>0</v>
      </c>
      <c r="I542" s="13">
        <f>단가대비표!V11</f>
        <v>0</v>
      </c>
      <c r="J542" s="14">
        <f t="shared" si="106"/>
        <v>0</v>
      </c>
      <c r="K542" s="13">
        <f t="shared" si="107"/>
        <v>0</v>
      </c>
      <c r="L542" s="14">
        <f t="shared" si="108"/>
        <v>0</v>
      </c>
      <c r="M542" s="8" t="s">
        <v>781</v>
      </c>
      <c r="N542" s="2" t="s">
        <v>1060</v>
      </c>
      <c r="O542" s="2" t="s">
        <v>782</v>
      </c>
      <c r="P542" s="2" t="s">
        <v>64</v>
      </c>
      <c r="Q542" s="2" t="s">
        <v>64</v>
      </c>
      <c r="R542" s="2" t="s">
        <v>63</v>
      </c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2" t="s">
        <v>52</v>
      </c>
      <c r="AW542" s="2" t="s">
        <v>1089</v>
      </c>
      <c r="AX542" s="2" t="s">
        <v>52</v>
      </c>
      <c r="AY542" s="2" t="s">
        <v>52</v>
      </c>
    </row>
    <row r="543" spans="1:51" ht="30" customHeight="1">
      <c r="A543" s="8" t="s">
        <v>784</v>
      </c>
      <c r="B543" s="8" t="s">
        <v>785</v>
      </c>
      <c r="C543" s="8" t="s">
        <v>280</v>
      </c>
      <c r="D543" s="9">
        <v>2.8800000000000002E-3</v>
      </c>
      <c r="E543" s="13">
        <f>단가대비표!O12</f>
        <v>0</v>
      </c>
      <c r="F543" s="14">
        <f t="shared" si="104"/>
        <v>0</v>
      </c>
      <c r="G543" s="13">
        <f>단가대비표!P12</f>
        <v>0</v>
      </c>
      <c r="H543" s="14">
        <f t="shared" si="105"/>
        <v>0</v>
      </c>
      <c r="I543" s="13">
        <f>단가대비표!V12</f>
        <v>0</v>
      </c>
      <c r="J543" s="14">
        <f t="shared" si="106"/>
        <v>0</v>
      </c>
      <c r="K543" s="13">
        <f t="shared" si="107"/>
        <v>0</v>
      </c>
      <c r="L543" s="14">
        <f t="shared" si="108"/>
        <v>0</v>
      </c>
      <c r="M543" s="8" t="s">
        <v>52</v>
      </c>
      <c r="N543" s="2" t="s">
        <v>1060</v>
      </c>
      <c r="O543" s="2" t="s">
        <v>786</v>
      </c>
      <c r="P543" s="2" t="s">
        <v>64</v>
      </c>
      <c r="Q543" s="2" t="s">
        <v>64</v>
      </c>
      <c r="R543" s="2" t="s">
        <v>63</v>
      </c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2" t="s">
        <v>52</v>
      </c>
      <c r="AW543" s="2" t="s">
        <v>1090</v>
      </c>
      <c r="AX543" s="2" t="s">
        <v>52</v>
      </c>
      <c r="AY543" s="2" t="s">
        <v>52</v>
      </c>
    </row>
    <row r="544" spans="1:51" ht="30" customHeight="1">
      <c r="A544" s="8" t="s">
        <v>788</v>
      </c>
      <c r="B544" s="8" t="s">
        <v>789</v>
      </c>
      <c r="C544" s="8" t="s">
        <v>790</v>
      </c>
      <c r="D544" s="9">
        <v>2.1252E-2</v>
      </c>
      <c r="E544" s="13">
        <f>일위대가목록!E50</f>
        <v>0</v>
      </c>
      <c r="F544" s="14">
        <f t="shared" si="104"/>
        <v>0</v>
      </c>
      <c r="G544" s="13">
        <f>일위대가목록!F50</f>
        <v>0</v>
      </c>
      <c r="H544" s="14">
        <f t="shared" si="105"/>
        <v>0</v>
      </c>
      <c r="I544" s="13">
        <f>일위대가목록!G50</f>
        <v>0</v>
      </c>
      <c r="J544" s="14">
        <f t="shared" si="106"/>
        <v>0</v>
      </c>
      <c r="K544" s="13">
        <f t="shared" si="107"/>
        <v>0</v>
      </c>
      <c r="L544" s="14">
        <f t="shared" si="108"/>
        <v>0</v>
      </c>
      <c r="M544" s="8" t="s">
        <v>791</v>
      </c>
      <c r="N544" s="2" t="s">
        <v>1060</v>
      </c>
      <c r="O544" s="2" t="s">
        <v>792</v>
      </c>
      <c r="P544" s="2" t="s">
        <v>63</v>
      </c>
      <c r="Q544" s="2" t="s">
        <v>64</v>
      </c>
      <c r="R544" s="2" t="s">
        <v>64</v>
      </c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2" t="s">
        <v>52</v>
      </c>
      <c r="AW544" s="2" t="s">
        <v>1091</v>
      </c>
      <c r="AX544" s="2" t="s">
        <v>52</v>
      </c>
      <c r="AY544" s="2" t="s">
        <v>52</v>
      </c>
    </row>
    <row r="545" spans="1:51" ht="30" customHeight="1">
      <c r="A545" s="8" t="s">
        <v>794</v>
      </c>
      <c r="B545" s="8" t="s">
        <v>795</v>
      </c>
      <c r="C545" s="8" t="s">
        <v>796</v>
      </c>
      <c r="D545" s="9">
        <v>0.12852</v>
      </c>
      <c r="E545" s="13">
        <f>단가대비표!O83</f>
        <v>0</v>
      </c>
      <c r="F545" s="14">
        <f t="shared" si="104"/>
        <v>0</v>
      </c>
      <c r="G545" s="13">
        <f>단가대비표!P83</f>
        <v>0</v>
      </c>
      <c r="H545" s="14">
        <f t="shared" si="105"/>
        <v>0</v>
      </c>
      <c r="I545" s="13">
        <f>단가대비표!V83</f>
        <v>0</v>
      </c>
      <c r="J545" s="14">
        <f t="shared" si="106"/>
        <v>0</v>
      </c>
      <c r="K545" s="13">
        <f t="shared" si="107"/>
        <v>0</v>
      </c>
      <c r="L545" s="14">
        <f t="shared" si="108"/>
        <v>0</v>
      </c>
      <c r="M545" s="8" t="s">
        <v>52</v>
      </c>
      <c r="N545" s="2" t="s">
        <v>1060</v>
      </c>
      <c r="O545" s="2" t="s">
        <v>797</v>
      </c>
      <c r="P545" s="2" t="s">
        <v>64</v>
      </c>
      <c r="Q545" s="2" t="s">
        <v>64</v>
      </c>
      <c r="R545" s="2" t="s">
        <v>63</v>
      </c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2" t="s">
        <v>52</v>
      </c>
      <c r="AW545" s="2" t="s">
        <v>1092</v>
      </c>
      <c r="AX545" s="2" t="s">
        <v>52</v>
      </c>
      <c r="AY545" s="2" t="s">
        <v>52</v>
      </c>
    </row>
    <row r="546" spans="1:51" ht="30" customHeight="1">
      <c r="A546" s="8" t="s">
        <v>799</v>
      </c>
      <c r="B546" s="8" t="s">
        <v>344</v>
      </c>
      <c r="C546" s="8" t="s">
        <v>345</v>
      </c>
      <c r="D546" s="9">
        <v>2.6159999999999999E-2</v>
      </c>
      <c r="E546" s="13">
        <f>단가대비표!O88</f>
        <v>0</v>
      </c>
      <c r="F546" s="14">
        <f t="shared" si="104"/>
        <v>0</v>
      </c>
      <c r="G546" s="13">
        <f>단가대비표!P88</f>
        <v>0</v>
      </c>
      <c r="H546" s="14">
        <f t="shared" si="105"/>
        <v>0</v>
      </c>
      <c r="I546" s="13">
        <f>단가대비표!V88</f>
        <v>0</v>
      </c>
      <c r="J546" s="14">
        <f t="shared" si="106"/>
        <v>0</v>
      </c>
      <c r="K546" s="13">
        <f t="shared" si="107"/>
        <v>0</v>
      </c>
      <c r="L546" s="14">
        <f t="shared" si="108"/>
        <v>0</v>
      </c>
      <c r="M546" s="8" t="s">
        <v>52</v>
      </c>
      <c r="N546" s="2" t="s">
        <v>1060</v>
      </c>
      <c r="O546" s="2" t="s">
        <v>800</v>
      </c>
      <c r="P546" s="2" t="s">
        <v>64</v>
      </c>
      <c r="Q546" s="2" t="s">
        <v>64</v>
      </c>
      <c r="R546" s="2" t="s">
        <v>63</v>
      </c>
      <c r="S546" s="3"/>
      <c r="T546" s="3"/>
      <c r="U546" s="3"/>
      <c r="V546" s="3">
        <v>1</v>
      </c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52</v>
      </c>
      <c r="AW546" s="2" t="s">
        <v>1093</v>
      </c>
      <c r="AX546" s="2" t="s">
        <v>52</v>
      </c>
      <c r="AY546" s="2" t="s">
        <v>52</v>
      </c>
    </row>
    <row r="547" spans="1:51" ht="30" customHeight="1">
      <c r="A547" s="8" t="s">
        <v>343</v>
      </c>
      <c r="B547" s="8" t="s">
        <v>344</v>
      </c>
      <c r="C547" s="8" t="s">
        <v>345</v>
      </c>
      <c r="D547" s="9">
        <v>6.7199999999999996E-4</v>
      </c>
      <c r="E547" s="13">
        <f>단가대비표!O84</f>
        <v>0</v>
      </c>
      <c r="F547" s="14">
        <f t="shared" si="104"/>
        <v>0</v>
      </c>
      <c r="G547" s="13">
        <f>단가대비표!P84</f>
        <v>0</v>
      </c>
      <c r="H547" s="14">
        <f t="shared" si="105"/>
        <v>0</v>
      </c>
      <c r="I547" s="13">
        <f>단가대비표!V84</f>
        <v>0</v>
      </c>
      <c r="J547" s="14">
        <f t="shared" si="106"/>
        <v>0</v>
      </c>
      <c r="K547" s="13">
        <f t="shared" si="107"/>
        <v>0</v>
      </c>
      <c r="L547" s="14">
        <f t="shared" si="108"/>
        <v>0</v>
      </c>
      <c r="M547" s="8" t="s">
        <v>52</v>
      </c>
      <c r="N547" s="2" t="s">
        <v>1060</v>
      </c>
      <c r="O547" s="2" t="s">
        <v>346</v>
      </c>
      <c r="P547" s="2" t="s">
        <v>64</v>
      </c>
      <c r="Q547" s="2" t="s">
        <v>64</v>
      </c>
      <c r="R547" s="2" t="s">
        <v>63</v>
      </c>
      <c r="S547" s="3"/>
      <c r="T547" s="3"/>
      <c r="U547" s="3"/>
      <c r="V547" s="3">
        <v>1</v>
      </c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2" t="s">
        <v>52</v>
      </c>
      <c r="AW547" s="2" t="s">
        <v>1094</v>
      </c>
      <c r="AX547" s="2" t="s">
        <v>52</v>
      </c>
      <c r="AY547" s="2" t="s">
        <v>52</v>
      </c>
    </row>
    <row r="548" spans="1:51" ht="30" customHeight="1">
      <c r="A548" s="8" t="s">
        <v>803</v>
      </c>
      <c r="B548" s="8" t="s">
        <v>344</v>
      </c>
      <c r="C548" s="8" t="s">
        <v>345</v>
      </c>
      <c r="D548" s="9">
        <v>2.6519999999999998E-3</v>
      </c>
      <c r="E548" s="13">
        <f>단가대비표!O90</f>
        <v>0</v>
      </c>
      <c r="F548" s="14">
        <f t="shared" si="104"/>
        <v>0</v>
      </c>
      <c r="G548" s="13">
        <f>단가대비표!P90</f>
        <v>0</v>
      </c>
      <c r="H548" s="14">
        <f t="shared" si="105"/>
        <v>0</v>
      </c>
      <c r="I548" s="13">
        <f>단가대비표!V90</f>
        <v>0</v>
      </c>
      <c r="J548" s="14">
        <f t="shared" si="106"/>
        <v>0</v>
      </c>
      <c r="K548" s="13">
        <f t="shared" si="107"/>
        <v>0</v>
      </c>
      <c r="L548" s="14">
        <f t="shared" si="108"/>
        <v>0</v>
      </c>
      <c r="M548" s="8" t="s">
        <v>52</v>
      </c>
      <c r="N548" s="2" t="s">
        <v>1060</v>
      </c>
      <c r="O548" s="2" t="s">
        <v>804</v>
      </c>
      <c r="P548" s="2" t="s">
        <v>64</v>
      </c>
      <c r="Q548" s="2" t="s">
        <v>64</v>
      </c>
      <c r="R548" s="2" t="s">
        <v>63</v>
      </c>
      <c r="S548" s="3"/>
      <c r="T548" s="3"/>
      <c r="U548" s="3"/>
      <c r="V548" s="3">
        <v>1</v>
      </c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2" t="s">
        <v>52</v>
      </c>
      <c r="AW548" s="2" t="s">
        <v>1095</v>
      </c>
      <c r="AX548" s="2" t="s">
        <v>52</v>
      </c>
      <c r="AY548" s="2" t="s">
        <v>52</v>
      </c>
    </row>
    <row r="549" spans="1:51" ht="30" customHeight="1">
      <c r="A549" s="8" t="s">
        <v>806</v>
      </c>
      <c r="B549" s="8" t="s">
        <v>344</v>
      </c>
      <c r="C549" s="8" t="s">
        <v>345</v>
      </c>
      <c r="D549" s="9">
        <v>7.5600000000000005E-4</v>
      </c>
      <c r="E549" s="13">
        <f>단가대비표!O85</f>
        <v>0</v>
      </c>
      <c r="F549" s="14">
        <f t="shared" si="104"/>
        <v>0</v>
      </c>
      <c r="G549" s="13">
        <f>단가대비표!P85</f>
        <v>0</v>
      </c>
      <c r="H549" s="14">
        <f t="shared" si="105"/>
        <v>0</v>
      </c>
      <c r="I549" s="13">
        <f>단가대비표!V85</f>
        <v>0</v>
      </c>
      <c r="J549" s="14">
        <f t="shared" si="106"/>
        <v>0</v>
      </c>
      <c r="K549" s="13">
        <f t="shared" si="107"/>
        <v>0</v>
      </c>
      <c r="L549" s="14">
        <f t="shared" si="108"/>
        <v>0</v>
      </c>
      <c r="M549" s="8" t="s">
        <v>52</v>
      </c>
      <c r="N549" s="2" t="s">
        <v>1060</v>
      </c>
      <c r="O549" s="2" t="s">
        <v>807</v>
      </c>
      <c r="P549" s="2" t="s">
        <v>64</v>
      </c>
      <c r="Q549" s="2" t="s">
        <v>64</v>
      </c>
      <c r="R549" s="2" t="s">
        <v>63</v>
      </c>
      <c r="S549" s="3"/>
      <c r="T549" s="3"/>
      <c r="U549" s="3"/>
      <c r="V549" s="3">
        <v>1</v>
      </c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2" t="s">
        <v>52</v>
      </c>
      <c r="AW549" s="2" t="s">
        <v>1096</v>
      </c>
      <c r="AX549" s="2" t="s">
        <v>52</v>
      </c>
      <c r="AY549" s="2" t="s">
        <v>52</v>
      </c>
    </row>
    <row r="550" spans="1:51" ht="30" customHeight="1">
      <c r="A550" s="8" t="s">
        <v>378</v>
      </c>
      <c r="B550" s="8" t="s">
        <v>809</v>
      </c>
      <c r="C550" s="8" t="s">
        <v>179</v>
      </c>
      <c r="D550" s="9">
        <v>1</v>
      </c>
      <c r="E550" s="13">
        <f>TRUNC(SUMIF(V541:V550, RIGHTB(O550, 1), H541:H550)*U550, 2)</f>
        <v>0</v>
      </c>
      <c r="F550" s="14">
        <f t="shared" si="104"/>
        <v>0</v>
      </c>
      <c r="G550" s="13">
        <v>0</v>
      </c>
      <c r="H550" s="14">
        <f t="shared" si="105"/>
        <v>0</v>
      </c>
      <c r="I550" s="13">
        <v>0</v>
      </c>
      <c r="J550" s="14">
        <f t="shared" si="106"/>
        <v>0</v>
      </c>
      <c r="K550" s="13">
        <f t="shared" si="107"/>
        <v>0</v>
      </c>
      <c r="L550" s="14">
        <f t="shared" si="108"/>
        <v>0</v>
      </c>
      <c r="M550" s="8" t="s">
        <v>52</v>
      </c>
      <c r="N550" s="2" t="s">
        <v>1060</v>
      </c>
      <c r="O550" s="2" t="s">
        <v>380</v>
      </c>
      <c r="P550" s="2" t="s">
        <v>64</v>
      </c>
      <c r="Q550" s="2" t="s">
        <v>64</v>
      </c>
      <c r="R550" s="2" t="s">
        <v>64</v>
      </c>
      <c r="S550" s="3">
        <v>1</v>
      </c>
      <c r="T550" s="3">
        <v>0</v>
      </c>
      <c r="U550" s="3">
        <v>0.03</v>
      </c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2" t="s">
        <v>52</v>
      </c>
      <c r="AW550" s="2" t="s">
        <v>1097</v>
      </c>
      <c r="AX550" s="2" t="s">
        <v>52</v>
      </c>
      <c r="AY550" s="2" t="s">
        <v>52</v>
      </c>
    </row>
    <row r="551" spans="1:51" ht="30" customHeight="1">
      <c r="A551" s="8" t="s">
        <v>341</v>
      </c>
      <c r="B551" s="8" t="s">
        <v>52</v>
      </c>
      <c r="C551" s="8" t="s">
        <v>52</v>
      </c>
      <c r="D551" s="9"/>
      <c r="E551" s="13"/>
      <c r="F551" s="14">
        <f>TRUNC(SUMIF(N541:N550, N540, F541:F550),0)</f>
        <v>0</v>
      </c>
      <c r="G551" s="13"/>
      <c r="H551" s="14">
        <f>TRUNC(SUMIF(N541:N550, N540, H541:H550),0)</f>
        <v>0</v>
      </c>
      <c r="I551" s="13"/>
      <c r="J551" s="14">
        <f>TRUNC(SUMIF(N541:N550, N540, J541:J550),0)</f>
        <v>0</v>
      </c>
      <c r="K551" s="13"/>
      <c r="L551" s="14">
        <f>F551+H551+J551</f>
        <v>0</v>
      </c>
      <c r="M551" s="8" t="s">
        <v>52</v>
      </c>
      <c r="N551" s="2" t="s">
        <v>78</v>
      </c>
      <c r="O551" s="2" t="s">
        <v>78</v>
      </c>
      <c r="P551" s="2" t="s">
        <v>52</v>
      </c>
      <c r="Q551" s="2" t="s">
        <v>52</v>
      </c>
      <c r="R551" s="2" t="s">
        <v>52</v>
      </c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2" t="s">
        <v>52</v>
      </c>
      <c r="AW551" s="2" t="s">
        <v>52</v>
      </c>
      <c r="AX551" s="2" t="s">
        <v>52</v>
      </c>
      <c r="AY551" s="2" t="s">
        <v>52</v>
      </c>
    </row>
    <row r="552" spans="1:51" ht="30" customHeight="1">
      <c r="A552" s="9"/>
      <c r="B552" s="9"/>
      <c r="C552" s="9"/>
      <c r="D552" s="9"/>
      <c r="E552" s="13"/>
      <c r="F552" s="14"/>
      <c r="G552" s="13"/>
      <c r="H552" s="14"/>
      <c r="I552" s="13"/>
      <c r="J552" s="14"/>
      <c r="K552" s="13"/>
      <c r="L552" s="14"/>
      <c r="M552" s="9"/>
    </row>
    <row r="553" spans="1:51" ht="30" customHeight="1">
      <c r="A553" s="163" t="s">
        <v>1098</v>
      </c>
      <c r="B553" s="163"/>
      <c r="C553" s="163"/>
      <c r="D553" s="163"/>
      <c r="E553" s="164"/>
      <c r="F553" s="165"/>
      <c r="G553" s="164"/>
      <c r="H553" s="165"/>
      <c r="I553" s="164"/>
      <c r="J553" s="165"/>
      <c r="K553" s="164"/>
      <c r="L553" s="165"/>
      <c r="M553" s="163"/>
      <c r="N553" s="1" t="s">
        <v>1064</v>
      </c>
    </row>
    <row r="554" spans="1:51" ht="30" customHeight="1">
      <c r="A554" s="8" t="s">
        <v>1085</v>
      </c>
      <c r="B554" s="8" t="s">
        <v>1086</v>
      </c>
      <c r="C554" s="8" t="s">
        <v>280</v>
      </c>
      <c r="D554" s="9">
        <v>3.3240000000000001E-3</v>
      </c>
      <c r="E554" s="13">
        <f>단가대비표!O14</f>
        <v>0</v>
      </c>
      <c r="F554" s="14">
        <f t="shared" ref="F554:F563" si="109">TRUNC(E554*D554,1)</f>
        <v>0</v>
      </c>
      <c r="G554" s="13">
        <f>단가대비표!P14</f>
        <v>0</v>
      </c>
      <c r="H554" s="14">
        <f t="shared" ref="H554:H563" si="110">TRUNC(G554*D554,1)</f>
        <v>0</v>
      </c>
      <c r="I554" s="13">
        <f>단가대비표!V14</f>
        <v>0</v>
      </c>
      <c r="J554" s="14">
        <f t="shared" ref="J554:J563" si="111">TRUNC(I554*D554,1)</f>
        <v>0</v>
      </c>
      <c r="K554" s="13">
        <f t="shared" ref="K554:K563" si="112">TRUNC(E554+G554+I554,1)</f>
        <v>0</v>
      </c>
      <c r="L554" s="14">
        <f t="shared" ref="L554:L563" si="113">TRUNC(F554+H554+J554,1)</f>
        <v>0</v>
      </c>
      <c r="M554" s="8" t="s">
        <v>52</v>
      </c>
      <c r="N554" s="2" t="s">
        <v>1064</v>
      </c>
      <c r="O554" s="2" t="s">
        <v>1087</v>
      </c>
      <c r="P554" s="2" t="s">
        <v>64</v>
      </c>
      <c r="Q554" s="2" t="s">
        <v>64</v>
      </c>
      <c r="R554" s="2" t="s">
        <v>63</v>
      </c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2" t="s">
        <v>52</v>
      </c>
      <c r="AW554" s="2" t="s">
        <v>1099</v>
      </c>
      <c r="AX554" s="2" t="s">
        <v>52</v>
      </c>
      <c r="AY554" s="2" t="s">
        <v>52</v>
      </c>
    </row>
    <row r="555" spans="1:51" ht="30" customHeight="1">
      <c r="A555" s="8" t="s">
        <v>778</v>
      </c>
      <c r="B555" s="8" t="s">
        <v>779</v>
      </c>
      <c r="C555" s="8" t="s">
        <v>780</v>
      </c>
      <c r="D555" s="9">
        <v>1.1339999999999999</v>
      </c>
      <c r="E555" s="13">
        <f>단가대비표!O11</f>
        <v>0</v>
      </c>
      <c r="F555" s="14">
        <f t="shared" si="109"/>
        <v>0</v>
      </c>
      <c r="G555" s="13">
        <f>단가대비표!P11</f>
        <v>0</v>
      </c>
      <c r="H555" s="14">
        <f t="shared" si="110"/>
        <v>0</v>
      </c>
      <c r="I555" s="13">
        <f>단가대비표!V11</f>
        <v>0</v>
      </c>
      <c r="J555" s="14">
        <f t="shared" si="111"/>
        <v>0</v>
      </c>
      <c r="K555" s="13">
        <f t="shared" si="112"/>
        <v>0</v>
      </c>
      <c r="L555" s="14">
        <f t="shared" si="113"/>
        <v>0</v>
      </c>
      <c r="M555" s="8" t="s">
        <v>781</v>
      </c>
      <c r="N555" s="2" t="s">
        <v>1064</v>
      </c>
      <c r="O555" s="2" t="s">
        <v>782</v>
      </c>
      <c r="P555" s="2" t="s">
        <v>64</v>
      </c>
      <c r="Q555" s="2" t="s">
        <v>64</v>
      </c>
      <c r="R555" s="2" t="s">
        <v>63</v>
      </c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2" t="s">
        <v>52</v>
      </c>
      <c r="AW555" s="2" t="s">
        <v>1100</v>
      </c>
      <c r="AX555" s="2" t="s">
        <v>52</v>
      </c>
      <c r="AY555" s="2" t="s">
        <v>52</v>
      </c>
    </row>
    <row r="556" spans="1:51" ht="30" customHeight="1">
      <c r="A556" s="8" t="s">
        <v>784</v>
      </c>
      <c r="B556" s="8" t="s">
        <v>785</v>
      </c>
      <c r="C556" s="8" t="s">
        <v>280</v>
      </c>
      <c r="D556" s="9">
        <v>4.8000000000000001E-4</v>
      </c>
      <c r="E556" s="13">
        <f>단가대비표!O12</f>
        <v>0</v>
      </c>
      <c r="F556" s="14">
        <f t="shared" si="109"/>
        <v>0</v>
      </c>
      <c r="G556" s="13">
        <f>단가대비표!P12</f>
        <v>0</v>
      </c>
      <c r="H556" s="14">
        <f t="shared" si="110"/>
        <v>0</v>
      </c>
      <c r="I556" s="13">
        <f>단가대비표!V12</f>
        <v>0</v>
      </c>
      <c r="J556" s="14">
        <f t="shared" si="111"/>
        <v>0</v>
      </c>
      <c r="K556" s="13">
        <f t="shared" si="112"/>
        <v>0</v>
      </c>
      <c r="L556" s="14">
        <f t="shared" si="113"/>
        <v>0</v>
      </c>
      <c r="M556" s="8" t="s">
        <v>52</v>
      </c>
      <c r="N556" s="2" t="s">
        <v>1064</v>
      </c>
      <c r="O556" s="2" t="s">
        <v>786</v>
      </c>
      <c r="P556" s="2" t="s">
        <v>64</v>
      </c>
      <c r="Q556" s="2" t="s">
        <v>64</v>
      </c>
      <c r="R556" s="2" t="s">
        <v>63</v>
      </c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2" t="s">
        <v>52</v>
      </c>
      <c r="AW556" s="2" t="s">
        <v>1101</v>
      </c>
      <c r="AX556" s="2" t="s">
        <v>52</v>
      </c>
      <c r="AY556" s="2" t="s">
        <v>52</v>
      </c>
    </row>
    <row r="557" spans="1:51" ht="30" customHeight="1">
      <c r="A557" s="8" t="s">
        <v>788</v>
      </c>
      <c r="B557" s="8" t="s">
        <v>789</v>
      </c>
      <c r="C557" s="8" t="s">
        <v>790</v>
      </c>
      <c r="D557" s="9">
        <v>3.7439999999999999E-3</v>
      </c>
      <c r="E557" s="13">
        <f>일위대가목록!E50</f>
        <v>0</v>
      </c>
      <c r="F557" s="14">
        <f t="shared" si="109"/>
        <v>0</v>
      </c>
      <c r="G557" s="13">
        <f>일위대가목록!F50</f>
        <v>0</v>
      </c>
      <c r="H557" s="14">
        <f t="shared" si="110"/>
        <v>0</v>
      </c>
      <c r="I557" s="13">
        <f>일위대가목록!G50</f>
        <v>0</v>
      </c>
      <c r="J557" s="14">
        <f t="shared" si="111"/>
        <v>0</v>
      </c>
      <c r="K557" s="13">
        <f t="shared" si="112"/>
        <v>0</v>
      </c>
      <c r="L557" s="14">
        <f t="shared" si="113"/>
        <v>0</v>
      </c>
      <c r="M557" s="8" t="s">
        <v>791</v>
      </c>
      <c r="N557" s="2" t="s">
        <v>1064</v>
      </c>
      <c r="O557" s="2" t="s">
        <v>792</v>
      </c>
      <c r="P557" s="2" t="s">
        <v>63</v>
      </c>
      <c r="Q557" s="2" t="s">
        <v>64</v>
      </c>
      <c r="R557" s="2" t="s">
        <v>64</v>
      </c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2" t="s">
        <v>52</v>
      </c>
      <c r="AW557" s="2" t="s">
        <v>1102</v>
      </c>
      <c r="AX557" s="2" t="s">
        <v>52</v>
      </c>
      <c r="AY557" s="2" t="s">
        <v>52</v>
      </c>
    </row>
    <row r="558" spans="1:51" ht="30" customHeight="1">
      <c r="A558" s="8" t="s">
        <v>794</v>
      </c>
      <c r="B558" s="8" t="s">
        <v>795</v>
      </c>
      <c r="C558" s="8" t="s">
        <v>796</v>
      </c>
      <c r="D558" s="9">
        <v>2.2679999999999999E-2</v>
      </c>
      <c r="E558" s="13">
        <f>단가대비표!O83</f>
        <v>0</v>
      </c>
      <c r="F558" s="14">
        <f t="shared" si="109"/>
        <v>0</v>
      </c>
      <c r="G558" s="13">
        <f>단가대비표!P83</f>
        <v>0</v>
      </c>
      <c r="H558" s="14">
        <f t="shared" si="110"/>
        <v>0</v>
      </c>
      <c r="I558" s="13">
        <f>단가대비표!V83</f>
        <v>0</v>
      </c>
      <c r="J558" s="14">
        <f t="shared" si="111"/>
        <v>0</v>
      </c>
      <c r="K558" s="13">
        <f t="shared" si="112"/>
        <v>0</v>
      </c>
      <c r="L558" s="14">
        <f t="shared" si="113"/>
        <v>0</v>
      </c>
      <c r="M558" s="8" t="s">
        <v>52</v>
      </c>
      <c r="N558" s="2" t="s">
        <v>1064</v>
      </c>
      <c r="O558" s="2" t="s">
        <v>797</v>
      </c>
      <c r="P558" s="2" t="s">
        <v>64</v>
      </c>
      <c r="Q558" s="2" t="s">
        <v>64</v>
      </c>
      <c r="R558" s="2" t="s">
        <v>63</v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2" t="s">
        <v>52</v>
      </c>
      <c r="AW558" s="2" t="s">
        <v>1103</v>
      </c>
      <c r="AX558" s="2" t="s">
        <v>52</v>
      </c>
      <c r="AY558" s="2" t="s">
        <v>52</v>
      </c>
    </row>
    <row r="559" spans="1:51" ht="30" customHeight="1">
      <c r="A559" s="8" t="s">
        <v>799</v>
      </c>
      <c r="B559" s="8" t="s">
        <v>344</v>
      </c>
      <c r="C559" s="8" t="s">
        <v>345</v>
      </c>
      <c r="D559" s="9">
        <v>7.0200000000000002E-3</v>
      </c>
      <c r="E559" s="13">
        <f>단가대비표!O88</f>
        <v>0</v>
      </c>
      <c r="F559" s="14">
        <f t="shared" si="109"/>
        <v>0</v>
      </c>
      <c r="G559" s="13">
        <f>단가대비표!P88</f>
        <v>0</v>
      </c>
      <c r="H559" s="14">
        <f t="shared" si="110"/>
        <v>0</v>
      </c>
      <c r="I559" s="13">
        <f>단가대비표!V88</f>
        <v>0</v>
      </c>
      <c r="J559" s="14">
        <f t="shared" si="111"/>
        <v>0</v>
      </c>
      <c r="K559" s="13">
        <f t="shared" si="112"/>
        <v>0</v>
      </c>
      <c r="L559" s="14">
        <f t="shared" si="113"/>
        <v>0</v>
      </c>
      <c r="M559" s="8" t="s">
        <v>52</v>
      </c>
      <c r="N559" s="2" t="s">
        <v>1064</v>
      </c>
      <c r="O559" s="2" t="s">
        <v>800</v>
      </c>
      <c r="P559" s="2" t="s">
        <v>64</v>
      </c>
      <c r="Q559" s="2" t="s">
        <v>64</v>
      </c>
      <c r="R559" s="2" t="s">
        <v>63</v>
      </c>
      <c r="S559" s="3"/>
      <c r="T559" s="3"/>
      <c r="U559" s="3"/>
      <c r="V559" s="3">
        <v>1</v>
      </c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2" t="s">
        <v>52</v>
      </c>
      <c r="AW559" s="2" t="s">
        <v>1104</v>
      </c>
      <c r="AX559" s="2" t="s">
        <v>52</v>
      </c>
      <c r="AY559" s="2" t="s">
        <v>52</v>
      </c>
    </row>
    <row r="560" spans="1:51" ht="30" customHeight="1">
      <c r="A560" s="8" t="s">
        <v>343</v>
      </c>
      <c r="B560" s="8" t="s">
        <v>344</v>
      </c>
      <c r="C560" s="8" t="s">
        <v>345</v>
      </c>
      <c r="D560" s="9">
        <v>1.2E-4</v>
      </c>
      <c r="E560" s="13">
        <f>단가대비표!O84</f>
        <v>0</v>
      </c>
      <c r="F560" s="14">
        <f t="shared" si="109"/>
        <v>0</v>
      </c>
      <c r="G560" s="13">
        <f>단가대비표!P84</f>
        <v>0</v>
      </c>
      <c r="H560" s="14">
        <f t="shared" si="110"/>
        <v>0</v>
      </c>
      <c r="I560" s="13">
        <f>단가대비표!V84</f>
        <v>0</v>
      </c>
      <c r="J560" s="14">
        <f t="shared" si="111"/>
        <v>0</v>
      </c>
      <c r="K560" s="13">
        <f t="shared" si="112"/>
        <v>0</v>
      </c>
      <c r="L560" s="14">
        <f t="shared" si="113"/>
        <v>0</v>
      </c>
      <c r="M560" s="8" t="s">
        <v>52</v>
      </c>
      <c r="N560" s="2" t="s">
        <v>1064</v>
      </c>
      <c r="O560" s="2" t="s">
        <v>346</v>
      </c>
      <c r="P560" s="2" t="s">
        <v>64</v>
      </c>
      <c r="Q560" s="2" t="s">
        <v>64</v>
      </c>
      <c r="R560" s="2" t="s">
        <v>63</v>
      </c>
      <c r="S560" s="3"/>
      <c r="T560" s="3"/>
      <c r="U560" s="3"/>
      <c r="V560" s="3">
        <v>1</v>
      </c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2" t="s">
        <v>52</v>
      </c>
      <c r="AW560" s="2" t="s">
        <v>1105</v>
      </c>
      <c r="AX560" s="2" t="s">
        <v>52</v>
      </c>
      <c r="AY560" s="2" t="s">
        <v>52</v>
      </c>
    </row>
    <row r="561" spans="1:51" ht="30" customHeight="1">
      <c r="A561" s="8" t="s">
        <v>803</v>
      </c>
      <c r="B561" s="8" t="s">
        <v>344</v>
      </c>
      <c r="C561" s="8" t="s">
        <v>345</v>
      </c>
      <c r="D561" s="9">
        <v>4.6799999999999999E-4</v>
      </c>
      <c r="E561" s="13">
        <f>단가대비표!O90</f>
        <v>0</v>
      </c>
      <c r="F561" s="14">
        <f t="shared" si="109"/>
        <v>0</v>
      </c>
      <c r="G561" s="13">
        <f>단가대비표!P90</f>
        <v>0</v>
      </c>
      <c r="H561" s="14">
        <f t="shared" si="110"/>
        <v>0</v>
      </c>
      <c r="I561" s="13">
        <f>단가대비표!V90</f>
        <v>0</v>
      </c>
      <c r="J561" s="14">
        <f t="shared" si="111"/>
        <v>0</v>
      </c>
      <c r="K561" s="13">
        <f t="shared" si="112"/>
        <v>0</v>
      </c>
      <c r="L561" s="14">
        <f t="shared" si="113"/>
        <v>0</v>
      </c>
      <c r="M561" s="8" t="s">
        <v>52</v>
      </c>
      <c r="N561" s="2" t="s">
        <v>1064</v>
      </c>
      <c r="O561" s="2" t="s">
        <v>804</v>
      </c>
      <c r="P561" s="2" t="s">
        <v>64</v>
      </c>
      <c r="Q561" s="2" t="s">
        <v>64</v>
      </c>
      <c r="R561" s="2" t="s">
        <v>63</v>
      </c>
      <c r="S561" s="3"/>
      <c r="T561" s="3"/>
      <c r="U561" s="3"/>
      <c r="V561" s="3">
        <v>1</v>
      </c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2" t="s">
        <v>52</v>
      </c>
      <c r="AW561" s="2" t="s">
        <v>1106</v>
      </c>
      <c r="AX561" s="2" t="s">
        <v>52</v>
      </c>
      <c r="AY561" s="2" t="s">
        <v>52</v>
      </c>
    </row>
    <row r="562" spans="1:51" ht="30" customHeight="1">
      <c r="A562" s="8" t="s">
        <v>806</v>
      </c>
      <c r="B562" s="8" t="s">
        <v>344</v>
      </c>
      <c r="C562" s="8" t="s">
        <v>345</v>
      </c>
      <c r="D562" s="9">
        <v>1.3200000000000001E-4</v>
      </c>
      <c r="E562" s="13">
        <f>단가대비표!O85</f>
        <v>0</v>
      </c>
      <c r="F562" s="14">
        <f t="shared" si="109"/>
        <v>0</v>
      </c>
      <c r="G562" s="13">
        <f>단가대비표!P85</f>
        <v>0</v>
      </c>
      <c r="H562" s="14">
        <f t="shared" si="110"/>
        <v>0</v>
      </c>
      <c r="I562" s="13">
        <f>단가대비표!V85</f>
        <v>0</v>
      </c>
      <c r="J562" s="14">
        <f t="shared" si="111"/>
        <v>0</v>
      </c>
      <c r="K562" s="13">
        <f t="shared" si="112"/>
        <v>0</v>
      </c>
      <c r="L562" s="14">
        <f t="shared" si="113"/>
        <v>0</v>
      </c>
      <c r="M562" s="8" t="s">
        <v>52</v>
      </c>
      <c r="N562" s="2" t="s">
        <v>1064</v>
      </c>
      <c r="O562" s="2" t="s">
        <v>807</v>
      </c>
      <c r="P562" s="2" t="s">
        <v>64</v>
      </c>
      <c r="Q562" s="2" t="s">
        <v>64</v>
      </c>
      <c r="R562" s="2" t="s">
        <v>63</v>
      </c>
      <c r="S562" s="3"/>
      <c r="T562" s="3"/>
      <c r="U562" s="3"/>
      <c r="V562" s="3">
        <v>1</v>
      </c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2" t="s">
        <v>52</v>
      </c>
      <c r="AW562" s="2" t="s">
        <v>1107</v>
      </c>
      <c r="AX562" s="2" t="s">
        <v>52</v>
      </c>
      <c r="AY562" s="2" t="s">
        <v>52</v>
      </c>
    </row>
    <row r="563" spans="1:51" ht="30" customHeight="1">
      <c r="A563" s="8" t="s">
        <v>378</v>
      </c>
      <c r="B563" s="8" t="s">
        <v>809</v>
      </c>
      <c r="C563" s="8" t="s">
        <v>179</v>
      </c>
      <c r="D563" s="9">
        <v>1</v>
      </c>
      <c r="E563" s="13">
        <f>TRUNC(SUMIF(V554:V563, RIGHTB(O563, 1), H554:H563)*U563, 2)</f>
        <v>0</v>
      </c>
      <c r="F563" s="14">
        <f t="shared" si="109"/>
        <v>0</v>
      </c>
      <c r="G563" s="13">
        <v>0</v>
      </c>
      <c r="H563" s="14">
        <f t="shared" si="110"/>
        <v>0</v>
      </c>
      <c r="I563" s="13">
        <v>0</v>
      </c>
      <c r="J563" s="14">
        <f t="shared" si="111"/>
        <v>0</v>
      </c>
      <c r="K563" s="13">
        <f t="shared" si="112"/>
        <v>0</v>
      </c>
      <c r="L563" s="14">
        <f t="shared" si="113"/>
        <v>0</v>
      </c>
      <c r="M563" s="8" t="s">
        <v>52</v>
      </c>
      <c r="N563" s="2" t="s">
        <v>1064</v>
      </c>
      <c r="O563" s="2" t="s">
        <v>380</v>
      </c>
      <c r="P563" s="2" t="s">
        <v>64</v>
      </c>
      <c r="Q563" s="2" t="s">
        <v>64</v>
      </c>
      <c r="R563" s="2" t="s">
        <v>64</v>
      </c>
      <c r="S563" s="3">
        <v>1</v>
      </c>
      <c r="T563" s="3">
        <v>0</v>
      </c>
      <c r="U563" s="3">
        <v>0.03</v>
      </c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2" t="s">
        <v>52</v>
      </c>
      <c r="AW563" s="2" t="s">
        <v>1108</v>
      </c>
      <c r="AX563" s="2" t="s">
        <v>52</v>
      </c>
      <c r="AY563" s="2" t="s">
        <v>52</v>
      </c>
    </row>
    <row r="564" spans="1:51" ht="30" customHeight="1">
      <c r="A564" s="8" t="s">
        <v>341</v>
      </c>
      <c r="B564" s="8" t="s">
        <v>52</v>
      </c>
      <c r="C564" s="8" t="s">
        <v>52</v>
      </c>
      <c r="D564" s="9"/>
      <c r="E564" s="13"/>
      <c r="F564" s="14">
        <f>TRUNC(SUMIF(N554:N563, N553, F554:F563),0)</f>
        <v>0</v>
      </c>
      <c r="G564" s="13"/>
      <c r="H564" s="14">
        <f>TRUNC(SUMIF(N554:N563, N553, H554:H563),0)</f>
        <v>0</v>
      </c>
      <c r="I564" s="13"/>
      <c r="J564" s="14">
        <f>TRUNC(SUMIF(N554:N563, N553, J554:J563),0)</f>
        <v>0</v>
      </c>
      <c r="K564" s="13"/>
      <c r="L564" s="14">
        <f>F564+H564+J564</f>
        <v>0</v>
      </c>
      <c r="M564" s="8" t="s">
        <v>52</v>
      </c>
      <c r="N564" s="2" t="s">
        <v>78</v>
      </c>
      <c r="O564" s="2" t="s">
        <v>78</v>
      </c>
      <c r="P564" s="2" t="s">
        <v>52</v>
      </c>
      <c r="Q564" s="2" t="s">
        <v>52</v>
      </c>
      <c r="R564" s="2" t="s">
        <v>52</v>
      </c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2" t="s">
        <v>52</v>
      </c>
      <c r="AW564" s="2" t="s">
        <v>52</v>
      </c>
      <c r="AX564" s="2" t="s">
        <v>52</v>
      </c>
      <c r="AY564" s="2" t="s">
        <v>52</v>
      </c>
    </row>
    <row r="565" spans="1:51" ht="30" customHeight="1">
      <c r="A565" s="9"/>
      <c r="B565" s="9"/>
      <c r="C565" s="9"/>
      <c r="D565" s="9"/>
      <c r="E565" s="13"/>
      <c r="F565" s="14"/>
      <c r="G565" s="13"/>
      <c r="H565" s="14"/>
      <c r="I565" s="13"/>
      <c r="J565" s="14"/>
      <c r="K565" s="13"/>
      <c r="L565" s="14"/>
      <c r="M565" s="9"/>
    </row>
    <row r="566" spans="1:51" ht="30" customHeight="1">
      <c r="A566" s="163" t="s">
        <v>1109</v>
      </c>
      <c r="B566" s="163"/>
      <c r="C566" s="163"/>
      <c r="D566" s="163"/>
      <c r="E566" s="164"/>
      <c r="F566" s="165"/>
      <c r="G566" s="164"/>
      <c r="H566" s="165"/>
      <c r="I566" s="164"/>
      <c r="J566" s="165"/>
      <c r="K566" s="164"/>
      <c r="L566" s="165"/>
      <c r="M566" s="163"/>
      <c r="N566" s="1" t="s">
        <v>504</v>
      </c>
    </row>
    <row r="567" spans="1:51" ht="30" customHeight="1">
      <c r="A567" s="8" t="s">
        <v>1110</v>
      </c>
      <c r="B567" s="8" t="s">
        <v>1111</v>
      </c>
      <c r="C567" s="8" t="s">
        <v>68</v>
      </c>
      <c r="D567" s="9">
        <v>1.03</v>
      </c>
      <c r="E567" s="13">
        <f>단가대비표!O6</f>
        <v>0</v>
      </c>
      <c r="F567" s="14">
        <f>TRUNC(E567*D567,1)</f>
        <v>0</v>
      </c>
      <c r="G567" s="13">
        <f>단가대비표!P6</f>
        <v>0</v>
      </c>
      <c r="H567" s="14">
        <f>TRUNC(G567*D567,1)</f>
        <v>0</v>
      </c>
      <c r="I567" s="13">
        <f>단가대비표!V6</f>
        <v>0</v>
      </c>
      <c r="J567" s="14">
        <f>TRUNC(I567*D567,1)</f>
        <v>0</v>
      </c>
      <c r="K567" s="13">
        <f t="shared" ref="K567:L570" si="114">TRUNC(E567+G567+I567,1)</f>
        <v>0</v>
      </c>
      <c r="L567" s="14">
        <f t="shared" si="114"/>
        <v>0</v>
      </c>
      <c r="M567" s="8" t="s">
        <v>52</v>
      </c>
      <c r="N567" s="2" t="s">
        <v>504</v>
      </c>
      <c r="O567" s="2" t="s">
        <v>1112</v>
      </c>
      <c r="P567" s="2" t="s">
        <v>64</v>
      </c>
      <c r="Q567" s="2" t="s">
        <v>64</v>
      </c>
      <c r="R567" s="2" t="s">
        <v>63</v>
      </c>
      <c r="S567" s="3"/>
      <c r="T567" s="3"/>
      <c r="U567" s="3"/>
      <c r="V567" s="3">
        <v>1</v>
      </c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2" t="s">
        <v>52</v>
      </c>
      <c r="AW567" s="2" t="s">
        <v>1113</v>
      </c>
      <c r="AX567" s="2" t="s">
        <v>52</v>
      </c>
      <c r="AY567" s="2" t="s">
        <v>52</v>
      </c>
    </row>
    <row r="568" spans="1:51" ht="30" customHeight="1">
      <c r="A568" s="8" t="s">
        <v>700</v>
      </c>
      <c r="B568" s="8" t="s">
        <v>344</v>
      </c>
      <c r="C568" s="8" t="s">
        <v>345</v>
      </c>
      <c r="D568" s="9">
        <v>2.4E-2</v>
      </c>
      <c r="E568" s="13">
        <f>단가대비표!O91</f>
        <v>0</v>
      </c>
      <c r="F568" s="14">
        <f>TRUNC(E568*D568,1)</f>
        <v>0</v>
      </c>
      <c r="G568" s="13">
        <f>단가대비표!P91</f>
        <v>0</v>
      </c>
      <c r="H568" s="14">
        <f>TRUNC(G568*D568,1)</f>
        <v>0</v>
      </c>
      <c r="I568" s="13">
        <f>단가대비표!V91</f>
        <v>0</v>
      </c>
      <c r="J568" s="14">
        <f>TRUNC(I568*D568,1)</f>
        <v>0</v>
      </c>
      <c r="K568" s="13">
        <f t="shared" si="114"/>
        <v>0</v>
      </c>
      <c r="L568" s="14">
        <f t="shared" si="114"/>
        <v>0</v>
      </c>
      <c r="M568" s="8" t="s">
        <v>52</v>
      </c>
      <c r="N568" s="2" t="s">
        <v>504</v>
      </c>
      <c r="O568" s="2" t="s">
        <v>701</v>
      </c>
      <c r="P568" s="2" t="s">
        <v>64</v>
      </c>
      <c r="Q568" s="2" t="s">
        <v>64</v>
      </c>
      <c r="R568" s="2" t="s">
        <v>63</v>
      </c>
      <c r="S568" s="3"/>
      <c r="T568" s="3"/>
      <c r="U568" s="3"/>
      <c r="V568" s="3">
        <v>1</v>
      </c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2" t="s">
        <v>52</v>
      </c>
      <c r="AW568" s="2" t="s">
        <v>1114</v>
      </c>
      <c r="AX568" s="2" t="s">
        <v>52</v>
      </c>
      <c r="AY568" s="2" t="s">
        <v>52</v>
      </c>
    </row>
    <row r="569" spans="1:51" ht="30" customHeight="1">
      <c r="A569" s="8" t="s">
        <v>343</v>
      </c>
      <c r="B569" s="8" t="s">
        <v>344</v>
      </c>
      <c r="C569" s="8" t="s">
        <v>345</v>
      </c>
      <c r="D569" s="9">
        <v>8.9999999999999993E-3</v>
      </c>
      <c r="E569" s="13">
        <f>단가대비표!O84</f>
        <v>0</v>
      </c>
      <c r="F569" s="14">
        <f>TRUNC(E569*D569,1)</f>
        <v>0</v>
      </c>
      <c r="G569" s="13">
        <f>단가대비표!P84</f>
        <v>0</v>
      </c>
      <c r="H569" s="14">
        <f>TRUNC(G569*D569,1)</f>
        <v>0</v>
      </c>
      <c r="I569" s="13">
        <f>단가대비표!V84</f>
        <v>0</v>
      </c>
      <c r="J569" s="14">
        <f>TRUNC(I569*D569,1)</f>
        <v>0</v>
      </c>
      <c r="K569" s="13">
        <f t="shared" si="114"/>
        <v>0</v>
      </c>
      <c r="L569" s="14">
        <f t="shared" si="114"/>
        <v>0</v>
      </c>
      <c r="M569" s="8" t="s">
        <v>52</v>
      </c>
      <c r="N569" s="2" t="s">
        <v>504</v>
      </c>
      <c r="O569" s="2" t="s">
        <v>346</v>
      </c>
      <c r="P569" s="2" t="s">
        <v>64</v>
      </c>
      <c r="Q569" s="2" t="s">
        <v>64</v>
      </c>
      <c r="R569" s="2" t="s">
        <v>63</v>
      </c>
      <c r="S569" s="3"/>
      <c r="T569" s="3"/>
      <c r="U569" s="3"/>
      <c r="V569" s="3">
        <v>1</v>
      </c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2" t="s">
        <v>52</v>
      </c>
      <c r="AW569" s="2" t="s">
        <v>1115</v>
      </c>
      <c r="AX569" s="2" t="s">
        <v>52</v>
      </c>
      <c r="AY569" s="2" t="s">
        <v>52</v>
      </c>
    </row>
    <row r="570" spans="1:51" ht="30" customHeight="1">
      <c r="A570" s="8" t="s">
        <v>378</v>
      </c>
      <c r="B570" s="8" t="s">
        <v>1116</v>
      </c>
      <c r="C570" s="8" t="s">
        <v>179</v>
      </c>
      <c r="D570" s="9">
        <v>1</v>
      </c>
      <c r="E570" s="13">
        <v>0</v>
      </c>
      <c r="F570" s="14">
        <f>TRUNC(E570*D570,1)</f>
        <v>0</v>
      </c>
      <c r="G570" s="13">
        <v>0</v>
      </c>
      <c r="H570" s="14">
        <f>TRUNC(G570*D570,1)</f>
        <v>0</v>
      </c>
      <c r="I570" s="13">
        <f>TRUNC(SUMIF(V567:V570, RIGHTB(O570, 1), H567:H570)*U570, 2)</f>
        <v>0</v>
      </c>
      <c r="J570" s="14">
        <f>TRUNC(I570*D570,1)</f>
        <v>0</v>
      </c>
      <c r="K570" s="13">
        <f t="shared" si="114"/>
        <v>0</v>
      </c>
      <c r="L570" s="14">
        <f t="shared" si="114"/>
        <v>0</v>
      </c>
      <c r="M570" s="8" t="s">
        <v>52</v>
      </c>
      <c r="N570" s="2" t="s">
        <v>504</v>
      </c>
      <c r="O570" s="2" t="s">
        <v>380</v>
      </c>
      <c r="P570" s="2" t="s">
        <v>64</v>
      </c>
      <c r="Q570" s="2" t="s">
        <v>64</v>
      </c>
      <c r="R570" s="2" t="s">
        <v>64</v>
      </c>
      <c r="S570" s="3">
        <v>1</v>
      </c>
      <c r="T570" s="3">
        <v>2</v>
      </c>
      <c r="U570" s="3">
        <v>0.04</v>
      </c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2" t="s">
        <v>52</v>
      </c>
      <c r="AW570" s="2" t="s">
        <v>1117</v>
      </c>
      <c r="AX570" s="2" t="s">
        <v>52</v>
      </c>
      <c r="AY570" s="2" t="s">
        <v>52</v>
      </c>
    </row>
    <row r="571" spans="1:51" ht="30" customHeight="1">
      <c r="A571" s="8" t="s">
        <v>341</v>
      </c>
      <c r="B571" s="8" t="s">
        <v>52</v>
      </c>
      <c r="C571" s="8" t="s">
        <v>52</v>
      </c>
      <c r="D571" s="9"/>
      <c r="E571" s="13"/>
      <c r="F571" s="14">
        <f>TRUNC(SUMIF(N567:N570, N566, F567:F570),0)</f>
        <v>0</v>
      </c>
      <c r="G571" s="13"/>
      <c r="H571" s="14">
        <f>TRUNC(SUMIF(N567:N570, N566, H567:H570),0)</f>
        <v>0</v>
      </c>
      <c r="I571" s="13"/>
      <c r="J571" s="14">
        <f>TRUNC(SUMIF(N567:N570, N566, J567:J570),0)</f>
        <v>0</v>
      </c>
      <c r="K571" s="13"/>
      <c r="L571" s="14">
        <f>F571+H571+J571</f>
        <v>0</v>
      </c>
      <c r="M571" s="8" t="s">
        <v>52</v>
      </c>
      <c r="N571" s="2" t="s">
        <v>78</v>
      </c>
      <c r="O571" s="2" t="s">
        <v>78</v>
      </c>
      <c r="P571" s="2" t="s">
        <v>52</v>
      </c>
      <c r="Q571" s="2" t="s">
        <v>52</v>
      </c>
      <c r="R571" s="2" t="s">
        <v>52</v>
      </c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2" t="s">
        <v>52</v>
      </c>
      <c r="AW571" s="2" t="s">
        <v>52</v>
      </c>
      <c r="AX571" s="2" t="s">
        <v>52</v>
      </c>
      <c r="AY571" s="2" t="s">
        <v>52</v>
      </c>
    </row>
    <row r="572" spans="1:51" ht="30" customHeight="1">
      <c r="A572" s="9"/>
      <c r="B572" s="9"/>
      <c r="C572" s="9"/>
      <c r="D572" s="9"/>
      <c r="E572" s="13"/>
      <c r="F572" s="14"/>
      <c r="G572" s="13"/>
      <c r="H572" s="14"/>
      <c r="I572" s="13"/>
      <c r="J572" s="14"/>
      <c r="K572" s="13"/>
      <c r="L572" s="14"/>
      <c r="M572" s="9"/>
    </row>
    <row r="573" spans="1:51" ht="30" customHeight="1">
      <c r="A573" s="163" t="s">
        <v>1118</v>
      </c>
      <c r="B573" s="163"/>
      <c r="C573" s="163"/>
      <c r="D573" s="163"/>
      <c r="E573" s="164"/>
      <c r="F573" s="165"/>
      <c r="G573" s="164"/>
      <c r="H573" s="165"/>
      <c r="I573" s="164"/>
      <c r="J573" s="165"/>
      <c r="K573" s="164"/>
      <c r="L573" s="165"/>
      <c r="M573" s="163"/>
      <c r="N573" s="1" t="s">
        <v>509</v>
      </c>
    </row>
    <row r="574" spans="1:51" ht="30" customHeight="1">
      <c r="A574" s="8" t="s">
        <v>1119</v>
      </c>
      <c r="B574" s="8" t="s">
        <v>507</v>
      </c>
      <c r="C574" s="8" t="s">
        <v>68</v>
      </c>
      <c r="D574" s="9">
        <v>1.05</v>
      </c>
      <c r="E574" s="13">
        <f>단가대비표!O38</f>
        <v>0</v>
      </c>
      <c r="F574" s="14">
        <f>TRUNC(E574*D574,1)</f>
        <v>0</v>
      </c>
      <c r="G574" s="13">
        <f>단가대비표!P38</f>
        <v>0</v>
      </c>
      <c r="H574" s="14">
        <f>TRUNC(G574*D574,1)</f>
        <v>0</v>
      </c>
      <c r="I574" s="13">
        <f>단가대비표!V38</f>
        <v>0</v>
      </c>
      <c r="J574" s="14">
        <f>TRUNC(I574*D574,1)</f>
        <v>0</v>
      </c>
      <c r="K574" s="13">
        <f>TRUNC(E574+G574+I574,1)</f>
        <v>0</v>
      </c>
      <c r="L574" s="14">
        <f>TRUNC(F574+H574+J574,1)</f>
        <v>0</v>
      </c>
      <c r="M574" s="8" t="s">
        <v>52</v>
      </c>
      <c r="N574" s="2" t="s">
        <v>509</v>
      </c>
      <c r="O574" s="2" t="s">
        <v>1120</v>
      </c>
      <c r="P574" s="2" t="s">
        <v>64</v>
      </c>
      <c r="Q574" s="2" t="s">
        <v>64</v>
      </c>
      <c r="R574" s="2" t="s">
        <v>63</v>
      </c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2" t="s">
        <v>52</v>
      </c>
      <c r="AW574" s="2" t="s">
        <v>1121</v>
      </c>
      <c r="AX574" s="2" t="s">
        <v>52</v>
      </c>
      <c r="AY574" s="2" t="s">
        <v>52</v>
      </c>
    </row>
    <row r="575" spans="1:51" ht="30" customHeight="1">
      <c r="A575" s="8" t="s">
        <v>1122</v>
      </c>
      <c r="B575" s="8" t="s">
        <v>52</v>
      </c>
      <c r="C575" s="8" t="s">
        <v>68</v>
      </c>
      <c r="D575" s="9">
        <v>1</v>
      </c>
      <c r="E575" s="13">
        <f>일위대가목록!E89</f>
        <v>0</v>
      </c>
      <c r="F575" s="14">
        <f>TRUNC(E575*D575,1)</f>
        <v>0</v>
      </c>
      <c r="G575" s="13">
        <f>일위대가목록!F89</f>
        <v>0</v>
      </c>
      <c r="H575" s="14">
        <f>TRUNC(G575*D575,1)</f>
        <v>0</v>
      </c>
      <c r="I575" s="13">
        <f>일위대가목록!G89</f>
        <v>0</v>
      </c>
      <c r="J575" s="14">
        <f>TRUNC(I575*D575,1)</f>
        <v>0</v>
      </c>
      <c r="K575" s="13">
        <f>TRUNC(E575+G575+I575,1)</f>
        <v>0</v>
      </c>
      <c r="L575" s="14">
        <f>TRUNC(F575+H575+J575,1)</f>
        <v>0</v>
      </c>
      <c r="M575" s="8" t="s">
        <v>1123</v>
      </c>
      <c r="N575" s="2" t="s">
        <v>509</v>
      </c>
      <c r="O575" s="2" t="s">
        <v>1124</v>
      </c>
      <c r="P575" s="2" t="s">
        <v>63</v>
      </c>
      <c r="Q575" s="2" t="s">
        <v>64</v>
      </c>
      <c r="R575" s="2" t="s">
        <v>64</v>
      </c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2" t="s">
        <v>52</v>
      </c>
      <c r="AW575" s="2" t="s">
        <v>1125</v>
      </c>
      <c r="AX575" s="2" t="s">
        <v>52</v>
      </c>
      <c r="AY575" s="2" t="s">
        <v>52</v>
      </c>
    </row>
    <row r="576" spans="1:51" ht="30" customHeight="1">
      <c r="A576" s="8" t="s">
        <v>341</v>
      </c>
      <c r="B576" s="8" t="s">
        <v>52</v>
      </c>
      <c r="C576" s="8" t="s">
        <v>52</v>
      </c>
      <c r="D576" s="9"/>
      <c r="E576" s="13"/>
      <c r="F576" s="14">
        <f>TRUNC(SUMIF(N574:N575, N573, F574:F575),0)</f>
        <v>0</v>
      </c>
      <c r="G576" s="13"/>
      <c r="H576" s="14">
        <f>TRUNC(SUMIF(N574:N575, N573, H574:H575),0)</f>
        <v>0</v>
      </c>
      <c r="I576" s="13"/>
      <c r="J576" s="14">
        <f>TRUNC(SUMIF(N574:N575, N573, J574:J575),0)</f>
        <v>0</v>
      </c>
      <c r="K576" s="13"/>
      <c r="L576" s="14">
        <f>F576+H576+J576</f>
        <v>0</v>
      </c>
      <c r="M576" s="8" t="s">
        <v>52</v>
      </c>
      <c r="N576" s="2" t="s">
        <v>78</v>
      </c>
      <c r="O576" s="2" t="s">
        <v>78</v>
      </c>
      <c r="P576" s="2" t="s">
        <v>52</v>
      </c>
      <c r="Q576" s="2" t="s">
        <v>52</v>
      </c>
      <c r="R576" s="2" t="s">
        <v>52</v>
      </c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2" t="s">
        <v>52</v>
      </c>
      <c r="AW576" s="2" t="s">
        <v>52</v>
      </c>
      <c r="AX576" s="2" t="s">
        <v>52</v>
      </c>
      <c r="AY576" s="2" t="s">
        <v>52</v>
      </c>
    </row>
    <row r="577" spans="1:51" ht="30" customHeight="1">
      <c r="A577" s="9"/>
      <c r="B577" s="9"/>
      <c r="C577" s="9"/>
      <c r="D577" s="9"/>
      <c r="E577" s="13"/>
      <c r="F577" s="14"/>
      <c r="G577" s="13"/>
      <c r="H577" s="14"/>
      <c r="I577" s="13"/>
      <c r="J577" s="14"/>
      <c r="K577" s="13"/>
      <c r="L577" s="14"/>
      <c r="M577" s="9"/>
    </row>
    <row r="578" spans="1:51" ht="30" customHeight="1">
      <c r="A578" s="163" t="s">
        <v>1126</v>
      </c>
      <c r="B578" s="163"/>
      <c r="C578" s="163"/>
      <c r="D578" s="163"/>
      <c r="E578" s="164"/>
      <c r="F578" s="165"/>
      <c r="G578" s="164"/>
      <c r="H578" s="165"/>
      <c r="I578" s="164"/>
      <c r="J578" s="165"/>
      <c r="K578" s="164"/>
      <c r="L578" s="165"/>
      <c r="M578" s="163"/>
      <c r="N578" s="1" t="s">
        <v>517</v>
      </c>
    </row>
    <row r="579" spans="1:51" ht="30" customHeight="1">
      <c r="A579" s="8" t="s">
        <v>573</v>
      </c>
      <c r="B579" s="8" t="s">
        <v>1127</v>
      </c>
      <c r="C579" s="8" t="s">
        <v>365</v>
      </c>
      <c r="D579" s="9">
        <v>7.86</v>
      </c>
      <c r="E579" s="13">
        <f>단가대비표!O73</f>
        <v>0</v>
      </c>
      <c r="F579" s="14">
        <f>TRUNC(E579*D579,1)</f>
        <v>0</v>
      </c>
      <c r="G579" s="13">
        <f>단가대비표!P73</f>
        <v>0</v>
      </c>
      <c r="H579" s="14">
        <f>TRUNC(G579*D579,1)</f>
        <v>0</v>
      </c>
      <c r="I579" s="13">
        <f>단가대비표!V73</f>
        <v>0</v>
      </c>
      <c r="J579" s="14">
        <f>TRUNC(I579*D579,1)</f>
        <v>0</v>
      </c>
      <c r="K579" s="13">
        <f t="shared" ref="K579:L581" si="115">TRUNC(E579+G579+I579,1)</f>
        <v>0</v>
      </c>
      <c r="L579" s="14">
        <f t="shared" si="115"/>
        <v>0</v>
      </c>
      <c r="M579" s="8" t="s">
        <v>52</v>
      </c>
      <c r="N579" s="2" t="s">
        <v>517</v>
      </c>
      <c r="O579" s="2" t="s">
        <v>1128</v>
      </c>
      <c r="P579" s="2" t="s">
        <v>64</v>
      </c>
      <c r="Q579" s="2" t="s">
        <v>64</v>
      </c>
      <c r="R579" s="2" t="s">
        <v>63</v>
      </c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2" t="s">
        <v>52</v>
      </c>
      <c r="AW579" s="2" t="s">
        <v>1129</v>
      </c>
      <c r="AX579" s="2" t="s">
        <v>52</v>
      </c>
      <c r="AY579" s="2" t="s">
        <v>52</v>
      </c>
    </row>
    <row r="580" spans="1:51" ht="30" customHeight="1">
      <c r="A580" s="8" t="s">
        <v>581</v>
      </c>
      <c r="B580" s="8" t="s">
        <v>892</v>
      </c>
      <c r="C580" s="8" t="s">
        <v>280</v>
      </c>
      <c r="D580" s="9">
        <v>14.073</v>
      </c>
      <c r="E580" s="13">
        <f>일위대가목록!E61</f>
        <v>0</v>
      </c>
      <c r="F580" s="14">
        <f>TRUNC(E580*D580,1)</f>
        <v>0</v>
      </c>
      <c r="G580" s="13">
        <f>일위대가목록!F61</f>
        <v>0</v>
      </c>
      <c r="H580" s="14">
        <f>TRUNC(G580*D580,1)</f>
        <v>0</v>
      </c>
      <c r="I580" s="13">
        <f>일위대가목록!G61</f>
        <v>0</v>
      </c>
      <c r="J580" s="14">
        <f>TRUNC(I580*D580,1)</f>
        <v>0</v>
      </c>
      <c r="K580" s="13">
        <f t="shared" si="115"/>
        <v>0</v>
      </c>
      <c r="L580" s="14">
        <f t="shared" si="115"/>
        <v>0</v>
      </c>
      <c r="M580" s="8" t="s">
        <v>893</v>
      </c>
      <c r="N580" s="2" t="s">
        <v>517</v>
      </c>
      <c r="O580" s="2" t="s">
        <v>894</v>
      </c>
      <c r="P580" s="2" t="s">
        <v>63</v>
      </c>
      <c r="Q580" s="2" t="s">
        <v>64</v>
      </c>
      <c r="R580" s="2" t="s">
        <v>64</v>
      </c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2" t="s">
        <v>52</v>
      </c>
      <c r="AW580" s="2" t="s">
        <v>1130</v>
      </c>
      <c r="AX580" s="2" t="s">
        <v>52</v>
      </c>
      <c r="AY580" s="2" t="s">
        <v>52</v>
      </c>
    </row>
    <row r="581" spans="1:51" ht="30" customHeight="1">
      <c r="A581" s="8" t="s">
        <v>278</v>
      </c>
      <c r="B581" s="8" t="s">
        <v>279</v>
      </c>
      <c r="C581" s="8" t="s">
        <v>280</v>
      </c>
      <c r="D581" s="9">
        <v>-0.63300000000000001</v>
      </c>
      <c r="E581" s="13">
        <f>단가대비표!O9</f>
        <v>0</v>
      </c>
      <c r="F581" s="14">
        <f>TRUNC(E581*D581,1)</f>
        <v>0</v>
      </c>
      <c r="G581" s="13">
        <f>단가대비표!P9</f>
        <v>0</v>
      </c>
      <c r="H581" s="14">
        <f>TRUNC(G581*D581,1)</f>
        <v>0</v>
      </c>
      <c r="I581" s="13">
        <f>단가대비표!V9</f>
        <v>0</v>
      </c>
      <c r="J581" s="14">
        <f>TRUNC(I581*D581,1)</f>
        <v>0</v>
      </c>
      <c r="K581" s="13">
        <f t="shared" si="115"/>
        <v>0</v>
      </c>
      <c r="L581" s="14">
        <f t="shared" si="115"/>
        <v>0</v>
      </c>
      <c r="M581" s="8" t="s">
        <v>281</v>
      </c>
      <c r="N581" s="2" t="s">
        <v>517</v>
      </c>
      <c r="O581" s="2" t="s">
        <v>282</v>
      </c>
      <c r="P581" s="2" t="s">
        <v>64</v>
      </c>
      <c r="Q581" s="2" t="s">
        <v>64</v>
      </c>
      <c r="R581" s="2" t="s">
        <v>63</v>
      </c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2" t="s">
        <v>52</v>
      </c>
      <c r="AW581" s="2" t="s">
        <v>1131</v>
      </c>
      <c r="AX581" s="2" t="s">
        <v>52</v>
      </c>
      <c r="AY581" s="2" t="s">
        <v>52</v>
      </c>
    </row>
    <row r="582" spans="1:51" ht="30" customHeight="1">
      <c r="A582" s="8" t="s">
        <v>341</v>
      </c>
      <c r="B582" s="8" t="s">
        <v>52</v>
      </c>
      <c r="C582" s="8" t="s">
        <v>52</v>
      </c>
      <c r="D582" s="9"/>
      <c r="E582" s="13"/>
      <c r="F582" s="14">
        <f>TRUNC(SUMIF(N579:N581, N578, F579:F581),0)</f>
        <v>0</v>
      </c>
      <c r="G582" s="13"/>
      <c r="H582" s="14">
        <f>TRUNC(SUMIF(N579:N581, N578, H579:H581),0)</f>
        <v>0</v>
      </c>
      <c r="I582" s="13"/>
      <c r="J582" s="14">
        <f>TRUNC(SUMIF(N579:N581, N578, J579:J581),0)</f>
        <v>0</v>
      </c>
      <c r="K582" s="13"/>
      <c r="L582" s="14">
        <f>F582+H582+J582</f>
        <v>0</v>
      </c>
      <c r="M582" s="8" t="s">
        <v>52</v>
      </c>
      <c r="N582" s="2" t="s">
        <v>78</v>
      </c>
      <c r="O582" s="2" t="s">
        <v>78</v>
      </c>
      <c r="P582" s="2" t="s">
        <v>52</v>
      </c>
      <c r="Q582" s="2" t="s">
        <v>52</v>
      </c>
      <c r="R582" s="2" t="s">
        <v>52</v>
      </c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2" t="s">
        <v>52</v>
      </c>
      <c r="AW582" s="2" t="s">
        <v>52</v>
      </c>
      <c r="AX582" s="2" t="s">
        <v>52</v>
      </c>
      <c r="AY582" s="2" t="s">
        <v>52</v>
      </c>
    </row>
    <row r="583" spans="1:51" ht="30" customHeight="1">
      <c r="A583" s="9"/>
      <c r="B583" s="9"/>
      <c r="C583" s="9"/>
      <c r="D583" s="9"/>
      <c r="E583" s="13"/>
      <c r="F583" s="14"/>
      <c r="G583" s="13"/>
      <c r="H583" s="14"/>
      <c r="I583" s="13"/>
      <c r="J583" s="14"/>
      <c r="K583" s="13"/>
      <c r="L583" s="14"/>
      <c r="M583" s="9"/>
    </row>
    <row r="584" spans="1:51" ht="30" customHeight="1">
      <c r="A584" s="163" t="s">
        <v>1132</v>
      </c>
      <c r="B584" s="163"/>
      <c r="C584" s="163"/>
      <c r="D584" s="163"/>
      <c r="E584" s="164"/>
      <c r="F584" s="165"/>
      <c r="G584" s="164"/>
      <c r="H584" s="165"/>
      <c r="I584" s="164"/>
      <c r="J584" s="165"/>
      <c r="K584" s="164"/>
      <c r="L584" s="165"/>
      <c r="M584" s="163"/>
      <c r="N584" s="1" t="s">
        <v>527</v>
      </c>
    </row>
    <row r="585" spans="1:51" ht="30" customHeight="1">
      <c r="A585" s="8" t="s">
        <v>573</v>
      </c>
      <c r="B585" s="8" t="s">
        <v>574</v>
      </c>
      <c r="C585" s="8" t="s">
        <v>365</v>
      </c>
      <c r="D585" s="9">
        <v>1.05</v>
      </c>
      <c r="E585" s="13">
        <f>단가대비표!O72</f>
        <v>0</v>
      </c>
      <c r="F585" s="14">
        <f>TRUNC(E585*D585,1)</f>
        <v>0</v>
      </c>
      <c r="G585" s="13">
        <f>단가대비표!P72</f>
        <v>0</v>
      </c>
      <c r="H585" s="14">
        <f>TRUNC(G585*D585,1)</f>
        <v>0</v>
      </c>
      <c r="I585" s="13">
        <f>단가대비표!V72</f>
        <v>0</v>
      </c>
      <c r="J585" s="14">
        <f>TRUNC(I585*D585,1)</f>
        <v>0</v>
      </c>
      <c r="K585" s="13">
        <f t="shared" ref="K585:L587" si="116">TRUNC(E585+G585+I585,1)</f>
        <v>0</v>
      </c>
      <c r="L585" s="14">
        <f t="shared" si="116"/>
        <v>0</v>
      </c>
      <c r="M585" s="8" t="s">
        <v>52</v>
      </c>
      <c r="N585" s="2" t="s">
        <v>527</v>
      </c>
      <c r="O585" s="2" t="s">
        <v>575</v>
      </c>
      <c r="P585" s="2" t="s">
        <v>64</v>
      </c>
      <c r="Q585" s="2" t="s">
        <v>64</v>
      </c>
      <c r="R585" s="2" t="s">
        <v>63</v>
      </c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2" t="s">
        <v>52</v>
      </c>
      <c r="AW585" s="2" t="s">
        <v>1133</v>
      </c>
      <c r="AX585" s="2" t="s">
        <v>52</v>
      </c>
      <c r="AY585" s="2" t="s">
        <v>52</v>
      </c>
    </row>
    <row r="586" spans="1:51" ht="30" customHeight="1">
      <c r="A586" s="8" t="s">
        <v>581</v>
      </c>
      <c r="B586" s="8" t="s">
        <v>892</v>
      </c>
      <c r="C586" s="8" t="s">
        <v>280</v>
      </c>
      <c r="D586" s="9">
        <v>1.38</v>
      </c>
      <c r="E586" s="13">
        <f>일위대가목록!E61</f>
        <v>0</v>
      </c>
      <c r="F586" s="14">
        <f>TRUNC(E586*D586,1)</f>
        <v>0</v>
      </c>
      <c r="G586" s="13">
        <f>일위대가목록!F61</f>
        <v>0</v>
      </c>
      <c r="H586" s="14">
        <f>TRUNC(G586*D586,1)</f>
        <v>0</v>
      </c>
      <c r="I586" s="13">
        <f>일위대가목록!G61</f>
        <v>0</v>
      </c>
      <c r="J586" s="14">
        <f>TRUNC(I586*D586,1)</f>
        <v>0</v>
      </c>
      <c r="K586" s="13">
        <f t="shared" si="116"/>
        <v>0</v>
      </c>
      <c r="L586" s="14">
        <f t="shared" si="116"/>
        <v>0</v>
      </c>
      <c r="M586" s="8" t="s">
        <v>893</v>
      </c>
      <c r="N586" s="2" t="s">
        <v>527</v>
      </c>
      <c r="O586" s="2" t="s">
        <v>894</v>
      </c>
      <c r="P586" s="2" t="s">
        <v>63</v>
      </c>
      <c r="Q586" s="2" t="s">
        <v>64</v>
      </c>
      <c r="R586" s="2" t="s">
        <v>64</v>
      </c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2" t="s">
        <v>52</v>
      </c>
      <c r="AW586" s="2" t="s">
        <v>1134</v>
      </c>
      <c r="AX586" s="2" t="s">
        <v>52</v>
      </c>
      <c r="AY586" s="2" t="s">
        <v>52</v>
      </c>
    </row>
    <row r="587" spans="1:51" ht="30" customHeight="1">
      <c r="A587" s="8" t="s">
        <v>278</v>
      </c>
      <c r="B587" s="8" t="s">
        <v>279</v>
      </c>
      <c r="C587" s="8" t="s">
        <v>280</v>
      </c>
      <c r="D587" s="9">
        <v>-6.2100000000000002E-2</v>
      </c>
      <c r="E587" s="13">
        <f>단가대비표!O9</f>
        <v>0</v>
      </c>
      <c r="F587" s="14">
        <f>TRUNC(E587*D587,1)</f>
        <v>0</v>
      </c>
      <c r="G587" s="13">
        <f>단가대비표!P9</f>
        <v>0</v>
      </c>
      <c r="H587" s="14">
        <f>TRUNC(G587*D587,1)</f>
        <v>0</v>
      </c>
      <c r="I587" s="13">
        <f>단가대비표!V9</f>
        <v>0</v>
      </c>
      <c r="J587" s="14">
        <f>TRUNC(I587*D587,1)</f>
        <v>0</v>
      </c>
      <c r="K587" s="13">
        <f t="shared" si="116"/>
        <v>0</v>
      </c>
      <c r="L587" s="14">
        <f t="shared" si="116"/>
        <v>0</v>
      </c>
      <c r="M587" s="8" t="s">
        <v>281</v>
      </c>
      <c r="N587" s="2" t="s">
        <v>527</v>
      </c>
      <c r="O587" s="2" t="s">
        <v>282</v>
      </c>
      <c r="P587" s="2" t="s">
        <v>64</v>
      </c>
      <c r="Q587" s="2" t="s">
        <v>64</v>
      </c>
      <c r="R587" s="2" t="s">
        <v>63</v>
      </c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2" t="s">
        <v>52</v>
      </c>
      <c r="AW587" s="2" t="s">
        <v>1135</v>
      </c>
      <c r="AX587" s="2" t="s">
        <v>52</v>
      </c>
      <c r="AY587" s="2" t="s">
        <v>52</v>
      </c>
    </row>
    <row r="588" spans="1:51" ht="30" customHeight="1">
      <c r="A588" s="8" t="s">
        <v>341</v>
      </c>
      <c r="B588" s="8" t="s">
        <v>52</v>
      </c>
      <c r="C588" s="8" t="s">
        <v>52</v>
      </c>
      <c r="D588" s="9"/>
      <c r="E588" s="13"/>
      <c r="F588" s="14">
        <f>TRUNC(SUMIF(N585:N587, N584, F585:F587),0)</f>
        <v>0</v>
      </c>
      <c r="G588" s="13"/>
      <c r="H588" s="14">
        <f>TRUNC(SUMIF(N585:N587, N584, H585:H587),0)</f>
        <v>0</v>
      </c>
      <c r="I588" s="13"/>
      <c r="J588" s="14">
        <f>TRUNC(SUMIF(N585:N587, N584, J585:J587),0)</f>
        <v>0</v>
      </c>
      <c r="K588" s="13"/>
      <c r="L588" s="14">
        <f>F588+H588+J588</f>
        <v>0</v>
      </c>
      <c r="M588" s="8" t="s">
        <v>52</v>
      </c>
      <c r="N588" s="2" t="s">
        <v>78</v>
      </c>
      <c r="O588" s="2" t="s">
        <v>78</v>
      </c>
      <c r="P588" s="2" t="s">
        <v>52</v>
      </c>
      <c r="Q588" s="2" t="s">
        <v>52</v>
      </c>
      <c r="R588" s="2" t="s">
        <v>52</v>
      </c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2" t="s">
        <v>52</v>
      </c>
      <c r="AW588" s="2" t="s">
        <v>52</v>
      </c>
      <c r="AX588" s="2" t="s">
        <v>52</v>
      </c>
      <c r="AY588" s="2" t="s">
        <v>52</v>
      </c>
    </row>
    <row r="589" spans="1:51" ht="30" customHeight="1">
      <c r="A589" s="9"/>
      <c r="B589" s="9"/>
      <c r="C589" s="9"/>
      <c r="D589" s="9"/>
      <c r="E589" s="13"/>
      <c r="F589" s="14"/>
      <c r="G589" s="13"/>
      <c r="H589" s="14"/>
      <c r="I589" s="13"/>
      <c r="J589" s="14"/>
      <c r="K589" s="13"/>
      <c r="L589" s="14"/>
      <c r="M589" s="9"/>
    </row>
    <row r="590" spans="1:51" ht="30" customHeight="1">
      <c r="A590" s="163" t="s">
        <v>1136</v>
      </c>
      <c r="B590" s="163"/>
      <c r="C590" s="163"/>
      <c r="D590" s="163"/>
      <c r="E590" s="164"/>
      <c r="F590" s="165"/>
      <c r="G590" s="164"/>
      <c r="H590" s="165"/>
      <c r="I590" s="164"/>
      <c r="J590" s="165"/>
      <c r="K590" s="164"/>
      <c r="L590" s="165"/>
      <c r="M590" s="163"/>
      <c r="N590" s="1" t="s">
        <v>545</v>
      </c>
    </row>
    <row r="591" spans="1:51" ht="30" customHeight="1">
      <c r="A591" s="8" t="s">
        <v>1137</v>
      </c>
      <c r="B591" s="8" t="s">
        <v>344</v>
      </c>
      <c r="C591" s="8" t="s">
        <v>345</v>
      </c>
      <c r="D591" s="9">
        <v>0.05</v>
      </c>
      <c r="E591" s="13">
        <f>단가대비표!O89</f>
        <v>0</v>
      </c>
      <c r="F591" s="14">
        <f>TRUNC(E591*D591,1)</f>
        <v>0</v>
      </c>
      <c r="G591" s="13">
        <f>단가대비표!P89</f>
        <v>0</v>
      </c>
      <c r="H591" s="14">
        <f>TRUNC(G591*D591,1)</f>
        <v>0</v>
      </c>
      <c r="I591" s="13">
        <f>단가대비표!V89</f>
        <v>0</v>
      </c>
      <c r="J591" s="14">
        <f>TRUNC(I591*D591,1)</f>
        <v>0</v>
      </c>
      <c r="K591" s="13">
        <f t="shared" ref="K591:L593" si="117">TRUNC(E591+G591+I591,1)</f>
        <v>0</v>
      </c>
      <c r="L591" s="14">
        <f t="shared" si="117"/>
        <v>0</v>
      </c>
      <c r="M591" s="8" t="s">
        <v>52</v>
      </c>
      <c r="N591" s="2" t="s">
        <v>545</v>
      </c>
      <c r="O591" s="2" t="s">
        <v>1138</v>
      </c>
      <c r="P591" s="2" t="s">
        <v>64</v>
      </c>
      <c r="Q591" s="2" t="s">
        <v>64</v>
      </c>
      <c r="R591" s="2" t="s">
        <v>63</v>
      </c>
      <c r="S591" s="3"/>
      <c r="T591" s="3"/>
      <c r="U591" s="3"/>
      <c r="V591" s="3">
        <v>1</v>
      </c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2" t="s">
        <v>52</v>
      </c>
      <c r="AW591" s="2" t="s">
        <v>1139</v>
      </c>
      <c r="AX591" s="2" t="s">
        <v>52</v>
      </c>
      <c r="AY591" s="2" t="s">
        <v>52</v>
      </c>
    </row>
    <row r="592" spans="1:51" ht="30" customHeight="1">
      <c r="A592" s="8" t="s">
        <v>806</v>
      </c>
      <c r="B592" s="8" t="s">
        <v>344</v>
      </c>
      <c r="C592" s="8" t="s">
        <v>345</v>
      </c>
      <c r="D592" s="9">
        <v>0.02</v>
      </c>
      <c r="E592" s="13">
        <f>단가대비표!O85</f>
        <v>0</v>
      </c>
      <c r="F592" s="14">
        <f>TRUNC(E592*D592,1)</f>
        <v>0</v>
      </c>
      <c r="G592" s="13">
        <f>단가대비표!P85</f>
        <v>0</v>
      </c>
      <c r="H592" s="14">
        <f>TRUNC(G592*D592,1)</f>
        <v>0</v>
      </c>
      <c r="I592" s="13">
        <f>단가대비표!V85</f>
        <v>0</v>
      </c>
      <c r="J592" s="14">
        <f>TRUNC(I592*D592,1)</f>
        <v>0</v>
      </c>
      <c r="K592" s="13">
        <f t="shared" si="117"/>
        <v>0</v>
      </c>
      <c r="L592" s="14">
        <f t="shared" si="117"/>
        <v>0</v>
      </c>
      <c r="M592" s="8" t="s">
        <v>52</v>
      </c>
      <c r="N592" s="2" t="s">
        <v>545</v>
      </c>
      <c r="O592" s="2" t="s">
        <v>807</v>
      </c>
      <c r="P592" s="2" t="s">
        <v>64</v>
      </c>
      <c r="Q592" s="2" t="s">
        <v>64</v>
      </c>
      <c r="R592" s="2" t="s">
        <v>63</v>
      </c>
      <c r="S592" s="3"/>
      <c r="T592" s="3"/>
      <c r="U592" s="3"/>
      <c r="V592" s="3">
        <v>1</v>
      </c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2" t="s">
        <v>52</v>
      </c>
      <c r="AW592" s="2" t="s">
        <v>1140</v>
      </c>
      <c r="AX592" s="2" t="s">
        <v>52</v>
      </c>
      <c r="AY592" s="2" t="s">
        <v>52</v>
      </c>
    </row>
    <row r="593" spans="1:51" ht="30" customHeight="1">
      <c r="A593" s="8" t="s">
        <v>378</v>
      </c>
      <c r="B593" s="8" t="s">
        <v>745</v>
      </c>
      <c r="C593" s="8" t="s">
        <v>179</v>
      </c>
      <c r="D593" s="9">
        <v>1</v>
      </c>
      <c r="E593" s="13">
        <v>0</v>
      </c>
      <c r="F593" s="14">
        <f>TRUNC(E593*D593,1)</f>
        <v>0</v>
      </c>
      <c r="G593" s="13">
        <v>0</v>
      </c>
      <c r="H593" s="14">
        <f>TRUNC(G593*D593,1)</f>
        <v>0</v>
      </c>
      <c r="I593" s="13">
        <f>TRUNC(SUMIF(V591:V593, RIGHTB(O593, 1), H591:H593)*U593, 2)</f>
        <v>0</v>
      </c>
      <c r="J593" s="14">
        <f>TRUNC(I593*D593,1)</f>
        <v>0</v>
      </c>
      <c r="K593" s="13">
        <f t="shared" si="117"/>
        <v>0</v>
      </c>
      <c r="L593" s="14">
        <f t="shared" si="117"/>
        <v>0</v>
      </c>
      <c r="M593" s="8" t="s">
        <v>52</v>
      </c>
      <c r="N593" s="2" t="s">
        <v>545</v>
      </c>
      <c r="O593" s="2" t="s">
        <v>380</v>
      </c>
      <c r="P593" s="2" t="s">
        <v>64</v>
      </c>
      <c r="Q593" s="2" t="s">
        <v>64</v>
      </c>
      <c r="R593" s="2" t="s">
        <v>64</v>
      </c>
      <c r="S593" s="3">
        <v>1</v>
      </c>
      <c r="T593" s="3">
        <v>2</v>
      </c>
      <c r="U593" s="3">
        <v>0.02</v>
      </c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2" t="s">
        <v>52</v>
      </c>
      <c r="AW593" s="2" t="s">
        <v>1141</v>
      </c>
      <c r="AX593" s="2" t="s">
        <v>52</v>
      </c>
      <c r="AY593" s="2" t="s">
        <v>52</v>
      </c>
    </row>
    <row r="594" spans="1:51" ht="30" customHeight="1">
      <c r="A594" s="8" t="s">
        <v>341</v>
      </c>
      <c r="B594" s="8" t="s">
        <v>52</v>
      </c>
      <c r="C594" s="8" t="s">
        <v>52</v>
      </c>
      <c r="D594" s="9"/>
      <c r="E594" s="13"/>
      <c r="F594" s="14">
        <f>TRUNC(SUMIF(N591:N593, N590, F591:F593),0)</f>
        <v>0</v>
      </c>
      <c r="G594" s="13"/>
      <c r="H594" s="14">
        <f>TRUNC(SUMIF(N591:N593, N590, H591:H593),0)</f>
        <v>0</v>
      </c>
      <c r="I594" s="13"/>
      <c r="J594" s="14">
        <f>TRUNC(SUMIF(N591:N593, N590, J591:J593),0)</f>
        <v>0</v>
      </c>
      <c r="K594" s="13"/>
      <c r="L594" s="14">
        <f>F594+H594+J594</f>
        <v>0</v>
      </c>
      <c r="M594" s="8" t="s">
        <v>52</v>
      </c>
      <c r="N594" s="2" t="s">
        <v>78</v>
      </c>
      <c r="O594" s="2" t="s">
        <v>78</v>
      </c>
      <c r="P594" s="2" t="s">
        <v>52</v>
      </c>
      <c r="Q594" s="2" t="s">
        <v>52</v>
      </c>
      <c r="R594" s="2" t="s">
        <v>52</v>
      </c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2" t="s">
        <v>52</v>
      </c>
      <c r="AW594" s="2" t="s">
        <v>52</v>
      </c>
      <c r="AX594" s="2" t="s">
        <v>52</v>
      </c>
      <c r="AY594" s="2" t="s">
        <v>52</v>
      </c>
    </row>
    <row r="595" spans="1:51" ht="30" customHeight="1">
      <c r="A595" s="9"/>
      <c r="B595" s="9"/>
      <c r="C595" s="9"/>
      <c r="D595" s="9"/>
      <c r="E595" s="13"/>
      <c r="F595" s="14"/>
      <c r="G595" s="13"/>
      <c r="H595" s="14"/>
      <c r="I595" s="13"/>
      <c r="J595" s="14"/>
      <c r="K595" s="13"/>
      <c r="L595" s="14"/>
      <c r="M595" s="9"/>
    </row>
    <row r="596" spans="1:51" ht="30" customHeight="1">
      <c r="A596" s="163" t="s">
        <v>1142</v>
      </c>
      <c r="B596" s="163"/>
      <c r="C596" s="163"/>
      <c r="D596" s="163"/>
      <c r="E596" s="164"/>
      <c r="F596" s="165"/>
      <c r="G596" s="164"/>
      <c r="H596" s="165"/>
      <c r="I596" s="164"/>
      <c r="J596" s="165"/>
      <c r="K596" s="164"/>
      <c r="L596" s="165"/>
      <c r="M596" s="163"/>
      <c r="N596" s="1" t="s">
        <v>550</v>
      </c>
    </row>
    <row r="597" spans="1:51" ht="30" customHeight="1">
      <c r="A597" s="8" t="s">
        <v>1143</v>
      </c>
      <c r="B597" s="8" t="s">
        <v>1144</v>
      </c>
      <c r="C597" s="8" t="s">
        <v>365</v>
      </c>
      <c r="D597" s="9">
        <v>1.05</v>
      </c>
      <c r="E597" s="13">
        <f>단가대비표!O78</f>
        <v>0</v>
      </c>
      <c r="F597" s="14">
        <f>TRUNC(E597*D597,1)</f>
        <v>0</v>
      </c>
      <c r="G597" s="13">
        <f>단가대비표!P78</f>
        <v>0</v>
      </c>
      <c r="H597" s="14">
        <f>TRUNC(G597*D597,1)</f>
        <v>0</v>
      </c>
      <c r="I597" s="13">
        <f>단가대비표!V78</f>
        <v>0</v>
      </c>
      <c r="J597" s="14">
        <f>TRUNC(I597*D597,1)</f>
        <v>0</v>
      </c>
      <c r="K597" s="13">
        <f t="shared" ref="K597:L601" si="118">TRUNC(E597+G597+I597,1)</f>
        <v>0</v>
      </c>
      <c r="L597" s="14">
        <f t="shared" si="118"/>
        <v>0</v>
      </c>
      <c r="M597" s="8" t="s">
        <v>52</v>
      </c>
      <c r="N597" s="2" t="s">
        <v>550</v>
      </c>
      <c r="O597" s="2" t="s">
        <v>1145</v>
      </c>
      <c r="P597" s="2" t="s">
        <v>64</v>
      </c>
      <c r="Q597" s="2" t="s">
        <v>64</v>
      </c>
      <c r="R597" s="2" t="s">
        <v>63</v>
      </c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2" t="s">
        <v>52</v>
      </c>
      <c r="AW597" s="2" t="s">
        <v>1146</v>
      </c>
      <c r="AX597" s="2" t="s">
        <v>52</v>
      </c>
      <c r="AY597" s="2" t="s">
        <v>52</v>
      </c>
    </row>
    <row r="598" spans="1:51" ht="30" customHeight="1">
      <c r="A598" s="8" t="s">
        <v>488</v>
      </c>
      <c r="B598" s="8" t="s">
        <v>1147</v>
      </c>
      <c r="C598" s="8" t="s">
        <v>268</v>
      </c>
      <c r="D598" s="9">
        <v>7.5500000000000003E-4</v>
      </c>
      <c r="E598" s="13">
        <f>단가대비표!O15</f>
        <v>0</v>
      </c>
      <c r="F598" s="14">
        <f>TRUNC(E598*D598,1)</f>
        <v>0</v>
      </c>
      <c r="G598" s="13">
        <f>단가대비표!P15</f>
        <v>0</v>
      </c>
      <c r="H598" s="14">
        <f>TRUNC(G598*D598,1)</f>
        <v>0</v>
      </c>
      <c r="I598" s="13">
        <f>단가대비표!V15</f>
        <v>0</v>
      </c>
      <c r="J598" s="14">
        <f>TRUNC(I598*D598,1)</f>
        <v>0</v>
      </c>
      <c r="K598" s="13">
        <f t="shared" si="118"/>
        <v>0</v>
      </c>
      <c r="L598" s="14">
        <f t="shared" si="118"/>
        <v>0</v>
      </c>
      <c r="M598" s="8" t="s">
        <v>52</v>
      </c>
      <c r="N598" s="2" t="s">
        <v>550</v>
      </c>
      <c r="O598" s="2" t="s">
        <v>1148</v>
      </c>
      <c r="P598" s="2" t="s">
        <v>64</v>
      </c>
      <c r="Q598" s="2" t="s">
        <v>64</v>
      </c>
      <c r="R598" s="2" t="s">
        <v>63</v>
      </c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2" t="s">
        <v>52</v>
      </c>
      <c r="AW598" s="2" t="s">
        <v>1149</v>
      </c>
      <c r="AX598" s="2" t="s">
        <v>52</v>
      </c>
      <c r="AY598" s="2" t="s">
        <v>52</v>
      </c>
    </row>
    <row r="599" spans="1:51" ht="30" customHeight="1">
      <c r="A599" s="8" t="s">
        <v>1150</v>
      </c>
      <c r="B599" s="8" t="s">
        <v>892</v>
      </c>
      <c r="C599" s="8" t="s">
        <v>280</v>
      </c>
      <c r="D599" s="9">
        <v>1.367</v>
      </c>
      <c r="E599" s="13">
        <f>일위대가목록!E90</f>
        <v>0</v>
      </c>
      <c r="F599" s="14">
        <f>TRUNC(E599*D599,1)</f>
        <v>0</v>
      </c>
      <c r="G599" s="13">
        <f>일위대가목록!F90</f>
        <v>0</v>
      </c>
      <c r="H599" s="14">
        <f>TRUNC(G599*D599,1)</f>
        <v>0</v>
      </c>
      <c r="I599" s="13">
        <f>일위대가목록!G90</f>
        <v>0</v>
      </c>
      <c r="J599" s="14">
        <f>TRUNC(I599*D599,1)</f>
        <v>0</v>
      </c>
      <c r="K599" s="13">
        <f t="shared" si="118"/>
        <v>0</v>
      </c>
      <c r="L599" s="14">
        <f t="shared" si="118"/>
        <v>0</v>
      </c>
      <c r="M599" s="8" t="s">
        <v>1151</v>
      </c>
      <c r="N599" s="2" t="s">
        <v>550</v>
      </c>
      <c r="O599" s="2" t="s">
        <v>1152</v>
      </c>
      <c r="P599" s="2" t="s">
        <v>63</v>
      </c>
      <c r="Q599" s="2" t="s">
        <v>64</v>
      </c>
      <c r="R599" s="2" t="s">
        <v>64</v>
      </c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2" t="s">
        <v>52</v>
      </c>
      <c r="AW599" s="2" t="s">
        <v>1153</v>
      </c>
      <c r="AX599" s="2" t="s">
        <v>52</v>
      </c>
      <c r="AY599" s="2" t="s">
        <v>52</v>
      </c>
    </row>
    <row r="600" spans="1:51" ht="30" customHeight="1">
      <c r="A600" s="8" t="s">
        <v>1018</v>
      </c>
      <c r="B600" s="8" t="s">
        <v>883</v>
      </c>
      <c r="C600" s="8" t="s">
        <v>280</v>
      </c>
      <c r="D600" s="9">
        <v>0.68600000000000005</v>
      </c>
      <c r="E600" s="13">
        <f>일위대가목록!E78</f>
        <v>0</v>
      </c>
      <c r="F600" s="14">
        <f>TRUNC(E600*D600,1)</f>
        <v>0</v>
      </c>
      <c r="G600" s="13">
        <f>일위대가목록!F78</f>
        <v>0</v>
      </c>
      <c r="H600" s="14">
        <f>TRUNC(G600*D600,1)</f>
        <v>0</v>
      </c>
      <c r="I600" s="13">
        <f>일위대가목록!G78</f>
        <v>0</v>
      </c>
      <c r="J600" s="14">
        <f>TRUNC(I600*D600,1)</f>
        <v>0</v>
      </c>
      <c r="K600" s="13">
        <f t="shared" si="118"/>
        <v>0</v>
      </c>
      <c r="L600" s="14">
        <f t="shared" si="118"/>
        <v>0</v>
      </c>
      <c r="M600" s="8" t="s">
        <v>1019</v>
      </c>
      <c r="N600" s="2" t="s">
        <v>550</v>
      </c>
      <c r="O600" s="2" t="s">
        <v>1020</v>
      </c>
      <c r="P600" s="2" t="s">
        <v>63</v>
      </c>
      <c r="Q600" s="2" t="s">
        <v>64</v>
      </c>
      <c r="R600" s="2" t="s">
        <v>64</v>
      </c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2" t="s">
        <v>52</v>
      </c>
      <c r="AW600" s="2" t="s">
        <v>1154</v>
      </c>
      <c r="AX600" s="2" t="s">
        <v>52</v>
      </c>
      <c r="AY600" s="2" t="s">
        <v>52</v>
      </c>
    </row>
    <row r="601" spans="1:51" ht="30" customHeight="1">
      <c r="A601" s="8" t="s">
        <v>278</v>
      </c>
      <c r="B601" s="8" t="s">
        <v>1022</v>
      </c>
      <c r="C601" s="8" t="s">
        <v>280</v>
      </c>
      <c r="D601" s="9">
        <v>-0.1147</v>
      </c>
      <c r="E601" s="13">
        <f>단가대비표!O10</f>
        <v>0</v>
      </c>
      <c r="F601" s="14">
        <f>TRUNC(E601*D601,1)</f>
        <v>0</v>
      </c>
      <c r="G601" s="13">
        <f>단가대비표!P10</f>
        <v>0</v>
      </c>
      <c r="H601" s="14">
        <f>TRUNC(G601*D601,1)</f>
        <v>0</v>
      </c>
      <c r="I601" s="13">
        <f>단가대비표!V10</f>
        <v>0</v>
      </c>
      <c r="J601" s="14">
        <f>TRUNC(I601*D601,1)</f>
        <v>0</v>
      </c>
      <c r="K601" s="13">
        <f t="shared" si="118"/>
        <v>0</v>
      </c>
      <c r="L601" s="14">
        <f t="shared" si="118"/>
        <v>0</v>
      </c>
      <c r="M601" s="8" t="s">
        <v>281</v>
      </c>
      <c r="N601" s="2" t="s">
        <v>550</v>
      </c>
      <c r="O601" s="2" t="s">
        <v>1023</v>
      </c>
      <c r="P601" s="2" t="s">
        <v>64</v>
      </c>
      <c r="Q601" s="2" t="s">
        <v>64</v>
      </c>
      <c r="R601" s="2" t="s">
        <v>63</v>
      </c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2" t="s">
        <v>52</v>
      </c>
      <c r="AW601" s="2" t="s">
        <v>1155</v>
      </c>
      <c r="AX601" s="2" t="s">
        <v>52</v>
      </c>
      <c r="AY601" s="2" t="s">
        <v>52</v>
      </c>
    </row>
    <row r="602" spans="1:51" ht="30" customHeight="1">
      <c r="A602" s="8" t="s">
        <v>341</v>
      </c>
      <c r="B602" s="8" t="s">
        <v>52</v>
      </c>
      <c r="C602" s="8" t="s">
        <v>52</v>
      </c>
      <c r="D602" s="9"/>
      <c r="E602" s="13"/>
      <c r="F602" s="14">
        <f>TRUNC(SUMIF(N597:N601, N596, F597:F601),0)</f>
        <v>0</v>
      </c>
      <c r="G602" s="13"/>
      <c r="H602" s="14">
        <f>TRUNC(SUMIF(N597:N601, N596, H597:H601),0)</f>
        <v>0</v>
      </c>
      <c r="I602" s="13"/>
      <c r="J602" s="14">
        <f>TRUNC(SUMIF(N597:N601, N596, J597:J601),0)</f>
        <v>0</v>
      </c>
      <c r="K602" s="13"/>
      <c r="L602" s="14">
        <f>F602+H602+J602</f>
        <v>0</v>
      </c>
      <c r="M602" s="8" t="s">
        <v>52</v>
      </c>
      <c r="N602" s="2" t="s">
        <v>78</v>
      </c>
      <c r="O602" s="2" t="s">
        <v>78</v>
      </c>
      <c r="P602" s="2" t="s">
        <v>52</v>
      </c>
      <c r="Q602" s="2" t="s">
        <v>52</v>
      </c>
      <c r="R602" s="2" t="s">
        <v>52</v>
      </c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2" t="s">
        <v>52</v>
      </c>
      <c r="AW602" s="2" t="s">
        <v>52</v>
      </c>
      <c r="AX602" s="2" t="s">
        <v>52</v>
      </c>
      <c r="AY602" s="2" t="s">
        <v>52</v>
      </c>
    </row>
    <row r="603" spans="1:51" ht="30" customHeight="1">
      <c r="A603" s="9"/>
      <c r="B603" s="9"/>
      <c r="C603" s="9"/>
      <c r="D603" s="9"/>
      <c r="E603" s="13"/>
      <c r="F603" s="14"/>
      <c r="G603" s="13"/>
      <c r="H603" s="14"/>
      <c r="I603" s="13"/>
      <c r="J603" s="14"/>
      <c r="K603" s="13"/>
      <c r="L603" s="14"/>
      <c r="M603" s="9"/>
    </row>
    <row r="604" spans="1:51" ht="30" customHeight="1">
      <c r="A604" s="163" t="s">
        <v>1156</v>
      </c>
      <c r="B604" s="163"/>
      <c r="C604" s="163"/>
      <c r="D604" s="163"/>
      <c r="E604" s="164"/>
      <c r="F604" s="165"/>
      <c r="G604" s="164"/>
      <c r="H604" s="165"/>
      <c r="I604" s="164"/>
      <c r="J604" s="165"/>
      <c r="K604" s="164"/>
      <c r="L604" s="165"/>
      <c r="M604" s="163"/>
      <c r="N604" s="1" t="s">
        <v>1124</v>
      </c>
    </row>
    <row r="605" spans="1:51" ht="30" customHeight="1">
      <c r="A605" s="8" t="s">
        <v>374</v>
      </c>
      <c r="B605" s="8" t="s">
        <v>344</v>
      </c>
      <c r="C605" s="8" t="s">
        <v>345</v>
      </c>
      <c r="D605" s="9">
        <v>4.1000000000000002E-2</v>
      </c>
      <c r="E605" s="13">
        <f>단가대비표!O94</f>
        <v>0</v>
      </c>
      <c r="F605" s="14">
        <f>TRUNC(E605*D605,1)</f>
        <v>0</v>
      </c>
      <c r="G605" s="13">
        <f>단가대비표!P94</f>
        <v>0</v>
      </c>
      <c r="H605" s="14">
        <f>TRUNC(G605*D605,1)</f>
        <v>0</v>
      </c>
      <c r="I605" s="13">
        <f>단가대비표!V94</f>
        <v>0</v>
      </c>
      <c r="J605" s="14">
        <f>TRUNC(I605*D605,1)</f>
        <v>0</v>
      </c>
      <c r="K605" s="13">
        <f t="shared" ref="K605:L607" si="119">TRUNC(E605+G605+I605,1)</f>
        <v>0</v>
      </c>
      <c r="L605" s="14">
        <f t="shared" si="119"/>
        <v>0</v>
      </c>
      <c r="M605" s="8" t="s">
        <v>52</v>
      </c>
      <c r="N605" s="2" t="s">
        <v>1124</v>
      </c>
      <c r="O605" s="2" t="s">
        <v>375</v>
      </c>
      <c r="P605" s="2" t="s">
        <v>64</v>
      </c>
      <c r="Q605" s="2" t="s">
        <v>64</v>
      </c>
      <c r="R605" s="2" t="s">
        <v>63</v>
      </c>
      <c r="S605" s="3"/>
      <c r="T605" s="3"/>
      <c r="U605" s="3"/>
      <c r="V605" s="3">
        <v>1</v>
      </c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2" t="s">
        <v>52</v>
      </c>
      <c r="AW605" s="2" t="s">
        <v>1157</v>
      </c>
      <c r="AX605" s="2" t="s">
        <v>52</v>
      </c>
      <c r="AY605" s="2" t="s">
        <v>52</v>
      </c>
    </row>
    <row r="606" spans="1:51" ht="30" customHeight="1">
      <c r="A606" s="8" t="s">
        <v>343</v>
      </c>
      <c r="B606" s="8" t="s">
        <v>344</v>
      </c>
      <c r="C606" s="8" t="s">
        <v>345</v>
      </c>
      <c r="D606" s="9">
        <v>1.4999999999999999E-2</v>
      </c>
      <c r="E606" s="13">
        <f>단가대비표!O84</f>
        <v>0</v>
      </c>
      <c r="F606" s="14">
        <f>TRUNC(E606*D606,1)</f>
        <v>0</v>
      </c>
      <c r="G606" s="13">
        <f>단가대비표!P84</f>
        <v>0</v>
      </c>
      <c r="H606" s="14">
        <f>TRUNC(G606*D606,1)</f>
        <v>0</v>
      </c>
      <c r="I606" s="13">
        <f>단가대비표!V84</f>
        <v>0</v>
      </c>
      <c r="J606" s="14">
        <f>TRUNC(I606*D606,1)</f>
        <v>0</v>
      </c>
      <c r="K606" s="13">
        <f t="shared" si="119"/>
        <v>0</v>
      </c>
      <c r="L606" s="14">
        <f t="shared" si="119"/>
        <v>0</v>
      </c>
      <c r="M606" s="8" t="s">
        <v>52</v>
      </c>
      <c r="N606" s="2" t="s">
        <v>1124</v>
      </c>
      <c r="O606" s="2" t="s">
        <v>346</v>
      </c>
      <c r="P606" s="2" t="s">
        <v>64</v>
      </c>
      <c r="Q606" s="2" t="s">
        <v>64</v>
      </c>
      <c r="R606" s="2" t="s">
        <v>63</v>
      </c>
      <c r="S606" s="3"/>
      <c r="T606" s="3"/>
      <c r="U606" s="3"/>
      <c r="V606" s="3">
        <v>1</v>
      </c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2" t="s">
        <v>52</v>
      </c>
      <c r="AW606" s="2" t="s">
        <v>1158</v>
      </c>
      <c r="AX606" s="2" t="s">
        <v>52</v>
      </c>
      <c r="AY606" s="2" t="s">
        <v>52</v>
      </c>
    </row>
    <row r="607" spans="1:51" ht="30" customHeight="1">
      <c r="A607" s="8" t="s">
        <v>378</v>
      </c>
      <c r="B607" s="8" t="s">
        <v>745</v>
      </c>
      <c r="C607" s="8" t="s">
        <v>179</v>
      </c>
      <c r="D607" s="9">
        <v>1</v>
      </c>
      <c r="E607" s="13">
        <v>0</v>
      </c>
      <c r="F607" s="14">
        <f>TRUNC(E607*D607,1)</f>
        <v>0</v>
      </c>
      <c r="G607" s="13">
        <v>0</v>
      </c>
      <c r="H607" s="14">
        <f>TRUNC(G607*D607,1)</f>
        <v>0</v>
      </c>
      <c r="I607" s="13">
        <f>TRUNC(SUMIF(V605:V607, RIGHTB(O607, 1), H605:H607)*U607, 2)</f>
        <v>0</v>
      </c>
      <c r="J607" s="14">
        <f>TRUNC(I607*D607,1)</f>
        <v>0</v>
      </c>
      <c r="K607" s="13">
        <f t="shared" si="119"/>
        <v>0</v>
      </c>
      <c r="L607" s="14">
        <f t="shared" si="119"/>
        <v>0</v>
      </c>
      <c r="M607" s="8" t="s">
        <v>52</v>
      </c>
      <c r="N607" s="2" t="s">
        <v>1124</v>
      </c>
      <c r="O607" s="2" t="s">
        <v>380</v>
      </c>
      <c r="P607" s="2" t="s">
        <v>64</v>
      </c>
      <c r="Q607" s="2" t="s">
        <v>64</v>
      </c>
      <c r="R607" s="2" t="s">
        <v>64</v>
      </c>
      <c r="S607" s="3">
        <v>1</v>
      </c>
      <c r="T607" s="3">
        <v>2</v>
      </c>
      <c r="U607" s="3">
        <v>0.02</v>
      </c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2" t="s">
        <v>52</v>
      </c>
      <c r="AW607" s="2" t="s">
        <v>1159</v>
      </c>
      <c r="AX607" s="2" t="s">
        <v>52</v>
      </c>
      <c r="AY607" s="2" t="s">
        <v>52</v>
      </c>
    </row>
    <row r="608" spans="1:51" ht="30" customHeight="1">
      <c r="A608" s="8" t="s">
        <v>341</v>
      </c>
      <c r="B608" s="8" t="s">
        <v>52</v>
      </c>
      <c r="C608" s="8" t="s">
        <v>52</v>
      </c>
      <c r="D608" s="9"/>
      <c r="E608" s="13"/>
      <c r="F608" s="14">
        <f>TRUNC(SUMIF(N605:N607, N604, F605:F607),0)</f>
        <v>0</v>
      </c>
      <c r="G608" s="13"/>
      <c r="H608" s="14">
        <f>TRUNC(SUMIF(N605:N607, N604, H605:H607),0)</f>
        <v>0</v>
      </c>
      <c r="I608" s="13"/>
      <c r="J608" s="14">
        <f>TRUNC(SUMIF(N605:N607, N604, J605:J607),0)</f>
        <v>0</v>
      </c>
      <c r="K608" s="13"/>
      <c r="L608" s="14">
        <f>F608+H608+J608</f>
        <v>0</v>
      </c>
      <c r="M608" s="8" t="s">
        <v>52</v>
      </c>
      <c r="N608" s="2" t="s">
        <v>78</v>
      </c>
      <c r="O608" s="2" t="s">
        <v>78</v>
      </c>
      <c r="P608" s="2" t="s">
        <v>52</v>
      </c>
      <c r="Q608" s="2" t="s">
        <v>52</v>
      </c>
      <c r="R608" s="2" t="s">
        <v>52</v>
      </c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2" t="s">
        <v>52</v>
      </c>
      <c r="AW608" s="2" t="s">
        <v>52</v>
      </c>
      <c r="AX608" s="2" t="s">
        <v>52</v>
      </c>
      <c r="AY608" s="2" t="s">
        <v>52</v>
      </c>
    </row>
    <row r="609" spans="1:51" ht="30" customHeight="1">
      <c r="A609" s="9"/>
      <c r="B609" s="9"/>
      <c r="C609" s="9"/>
      <c r="D609" s="9"/>
      <c r="E609" s="13"/>
      <c r="F609" s="14"/>
      <c r="G609" s="13"/>
      <c r="H609" s="14"/>
      <c r="I609" s="13"/>
      <c r="J609" s="14"/>
      <c r="K609" s="13"/>
      <c r="L609" s="14"/>
      <c r="M609" s="9"/>
    </row>
    <row r="610" spans="1:51" ht="30" customHeight="1">
      <c r="A610" s="163" t="s">
        <v>1160</v>
      </c>
      <c r="B610" s="163"/>
      <c r="C610" s="163"/>
      <c r="D610" s="163"/>
      <c r="E610" s="164"/>
      <c r="F610" s="165"/>
      <c r="G610" s="164"/>
      <c r="H610" s="165"/>
      <c r="I610" s="164"/>
      <c r="J610" s="165"/>
      <c r="K610" s="164"/>
      <c r="L610" s="165"/>
      <c r="M610" s="163"/>
      <c r="N610" s="1" t="s">
        <v>1152</v>
      </c>
    </row>
    <row r="611" spans="1:51" ht="30" customHeight="1">
      <c r="A611" s="8" t="s">
        <v>1161</v>
      </c>
      <c r="B611" s="8" t="s">
        <v>892</v>
      </c>
      <c r="C611" s="8" t="s">
        <v>280</v>
      </c>
      <c r="D611" s="9">
        <v>1</v>
      </c>
      <c r="E611" s="13">
        <f>일위대가목록!E91</f>
        <v>0</v>
      </c>
      <c r="F611" s="14">
        <f>TRUNC(E611*D611,1)</f>
        <v>0</v>
      </c>
      <c r="G611" s="13">
        <f>일위대가목록!F91</f>
        <v>0</v>
      </c>
      <c r="H611" s="14">
        <f>TRUNC(G611*D611,1)</f>
        <v>0</v>
      </c>
      <c r="I611" s="13">
        <f>일위대가목록!G91</f>
        <v>0</v>
      </c>
      <c r="J611" s="14">
        <f>TRUNC(I611*D611,1)</f>
        <v>0</v>
      </c>
      <c r="K611" s="13">
        <f>TRUNC(E611+G611+I611,1)</f>
        <v>0</v>
      </c>
      <c r="L611" s="14">
        <f>TRUNC(F611+H611+J611,1)</f>
        <v>0</v>
      </c>
      <c r="M611" s="8" t="s">
        <v>1162</v>
      </c>
      <c r="N611" s="2" t="s">
        <v>1152</v>
      </c>
      <c r="O611" s="2" t="s">
        <v>1163</v>
      </c>
      <c r="P611" s="2" t="s">
        <v>63</v>
      </c>
      <c r="Q611" s="2" t="s">
        <v>64</v>
      </c>
      <c r="R611" s="2" t="s">
        <v>64</v>
      </c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2" t="s">
        <v>52</v>
      </c>
      <c r="AW611" s="2" t="s">
        <v>1164</v>
      </c>
      <c r="AX611" s="2" t="s">
        <v>52</v>
      </c>
      <c r="AY611" s="2" t="s">
        <v>52</v>
      </c>
    </row>
    <row r="612" spans="1:51" ht="30" customHeight="1">
      <c r="A612" s="8" t="s">
        <v>1165</v>
      </c>
      <c r="B612" s="8" t="s">
        <v>892</v>
      </c>
      <c r="C612" s="8" t="s">
        <v>280</v>
      </c>
      <c r="D612" s="9">
        <v>1</v>
      </c>
      <c r="E612" s="13">
        <f>일위대가목록!E92</f>
        <v>0</v>
      </c>
      <c r="F612" s="14">
        <f>TRUNC(E612*D612,1)</f>
        <v>0</v>
      </c>
      <c r="G612" s="13">
        <f>일위대가목록!F92</f>
        <v>0</v>
      </c>
      <c r="H612" s="14">
        <f>TRUNC(G612*D612,1)</f>
        <v>0</v>
      </c>
      <c r="I612" s="13">
        <f>일위대가목록!G92</f>
        <v>0</v>
      </c>
      <c r="J612" s="14">
        <f>TRUNC(I612*D612,1)</f>
        <v>0</v>
      </c>
      <c r="K612" s="13">
        <f>TRUNC(E612+G612+I612,1)</f>
        <v>0</v>
      </c>
      <c r="L612" s="14">
        <f>TRUNC(F612+H612+J612,1)</f>
        <v>0</v>
      </c>
      <c r="M612" s="8" t="s">
        <v>1166</v>
      </c>
      <c r="N612" s="2" t="s">
        <v>1152</v>
      </c>
      <c r="O612" s="2" t="s">
        <v>1167</v>
      </c>
      <c r="P612" s="2" t="s">
        <v>63</v>
      </c>
      <c r="Q612" s="2" t="s">
        <v>64</v>
      </c>
      <c r="R612" s="2" t="s">
        <v>64</v>
      </c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2" t="s">
        <v>52</v>
      </c>
      <c r="AW612" s="2" t="s">
        <v>1168</v>
      </c>
      <c r="AX612" s="2" t="s">
        <v>52</v>
      </c>
      <c r="AY612" s="2" t="s">
        <v>52</v>
      </c>
    </row>
    <row r="613" spans="1:51" ht="30" customHeight="1">
      <c r="A613" s="8" t="s">
        <v>341</v>
      </c>
      <c r="B613" s="8" t="s">
        <v>52</v>
      </c>
      <c r="C613" s="8" t="s">
        <v>52</v>
      </c>
      <c r="D613" s="9"/>
      <c r="E613" s="13"/>
      <c r="F613" s="14">
        <f>TRUNC(SUMIF(N611:N612, N610, F611:F612),0)</f>
        <v>0</v>
      </c>
      <c r="G613" s="13"/>
      <c r="H613" s="14">
        <f>TRUNC(SUMIF(N611:N612, N610, H611:H612),0)</f>
        <v>0</v>
      </c>
      <c r="I613" s="13"/>
      <c r="J613" s="14">
        <f>TRUNC(SUMIF(N611:N612, N610, J611:J612),0)</f>
        <v>0</v>
      </c>
      <c r="K613" s="13"/>
      <c r="L613" s="14">
        <f>F613+H613+J613</f>
        <v>0</v>
      </c>
      <c r="M613" s="8" t="s">
        <v>52</v>
      </c>
      <c r="N613" s="2" t="s">
        <v>78</v>
      </c>
      <c r="O613" s="2" t="s">
        <v>78</v>
      </c>
      <c r="P613" s="2" t="s">
        <v>52</v>
      </c>
      <c r="Q613" s="2" t="s">
        <v>52</v>
      </c>
      <c r="R613" s="2" t="s">
        <v>52</v>
      </c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2" t="s">
        <v>52</v>
      </c>
      <c r="AW613" s="2" t="s">
        <v>52</v>
      </c>
      <c r="AX613" s="2" t="s">
        <v>52</v>
      </c>
      <c r="AY613" s="2" t="s">
        <v>52</v>
      </c>
    </row>
    <row r="614" spans="1:51" ht="30" customHeight="1">
      <c r="A614" s="9"/>
      <c r="B614" s="9"/>
      <c r="C614" s="9"/>
      <c r="D614" s="9"/>
      <c r="E614" s="13"/>
      <c r="F614" s="14"/>
      <c r="G614" s="13"/>
      <c r="H614" s="14"/>
      <c r="I614" s="13"/>
      <c r="J614" s="14"/>
      <c r="K614" s="13"/>
      <c r="L614" s="14"/>
      <c r="M614" s="9"/>
    </row>
    <row r="615" spans="1:51" ht="30" customHeight="1">
      <c r="A615" s="163" t="s">
        <v>1169</v>
      </c>
      <c r="B615" s="163"/>
      <c r="C615" s="163"/>
      <c r="D615" s="163"/>
      <c r="E615" s="164"/>
      <c r="F615" s="165"/>
      <c r="G615" s="164"/>
      <c r="H615" s="165"/>
      <c r="I615" s="164"/>
      <c r="J615" s="165"/>
      <c r="K615" s="164"/>
      <c r="L615" s="165"/>
      <c r="M615" s="163"/>
      <c r="N615" s="1" t="s">
        <v>1163</v>
      </c>
    </row>
    <row r="616" spans="1:51" ht="30" customHeight="1">
      <c r="A616" s="8" t="s">
        <v>1085</v>
      </c>
      <c r="B616" s="8" t="s">
        <v>1086</v>
      </c>
      <c r="C616" s="8" t="s">
        <v>280</v>
      </c>
      <c r="D616" s="9">
        <v>2.1994E-2</v>
      </c>
      <c r="E616" s="13">
        <f>단가대비표!O14</f>
        <v>0</v>
      </c>
      <c r="F616" s="14">
        <f t="shared" ref="F616:F625" si="120">TRUNC(E616*D616,1)</f>
        <v>0</v>
      </c>
      <c r="G616" s="13">
        <f>단가대비표!P14</f>
        <v>0</v>
      </c>
      <c r="H616" s="14">
        <f t="shared" ref="H616:H625" si="121">TRUNC(G616*D616,1)</f>
        <v>0</v>
      </c>
      <c r="I616" s="13">
        <f>단가대비표!V14</f>
        <v>0</v>
      </c>
      <c r="J616" s="14">
        <f t="shared" ref="J616:J625" si="122">TRUNC(I616*D616,1)</f>
        <v>0</v>
      </c>
      <c r="K616" s="13">
        <f t="shared" ref="K616:K625" si="123">TRUNC(E616+G616+I616,1)</f>
        <v>0</v>
      </c>
      <c r="L616" s="14">
        <f t="shared" ref="L616:L625" si="124">TRUNC(F616+H616+J616,1)</f>
        <v>0</v>
      </c>
      <c r="M616" s="8" t="s">
        <v>52</v>
      </c>
      <c r="N616" s="2" t="s">
        <v>1163</v>
      </c>
      <c r="O616" s="2" t="s">
        <v>1087</v>
      </c>
      <c r="P616" s="2" t="s">
        <v>64</v>
      </c>
      <c r="Q616" s="2" t="s">
        <v>64</v>
      </c>
      <c r="R616" s="2" t="s">
        <v>63</v>
      </c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2" t="s">
        <v>52</v>
      </c>
      <c r="AW616" s="2" t="s">
        <v>1170</v>
      </c>
      <c r="AX616" s="2" t="s">
        <v>52</v>
      </c>
      <c r="AY616" s="2" t="s">
        <v>52</v>
      </c>
    </row>
    <row r="617" spans="1:51" ht="30" customHeight="1">
      <c r="A617" s="8" t="s">
        <v>778</v>
      </c>
      <c r="B617" s="8" t="s">
        <v>779</v>
      </c>
      <c r="C617" s="8" t="s">
        <v>780</v>
      </c>
      <c r="D617" s="9">
        <v>7.4969999999999999</v>
      </c>
      <c r="E617" s="13">
        <f>단가대비표!O11</f>
        <v>0</v>
      </c>
      <c r="F617" s="14">
        <f t="shared" si="120"/>
        <v>0</v>
      </c>
      <c r="G617" s="13">
        <f>단가대비표!P11</f>
        <v>0</v>
      </c>
      <c r="H617" s="14">
        <f t="shared" si="121"/>
        <v>0</v>
      </c>
      <c r="I617" s="13">
        <f>단가대비표!V11</f>
        <v>0</v>
      </c>
      <c r="J617" s="14">
        <f t="shared" si="122"/>
        <v>0</v>
      </c>
      <c r="K617" s="13">
        <f t="shared" si="123"/>
        <v>0</v>
      </c>
      <c r="L617" s="14">
        <f t="shared" si="124"/>
        <v>0</v>
      </c>
      <c r="M617" s="8" t="s">
        <v>781</v>
      </c>
      <c r="N617" s="2" t="s">
        <v>1163</v>
      </c>
      <c r="O617" s="2" t="s">
        <v>782</v>
      </c>
      <c r="P617" s="2" t="s">
        <v>64</v>
      </c>
      <c r="Q617" s="2" t="s">
        <v>64</v>
      </c>
      <c r="R617" s="2" t="s">
        <v>63</v>
      </c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2" t="s">
        <v>52</v>
      </c>
      <c r="AW617" s="2" t="s">
        <v>1171</v>
      </c>
      <c r="AX617" s="2" t="s">
        <v>52</v>
      </c>
      <c r="AY617" s="2" t="s">
        <v>52</v>
      </c>
    </row>
    <row r="618" spans="1:51" ht="30" customHeight="1">
      <c r="A618" s="8" t="s">
        <v>784</v>
      </c>
      <c r="B618" s="8" t="s">
        <v>785</v>
      </c>
      <c r="C618" s="8" t="s">
        <v>280</v>
      </c>
      <c r="D618" s="9">
        <v>3.3600000000000001E-3</v>
      </c>
      <c r="E618" s="13">
        <f>단가대비표!O12</f>
        <v>0</v>
      </c>
      <c r="F618" s="14">
        <f t="shared" si="120"/>
        <v>0</v>
      </c>
      <c r="G618" s="13">
        <f>단가대비표!P12</f>
        <v>0</v>
      </c>
      <c r="H618" s="14">
        <f t="shared" si="121"/>
        <v>0</v>
      </c>
      <c r="I618" s="13">
        <f>단가대비표!V12</f>
        <v>0</v>
      </c>
      <c r="J618" s="14">
        <f t="shared" si="122"/>
        <v>0</v>
      </c>
      <c r="K618" s="13">
        <f t="shared" si="123"/>
        <v>0</v>
      </c>
      <c r="L618" s="14">
        <f t="shared" si="124"/>
        <v>0</v>
      </c>
      <c r="M618" s="8" t="s">
        <v>52</v>
      </c>
      <c r="N618" s="2" t="s">
        <v>1163</v>
      </c>
      <c r="O618" s="2" t="s">
        <v>786</v>
      </c>
      <c r="P618" s="2" t="s">
        <v>64</v>
      </c>
      <c r="Q618" s="2" t="s">
        <v>64</v>
      </c>
      <c r="R618" s="2" t="s">
        <v>63</v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2" t="s">
        <v>52</v>
      </c>
      <c r="AW618" s="2" t="s">
        <v>1172</v>
      </c>
      <c r="AX618" s="2" t="s">
        <v>52</v>
      </c>
      <c r="AY618" s="2" t="s">
        <v>52</v>
      </c>
    </row>
    <row r="619" spans="1:51" ht="30" customHeight="1">
      <c r="A619" s="8" t="s">
        <v>788</v>
      </c>
      <c r="B619" s="8" t="s">
        <v>789</v>
      </c>
      <c r="C619" s="8" t="s">
        <v>790</v>
      </c>
      <c r="D619" s="9">
        <v>2.4794E-2</v>
      </c>
      <c r="E619" s="13">
        <f>일위대가목록!E50</f>
        <v>0</v>
      </c>
      <c r="F619" s="14">
        <f t="shared" si="120"/>
        <v>0</v>
      </c>
      <c r="G619" s="13">
        <f>일위대가목록!F50</f>
        <v>0</v>
      </c>
      <c r="H619" s="14">
        <f t="shared" si="121"/>
        <v>0</v>
      </c>
      <c r="I619" s="13">
        <f>일위대가목록!G50</f>
        <v>0</v>
      </c>
      <c r="J619" s="14">
        <f t="shared" si="122"/>
        <v>0</v>
      </c>
      <c r="K619" s="13">
        <f t="shared" si="123"/>
        <v>0</v>
      </c>
      <c r="L619" s="14">
        <f t="shared" si="124"/>
        <v>0</v>
      </c>
      <c r="M619" s="8" t="s">
        <v>791</v>
      </c>
      <c r="N619" s="2" t="s">
        <v>1163</v>
      </c>
      <c r="O619" s="2" t="s">
        <v>792</v>
      </c>
      <c r="P619" s="2" t="s">
        <v>63</v>
      </c>
      <c r="Q619" s="2" t="s">
        <v>64</v>
      </c>
      <c r="R619" s="2" t="s">
        <v>64</v>
      </c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2" t="s">
        <v>52</v>
      </c>
      <c r="AW619" s="2" t="s">
        <v>1173</v>
      </c>
      <c r="AX619" s="2" t="s">
        <v>52</v>
      </c>
      <c r="AY619" s="2" t="s">
        <v>52</v>
      </c>
    </row>
    <row r="620" spans="1:51" ht="30" customHeight="1">
      <c r="A620" s="8" t="s">
        <v>794</v>
      </c>
      <c r="B620" s="8" t="s">
        <v>795</v>
      </c>
      <c r="C620" s="8" t="s">
        <v>796</v>
      </c>
      <c r="D620" s="9">
        <v>0.14993999999999999</v>
      </c>
      <c r="E620" s="13">
        <f>단가대비표!O83</f>
        <v>0</v>
      </c>
      <c r="F620" s="14">
        <f t="shared" si="120"/>
        <v>0</v>
      </c>
      <c r="G620" s="13">
        <f>단가대비표!P83</f>
        <v>0</v>
      </c>
      <c r="H620" s="14">
        <f t="shared" si="121"/>
        <v>0</v>
      </c>
      <c r="I620" s="13">
        <f>단가대비표!V83</f>
        <v>0</v>
      </c>
      <c r="J620" s="14">
        <f t="shared" si="122"/>
        <v>0</v>
      </c>
      <c r="K620" s="13">
        <f t="shared" si="123"/>
        <v>0</v>
      </c>
      <c r="L620" s="14">
        <f t="shared" si="124"/>
        <v>0</v>
      </c>
      <c r="M620" s="8" t="s">
        <v>52</v>
      </c>
      <c r="N620" s="2" t="s">
        <v>1163</v>
      </c>
      <c r="O620" s="2" t="s">
        <v>797</v>
      </c>
      <c r="P620" s="2" t="s">
        <v>64</v>
      </c>
      <c r="Q620" s="2" t="s">
        <v>64</v>
      </c>
      <c r="R620" s="2" t="s">
        <v>63</v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2" t="s">
        <v>52</v>
      </c>
      <c r="AW620" s="2" t="s">
        <v>1174</v>
      </c>
      <c r="AX620" s="2" t="s">
        <v>52</v>
      </c>
      <c r="AY620" s="2" t="s">
        <v>52</v>
      </c>
    </row>
    <row r="621" spans="1:51" ht="30" customHeight="1">
      <c r="A621" s="8" t="s">
        <v>963</v>
      </c>
      <c r="B621" s="8" t="s">
        <v>344</v>
      </c>
      <c r="C621" s="8" t="s">
        <v>345</v>
      </c>
      <c r="D621" s="9">
        <v>3.0519999999999999E-2</v>
      </c>
      <c r="E621" s="13">
        <f>단가대비표!O87</f>
        <v>0</v>
      </c>
      <c r="F621" s="14">
        <f t="shared" si="120"/>
        <v>0</v>
      </c>
      <c r="G621" s="13">
        <f>단가대비표!P87</f>
        <v>0</v>
      </c>
      <c r="H621" s="14">
        <f t="shared" si="121"/>
        <v>0</v>
      </c>
      <c r="I621" s="13">
        <f>단가대비표!V87</f>
        <v>0</v>
      </c>
      <c r="J621" s="14">
        <f t="shared" si="122"/>
        <v>0</v>
      </c>
      <c r="K621" s="13">
        <f t="shared" si="123"/>
        <v>0</v>
      </c>
      <c r="L621" s="14">
        <f t="shared" si="124"/>
        <v>0</v>
      </c>
      <c r="M621" s="8" t="s">
        <v>52</v>
      </c>
      <c r="N621" s="2" t="s">
        <v>1163</v>
      </c>
      <c r="O621" s="2" t="s">
        <v>964</v>
      </c>
      <c r="P621" s="2" t="s">
        <v>64</v>
      </c>
      <c r="Q621" s="2" t="s">
        <v>64</v>
      </c>
      <c r="R621" s="2" t="s">
        <v>63</v>
      </c>
      <c r="S621" s="3"/>
      <c r="T621" s="3"/>
      <c r="U621" s="3"/>
      <c r="V621" s="3">
        <v>1</v>
      </c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2" t="s">
        <v>52</v>
      </c>
      <c r="AW621" s="2" t="s">
        <v>1175</v>
      </c>
      <c r="AX621" s="2" t="s">
        <v>52</v>
      </c>
      <c r="AY621" s="2" t="s">
        <v>52</v>
      </c>
    </row>
    <row r="622" spans="1:51" ht="30" customHeight="1">
      <c r="A622" s="8" t="s">
        <v>343</v>
      </c>
      <c r="B622" s="8" t="s">
        <v>344</v>
      </c>
      <c r="C622" s="8" t="s">
        <v>345</v>
      </c>
      <c r="D622" s="9">
        <v>7.8399999999999997E-4</v>
      </c>
      <c r="E622" s="13">
        <f>단가대비표!O84</f>
        <v>0</v>
      </c>
      <c r="F622" s="14">
        <f t="shared" si="120"/>
        <v>0</v>
      </c>
      <c r="G622" s="13">
        <f>단가대비표!P84</f>
        <v>0</v>
      </c>
      <c r="H622" s="14">
        <f t="shared" si="121"/>
        <v>0</v>
      </c>
      <c r="I622" s="13">
        <f>단가대비표!V84</f>
        <v>0</v>
      </c>
      <c r="J622" s="14">
        <f t="shared" si="122"/>
        <v>0</v>
      </c>
      <c r="K622" s="13">
        <f t="shared" si="123"/>
        <v>0</v>
      </c>
      <c r="L622" s="14">
        <f t="shared" si="124"/>
        <v>0</v>
      </c>
      <c r="M622" s="8" t="s">
        <v>52</v>
      </c>
      <c r="N622" s="2" t="s">
        <v>1163</v>
      </c>
      <c r="O622" s="2" t="s">
        <v>346</v>
      </c>
      <c r="P622" s="2" t="s">
        <v>64</v>
      </c>
      <c r="Q622" s="2" t="s">
        <v>64</v>
      </c>
      <c r="R622" s="2" t="s">
        <v>63</v>
      </c>
      <c r="S622" s="3"/>
      <c r="T622" s="3"/>
      <c r="U622" s="3"/>
      <c r="V622" s="3">
        <v>1</v>
      </c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2" t="s">
        <v>52</v>
      </c>
      <c r="AW622" s="2" t="s">
        <v>1176</v>
      </c>
      <c r="AX622" s="2" t="s">
        <v>52</v>
      </c>
      <c r="AY622" s="2" t="s">
        <v>52</v>
      </c>
    </row>
    <row r="623" spans="1:51" ht="30" customHeight="1">
      <c r="A623" s="8" t="s">
        <v>803</v>
      </c>
      <c r="B623" s="8" t="s">
        <v>344</v>
      </c>
      <c r="C623" s="8" t="s">
        <v>345</v>
      </c>
      <c r="D623" s="9">
        <v>3.094E-3</v>
      </c>
      <c r="E623" s="13">
        <f>단가대비표!O90</f>
        <v>0</v>
      </c>
      <c r="F623" s="14">
        <f t="shared" si="120"/>
        <v>0</v>
      </c>
      <c r="G623" s="13">
        <f>단가대비표!P90</f>
        <v>0</v>
      </c>
      <c r="H623" s="14">
        <f t="shared" si="121"/>
        <v>0</v>
      </c>
      <c r="I623" s="13">
        <f>단가대비표!V90</f>
        <v>0</v>
      </c>
      <c r="J623" s="14">
        <f t="shared" si="122"/>
        <v>0</v>
      </c>
      <c r="K623" s="13">
        <f t="shared" si="123"/>
        <v>0</v>
      </c>
      <c r="L623" s="14">
        <f t="shared" si="124"/>
        <v>0</v>
      </c>
      <c r="M623" s="8" t="s">
        <v>52</v>
      </c>
      <c r="N623" s="2" t="s">
        <v>1163</v>
      </c>
      <c r="O623" s="2" t="s">
        <v>804</v>
      </c>
      <c r="P623" s="2" t="s">
        <v>64</v>
      </c>
      <c r="Q623" s="2" t="s">
        <v>64</v>
      </c>
      <c r="R623" s="2" t="s">
        <v>63</v>
      </c>
      <c r="S623" s="3"/>
      <c r="T623" s="3"/>
      <c r="U623" s="3"/>
      <c r="V623" s="3">
        <v>1</v>
      </c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2" t="s">
        <v>52</v>
      </c>
      <c r="AW623" s="2" t="s">
        <v>1177</v>
      </c>
      <c r="AX623" s="2" t="s">
        <v>52</v>
      </c>
      <c r="AY623" s="2" t="s">
        <v>52</v>
      </c>
    </row>
    <row r="624" spans="1:51" ht="30" customHeight="1">
      <c r="A624" s="8" t="s">
        <v>806</v>
      </c>
      <c r="B624" s="8" t="s">
        <v>344</v>
      </c>
      <c r="C624" s="8" t="s">
        <v>345</v>
      </c>
      <c r="D624" s="9">
        <v>8.8199999999999997E-4</v>
      </c>
      <c r="E624" s="13">
        <f>단가대비표!O85</f>
        <v>0</v>
      </c>
      <c r="F624" s="14">
        <f t="shared" si="120"/>
        <v>0</v>
      </c>
      <c r="G624" s="13">
        <f>단가대비표!P85</f>
        <v>0</v>
      </c>
      <c r="H624" s="14">
        <f t="shared" si="121"/>
        <v>0</v>
      </c>
      <c r="I624" s="13">
        <f>단가대비표!V85</f>
        <v>0</v>
      </c>
      <c r="J624" s="14">
        <f t="shared" si="122"/>
        <v>0</v>
      </c>
      <c r="K624" s="13">
        <f t="shared" si="123"/>
        <v>0</v>
      </c>
      <c r="L624" s="14">
        <f t="shared" si="124"/>
        <v>0</v>
      </c>
      <c r="M624" s="8" t="s">
        <v>52</v>
      </c>
      <c r="N624" s="2" t="s">
        <v>1163</v>
      </c>
      <c r="O624" s="2" t="s">
        <v>807</v>
      </c>
      <c r="P624" s="2" t="s">
        <v>64</v>
      </c>
      <c r="Q624" s="2" t="s">
        <v>64</v>
      </c>
      <c r="R624" s="2" t="s">
        <v>63</v>
      </c>
      <c r="S624" s="3"/>
      <c r="T624" s="3"/>
      <c r="U624" s="3"/>
      <c r="V624" s="3">
        <v>1</v>
      </c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2" t="s">
        <v>52</v>
      </c>
      <c r="AW624" s="2" t="s">
        <v>1178</v>
      </c>
      <c r="AX624" s="2" t="s">
        <v>52</v>
      </c>
      <c r="AY624" s="2" t="s">
        <v>52</v>
      </c>
    </row>
    <row r="625" spans="1:51" ht="30" customHeight="1">
      <c r="A625" s="8" t="s">
        <v>378</v>
      </c>
      <c r="B625" s="8" t="s">
        <v>809</v>
      </c>
      <c r="C625" s="8" t="s">
        <v>179</v>
      </c>
      <c r="D625" s="9">
        <v>1</v>
      </c>
      <c r="E625" s="13">
        <f>TRUNC(SUMIF(V616:V625, RIGHTB(O625, 1), H616:H625)*U625, 2)</f>
        <v>0</v>
      </c>
      <c r="F625" s="14">
        <f t="shared" si="120"/>
        <v>0</v>
      </c>
      <c r="G625" s="13">
        <v>0</v>
      </c>
      <c r="H625" s="14">
        <f t="shared" si="121"/>
        <v>0</v>
      </c>
      <c r="I625" s="13">
        <v>0</v>
      </c>
      <c r="J625" s="14">
        <f t="shared" si="122"/>
        <v>0</v>
      </c>
      <c r="K625" s="13">
        <f t="shared" si="123"/>
        <v>0</v>
      </c>
      <c r="L625" s="14">
        <f t="shared" si="124"/>
        <v>0</v>
      </c>
      <c r="M625" s="8" t="s">
        <v>52</v>
      </c>
      <c r="N625" s="2" t="s">
        <v>1163</v>
      </c>
      <c r="O625" s="2" t="s">
        <v>380</v>
      </c>
      <c r="P625" s="2" t="s">
        <v>64</v>
      </c>
      <c r="Q625" s="2" t="s">
        <v>64</v>
      </c>
      <c r="R625" s="2" t="s">
        <v>64</v>
      </c>
      <c r="S625" s="3">
        <v>1</v>
      </c>
      <c r="T625" s="3">
        <v>0</v>
      </c>
      <c r="U625" s="3">
        <v>0.03</v>
      </c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2" t="s">
        <v>52</v>
      </c>
      <c r="AW625" s="2" t="s">
        <v>1179</v>
      </c>
      <c r="AX625" s="2" t="s">
        <v>52</v>
      </c>
      <c r="AY625" s="2" t="s">
        <v>52</v>
      </c>
    </row>
    <row r="626" spans="1:51" ht="30" customHeight="1">
      <c r="A626" s="8" t="s">
        <v>341</v>
      </c>
      <c r="B626" s="8" t="s">
        <v>52</v>
      </c>
      <c r="C626" s="8" t="s">
        <v>52</v>
      </c>
      <c r="D626" s="9"/>
      <c r="E626" s="13"/>
      <c r="F626" s="14">
        <f>TRUNC(SUMIF(N616:N625, N615, F616:F625),0)</f>
        <v>0</v>
      </c>
      <c r="G626" s="13"/>
      <c r="H626" s="14">
        <f>TRUNC(SUMIF(N616:N625, N615, H616:H625),0)</f>
        <v>0</v>
      </c>
      <c r="I626" s="13"/>
      <c r="J626" s="14">
        <f>TRUNC(SUMIF(N616:N625, N615, J616:J625),0)</f>
        <v>0</v>
      </c>
      <c r="K626" s="13"/>
      <c r="L626" s="14">
        <f>F626+H626+J626</f>
        <v>0</v>
      </c>
      <c r="M626" s="8" t="s">
        <v>52</v>
      </c>
      <c r="N626" s="2" t="s">
        <v>78</v>
      </c>
      <c r="O626" s="2" t="s">
        <v>78</v>
      </c>
      <c r="P626" s="2" t="s">
        <v>52</v>
      </c>
      <c r="Q626" s="2" t="s">
        <v>52</v>
      </c>
      <c r="R626" s="2" t="s">
        <v>52</v>
      </c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2" t="s">
        <v>52</v>
      </c>
      <c r="AW626" s="2" t="s">
        <v>52</v>
      </c>
      <c r="AX626" s="2" t="s">
        <v>52</v>
      </c>
      <c r="AY626" s="2" t="s">
        <v>52</v>
      </c>
    </row>
    <row r="627" spans="1:51" ht="30" customHeight="1">
      <c r="A627" s="9"/>
      <c r="B627" s="9"/>
      <c r="C627" s="9"/>
      <c r="D627" s="9"/>
      <c r="E627" s="13"/>
      <c r="F627" s="14"/>
      <c r="G627" s="13"/>
      <c r="H627" s="14"/>
      <c r="I627" s="13"/>
      <c r="J627" s="14"/>
      <c r="K627" s="13"/>
      <c r="L627" s="14"/>
      <c r="M627" s="9"/>
    </row>
    <row r="628" spans="1:51" ht="30" customHeight="1">
      <c r="A628" s="163" t="s">
        <v>1180</v>
      </c>
      <c r="B628" s="163"/>
      <c r="C628" s="163"/>
      <c r="D628" s="163"/>
      <c r="E628" s="164"/>
      <c r="F628" s="165"/>
      <c r="G628" s="164"/>
      <c r="H628" s="165"/>
      <c r="I628" s="164"/>
      <c r="J628" s="165"/>
      <c r="K628" s="164"/>
      <c r="L628" s="165"/>
      <c r="M628" s="163"/>
      <c r="N628" s="1" t="s">
        <v>1167</v>
      </c>
    </row>
    <row r="629" spans="1:51" ht="30" customHeight="1">
      <c r="A629" s="8" t="s">
        <v>1085</v>
      </c>
      <c r="B629" s="8" t="s">
        <v>1086</v>
      </c>
      <c r="C629" s="8" t="s">
        <v>280</v>
      </c>
      <c r="D629" s="9">
        <v>3.8779999999999999E-3</v>
      </c>
      <c r="E629" s="13">
        <f>단가대비표!O14</f>
        <v>0</v>
      </c>
      <c r="F629" s="14">
        <f t="shared" ref="F629:F638" si="125">TRUNC(E629*D629,1)</f>
        <v>0</v>
      </c>
      <c r="G629" s="13">
        <f>단가대비표!P14</f>
        <v>0</v>
      </c>
      <c r="H629" s="14">
        <f t="shared" ref="H629:H638" si="126">TRUNC(G629*D629,1)</f>
        <v>0</v>
      </c>
      <c r="I629" s="13">
        <f>단가대비표!V14</f>
        <v>0</v>
      </c>
      <c r="J629" s="14">
        <f t="shared" ref="J629:J638" si="127">TRUNC(I629*D629,1)</f>
        <v>0</v>
      </c>
      <c r="K629" s="13">
        <f t="shared" ref="K629:K638" si="128">TRUNC(E629+G629+I629,1)</f>
        <v>0</v>
      </c>
      <c r="L629" s="14">
        <f t="shared" ref="L629:L638" si="129">TRUNC(F629+H629+J629,1)</f>
        <v>0</v>
      </c>
      <c r="M629" s="8" t="s">
        <v>52</v>
      </c>
      <c r="N629" s="2" t="s">
        <v>1167</v>
      </c>
      <c r="O629" s="2" t="s">
        <v>1087</v>
      </c>
      <c r="P629" s="2" t="s">
        <v>64</v>
      </c>
      <c r="Q629" s="2" t="s">
        <v>64</v>
      </c>
      <c r="R629" s="2" t="s">
        <v>63</v>
      </c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2" t="s">
        <v>52</v>
      </c>
      <c r="AW629" s="2" t="s">
        <v>1181</v>
      </c>
      <c r="AX629" s="2" t="s">
        <v>52</v>
      </c>
      <c r="AY629" s="2" t="s">
        <v>52</v>
      </c>
    </row>
    <row r="630" spans="1:51" ht="30" customHeight="1">
      <c r="A630" s="8" t="s">
        <v>778</v>
      </c>
      <c r="B630" s="8" t="s">
        <v>779</v>
      </c>
      <c r="C630" s="8" t="s">
        <v>780</v>
      </c>
      <c r="D630" s="9">
        <v>1.323</v>
      </c>
      <c r="E630" s="13">
        <f>단가대비표!O11</f>
        <v>0</v>
      </c>
      <c r="F630" s="14">
        <f t="shared" si="125"/>
        <v>0</v>
      </c>
      <c r="G630" s="13">
        <f>단가대비표!P11</f>
        <v>0</v>
      </c>
      <c r="H630" s="14">
        <f t="shared" si="126"/>
        <v>0</v>
      </c>
      <c r="I630" s="13">
        <f>단가대비표!V11</f>
        <v>0</v>
      </c>
      <c r="J630" s="14">
        <f t="shared" si="127"/>
        <v>0</v>
      </c>
      <c r="K630" s="13">
        <f t="shared" si="128"/>
        <v>0</v>
      </c>
      <c r="L630" s="14">
        <f t="shared" si="129"/>
        <v>0</v>
      </c>
      <c r="M630" s="8" t="s">
        <v>781</v>
      </c>
      <c r="N630" s="2" t="s">
        <v>1167</v>
      </c>
      <c r="O630" s="2" t="s">
        <v>782</v>
      </c>
      <c r="P630" s="2" t="s">
        <v>64</v>
      </c>
      <c r="Q630" s="2" t="s">
        <v>64</v>
      </c>
      <c r="R630" s="2" t="s">
        <v>63</v>
      </c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2" t="s">
        <v>52</v>
      </c>
      <c r="AW630" s="2" t="s">
        <v>1182</v>
      </c>
      <c r="AX630" s="2" t="s">
        <v>52</v>
      </c>
      <c r="AY630" s="2" t="s">
        <v>52</v>
      </c>
    </row>
    <row r="631" spans="1:51" ht="30" customHeight="1">
      <c r="A631" s="8" t="s">
        <v>784</v>
      </c>
      <c r="B631" s="8" t="s">
        <v>785</v>
      </c>
      <c r="C631" s="8" t="s">
        <v>280</v>
      </c>
      <c r="D631" s="9">
        <v>5.5999999999999995E-4</v>
      </c>
      <c r="E631" s="13">
        <f>단가대비표!O12</f>
        <v>0</v>
      </c>
      <c r="F631" s="14">
        <f t="shared" si="125"/>
        <v>0</v>
      </c>
      <c r="G631" s="13">
        <f>단가대비표!P12</f>
        <v>0</v>
      </c>
      <c r="H631" s="14">
        <f t="shared" si="126"/>
        <v>0</v>
      </c>
      <c r="I631" s="13">
        <f>단가대비표!V12</f>
        <v>0</v>
      </c>
      <c r="J631" s="14">
        <f t="shared" si="127"/>
        <v>0</v>
      </c>
      <c r="K631" s="13">
        <f t="shared" si="128"/>
        <v>0</v>
      </c>
      <c r="L631" s="14">
        <f t="shared" si="129"/>
        <v>0</v>
      </c>
      <c r="M631" s="8" t="s">
        <v>52</v>
      </c>
      <c r="N631" s="2" t="s">
        <v>1167</v>
      </c>
      <c r="O631" s="2" t="s">
        <v>786</v>
      </c>
      <c r="P631" s="2" t="s">
        <v>64</v>
      </c>
      <c r="Q631" s="2" t="s">
        <v>64</v>
      </c>
      <c r="R631" s="2" t="s">
        <v>63</v>
      </c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2" t="s">
        <v>52</v>
      </c>
      <c r="AW631" s="2" t="s">
        <v>1183</v>
      </c>
      <c r="AX631" s="2" t="s">
        <v>52</v>
      </c>
      <c r="AY631" s="2" t="s">
        <v>52</v>
      </c>
    </row>
    <row r="632" spans="1:51" ht="30" customHeight="1">
      <c r="A632" s="8" t="s">
        <v>788</v>
      </c>
      <c r="B632" s="8" t="s">
        <v>789</v>
      </c>
      <c r="C632" s="8" t="s">
        <v>790</v>
      </c>
      <c r="D632" s="9">
        <v>4.3680000000000004E-3</v>
      </c>
      <c r="E632" s="13">
        <f>일위대가목록!E50</f>
        <v>0</v>
      </c>
      <c r="F632" s="14">
        <f t="shared" si="125"/>
        <v>0</v>
      </c>
      <c r="G632" s="13">
        <f>일위대가목록!F50</f>
        <v>0</v>
      </c>
      <c r="H632" s="14">
        <f t="shared" si="126"/>
        <v>0</v>
      </c>
      <c r="I632" s="13">
        <f>일위대가목록!G50</f>
        <v>0</v>
      </c>
      <c r="J632" s="14">
        <f t="shared" si="127"/>
        <v>0</v>
      </c>
      <c r="K632" s="13">
        <f t="shared" si="128"/>
        <v>0</v>
      </c>
      <c r="L632" s="14">
        <f t="shared" si="129"/>
        <v>0</v>
      </c>
      <c r="M632" s="8" t="s">
        <v>791</v>
      </c>
      <c r="N632" s="2" t="s">
        <v>1167</v>
      </c>
      <c r="O632" s="2" t="s">
        <v>792</v>
      </c>
      <c r="P632" s="2" t="s">
        <v>63</v>
      </c>
      <c r="Q632" s="2" t="s">
        <v>64</v>
      </c>
      <c r="R632" s="2" t="s">
        <v>64</v>
      </c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2" t="s">
        <v>52</v>
      </c>
      <c r="AW632" s="2" t="s">
        <v>1184</v>
      </c>
      <c r="AX632" s="2" t="s">
        <v>52</v>
      </c>
      <c r="AY632" s="2" t="s">
        <v>52</v>
      </c>
    </row>
    <row r="633" spans="1:51" ht="30" customHeight="1">
      <c r="A633" s="8" t="s">
        <v>794</v>
      </c>
      <c r="B633" s="8" t="s">
        <v>795</v>
      </c>
      <c r="C633" s="8" t="s">
        <v>796</v>
      </c>
      <c r="D633" s="9">
        <v>2.6460000000000001E-2</v>
      </c>
      <c r="E633" s="13">
        <f>단가대비표!O83</f>
        <v>0</v>
      </c>
      <c r="F633" s="14">
        <f t="shared" si="125"/>
        <v>0</v>
      </c>
      <c r="G633" s="13">
        <f>단가대비표!P83</f>
        <v>0</v>
      </c>
      <c r="H633" s="14">
        <f t="shared" si="126"/>
        <v>0</v>
      </c>
      <c r="I633" s="13">
        <f>단가대비표!V83</f>
        <v>0</v>
      </c>
      <c r="J633" s="14">
        <f t="shared" si="127"/>
        <v>0</v>
      </c>
      <c r="K633" s="13">
        <f t="shared" si="128"/>
        <v>0</v>
      </c>
      <c r="L633" s="14">
        <f t="shared" si="129"/>
        <v>0</v>
      </c>
      <c r="M633" s="8" t="s">
        <v>52</v>
      </c>
      <c r="N633" s="2" t="s">
        <v>1167</v>
      </c>
      <c r="O633" s="2" t="s">
        <v>797</v>
      </c>
      <c r="P633" s="2" t="s">
        <v>64</v>
      </c>
      <c r="Q633" s="2" t="s">
        <v>64</v>
      </c>
      <c r="R633" s="2" t="s">
        <v>63</v>
      </c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2" t="s">
        <v>52</v>
      </c>
      <c r="AW633" s="2" t="s">
        <v>1185</v>
      </c>
      <c r="AX633" s="2" t="s">
        <v>52</v>
      </c>
      <c r="AY633" s="2" t="s">
        <v>52</v>
      </c>
    </row>
    <row r="634" spans="1:51" ht="30" customHeight="1">
      <c r="A634" s="8" t="s">
        <v>963</v>
      </c>
      <c r="B634" s="8" t="s">
        <v>344</v>
      </c>
      <c r="C634" s="8" t="s">
        <v>345</v>
      </c>
      <c r="D634" s="9">
        <v>8.1899999999999994E-3</v>
      </c>
      <c r="E634" s="13">
        <f>단가대비표!O87</f>
        <v>0</v>
      </c>
      <c r="F634" s="14">
        <f t="shared" si="125"/>
        <v>0</v>
      </c>
      <c r="G634" s="13">
        <f>단가대비표!P87</f>
        <v>0</v>
      </c>
      <c r="H634" s="14">
        <f t="shared" si="126"/>
        <v>0</v>
      </c>
      <c r="I634" s="13">
        <f>단가대비표!V87</f>
        <v>0</v>
      </c>
      <c r="J634" s="14">
        <f t="shared" si="127"/>
        <v>0</v>
      </c>
      <c r="K634" s="13">
        <f t="shared" si="128"/>
        <v>0</v>
      </c>
      <c r="L634" s="14">
        <f t="shared" si="129"/>
        <v>0</v>
      </c>
      <c r="M634" s="8" t="s">
        <v>52</v>
      </c>
      <c r="N634" s="2" t="s">
        <v>1167</v>
      </c>
      <c r="O634" s="2" t="s">
        <v>964</v>
      </c>
      <c r="P634" s="2" t="s">
        <v>64</v>
      </c>
      <c r="Q634" s="2" t="s">
        <v>64</v>
      </c>
      <c r="R634" s="2" t="s">
        <v>63</v>
      </c>
      <c r="S634" s="3"/>
      <c r="T634" s="3"/>
      <c r="U634" s="3"/>
      <c r="V634" s="3">
        <v>1</v>
      </c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2" t="s">
        <v>52</v>
      </c>
      <c r="AW634" s="2" t="s">
        <v>1186</v>
      </c>
      <c r="AX634" s="2" t="s">
        <v>52</v>
      </c>
      <c r="AY634" s="2" t="s">
        <v>52</v>
      </c>
    </row>
    <row r="635" spans="1:51" ht="30" customHeight="1">
      <c r="A635" s="8" t="s">
        <v>343</v>
      </c>
      <c r="B635" s="8" t="s">
        <v>344</v>
      </c>
      <c r="C635" s="8" t="s">
        <v>345</v>
      </c>
      <c r="D635" s="9">
        <v>1.3999999999999999E-4</v>
      </c>
      <c r="E635" s="13">
        <f>단가대비표!O84</f>
        <v>0</v>
      </c>
      <c r="F635" s="14">
        <f t="shared" si="125"/>
        <v>0</v>
      </c>
      <c r="G635" s="13">
        <f>단가대비표!P84</f>
        <v>0</v>
      </c>
      <c r="H635" s="14">
        <f t="shared" si="126"/>
        <v>0</v>
      </c>
      <c r="I635" s="13">
        <f>단가대비표!V84</f>
        <v>0</v>
      </c>
      <c r="J635" s="14">
        <f t="shared" si="127"/>
        <v>0</v>
      </c>
      <c r="K635" s="13">
        <f t="shared" si="128"/>
        <v>0</v>
      </c>
      <c r="L635" s="14">
        <f t="shared" si="129"/>
        <v>0</v>
      </c>
      <c r="M635" s="8" t="s">
        <v>52</v>
      </c>
      <c r="N635" s="2" t="s">
        <v>1167</v>
      </c>
      <c r="O635" s="2" t="s">
        <v>346</v>
      </c>
      <c r="P635" s="2" t="s">
        <v>64</v>
      </c>
      <c r="Q635" s="2" t="s">
        <v>64</v>
      </c>
      <c r="R635" s="2" t="s">
        <v>63</v>
      </c>
      <c r="S635" s="3"/>
      <c r="T635" s="3"/>
      <c r="U635" s="3"/>
      <c r="V635" s="3">
        <v>1</v>
      </c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2" t="s">
        <v>52</v>
      </c>
      <c r="AW635" s="2" t="s">
        <v>1187</v>
      </c>
      <c r="AX635" s="2" t="s">
        <v>52</v>
      </c>
      <c r="AY635" s="2" t="s">
        <v>52</v>
      </c>
    </row>
    <row r="636" spans="1:51" ht="30" customHeight="1">
      <c r="A636" s="8" t="s">
        <v>803</v>
      </c>
      <c r="B636" s="8" t="s">
        <v>344</v>
      </c>
      <c r="C636" s="8" t="s">
        <v>345</v>
      </c>
      <c r="D636" s="9">
        <v>5.4600000000000004E-4</v>
      </c>
      <c r="E636" s="13">
        <f>단가대비표!O90</f>
        <v>0</v>
      </c>
      <c r="F636" s="14">
        <f t="shared" si="125"/>
        <v>0</v>
      </c>
      <c r="G636" s="13">
        <f>단가대비표!P90</f>
        <v>0</v>
      </c>
      <c r="H636" s="14">
        <f t="shared" si="126"/>
        <v>0</v>
      </c>
      <c r="I636" s="13">
        <f>단가대비표!V90</f>
        <v>0</v>
      </c>
      <c r="J636" s="14">
        <f t="shared" si="127"/>
        <v>0</v>
      </c>
      <c r="K636" s="13">
        <f t="shared" si="128"/>
        <v>0</v>
      </c>
      <c r="L636" s="14">
        <f t="shared" si="129"/>
        <v>0</v>
      </c>
      <c r="M636" s="8" t="s">
        <v>52</v>
      </c>
      <c r="N636" s="2" t="s">
        <v>1167</v>
      </c>
      <c r="O636" s="2" t="s">
        <v>804</v>
      </c>
      <c r="P636" s="2" t="s">
        <v>64</v>
      </c>
      <c r="Q636" s="2" t="s">
        <v>64</v>
      </c>
      <c r="R636" s="2" t="s">
        <v>63</v>
      </c>
      <c r="S636" s="3"/>
      <c r="T636" s="3"/>
      <c r="U636" s="3"/>
      <c r="V636" s="3">
        <v>1</v>
      </c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2" t="s">
        <v>52</v>
      </c>
      <c r="AW636" s="2" t="s">
        <v>1188</v>
      </c>
      <c r="AX636" s="2" t="s">
        <v>52</v>
      </c>
      <c r="AY636" s="2" t="s">
        <v>52</v>
      </c>
    </row>
    <row r="637" spans="1:51" ht="30" customHeight="1">
      <c r="A637" s="8" t="s">
        <v>806</v>
      </c>
      <c r="B637" s="8" t="s">
        <v>344</v>
      </c>
      <c r="C637" s="8" t="s">
        <v>345</v>
      </c>
      <c r="D637" s="9">
        <v>1.54E-4</v>
      </c>
      <c r="E637" s="13">
        <f>단가대비표!O85</f>
        <v>0</v>
      </c>
      <c r="F637" s="14">
        <f t="shared" si="125"/>
        <v>0</v>
      </c>
      <c r="G637" s="13">
        <f>단가대비표!P85</f>
        <v>0</v>
      </c>
      <c r="H637" s="14">
        <f t="shared" si="126"/>
        <v>0</v>
      </c>
      <c r="I637" s="13">
        <f>단가대비표!V85</f>
        <v>0</v>
      </c>
      <c r="J637" s="14">
        <f t="shared" si="127"/>
        <v>0</v>
      </c>
      <c r="K637" s="13">
        <f t="shared" si="128"/>
        <v>0</v>
      </c>
      <c r="L637" s="14">
        <f t="shared" si="129"/>
        <v>0</v>
      </c>
      <c r="M637" s="8" t="s">
        <v>52</v>
      </c>
      <c r="N637" s="2" t="s">
        <v>1167</v>
      </c>
      <c r="O637" s="2" t="s">
        <v>807</v>
      </c>
      <c r="P637" s="2" t="s">
        <v>64</v>
      </c>
      <c r="Q637" s="2" t="s">
        <v>64</v>
      </c>
      <c r="R637" s="2" t="s">
        <v>63</v>
      </c>
      <c r="S637" s="3"/>
      <c r="T637" s="3"/>
      <c r="U637" s="3"/>
      <c r="V637" s="3">
        <v>1</v>
      </c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2" t="s">
        <v>52</v>
      </c>
      <c r="AW637" s="2" t="s">
        <v>1189</v>
      </c>
      <c r="AX637" s="2" t="s">
        <v>52</v>
      </c>
      <c r="AY637" s="2" t="s">
        <v>52</v>
      </c>
    </row>
    <row r="638" spans="1:51" ht="30" customHeight="1">
      <c r="A638" s="8" t="s">
        <v>378</v>
      </c>
      <c r="B638" s="8" t="s">
        <v>809</v>
      </c>
      <c r="C638" s="8" t="s">
        <v>179</v>
      </c>
      <c r="D638" s="9">
        <v>1</v>
      </c>
      <c r="E638" s="13">
        <f>TRUNC(SUMIF(V629:V638, RIGHTB(O638, 1), H629:H638)*U638, 2)</f>
        <v>0</v>
      </c>
      <c r="F638" s="14">
        <f t="shared" si="125"/>
        <v>0</v>
      </c>
      <c r="G638" s="13">
        <v>0</v>
      </c>
      <c r="H638" s="14">
        <f t="shared" si="126"/>
        <v>0</v>
      </c>
      <c r="I638" s="13">
        <v>0</v>
      </c>
      <c r="J638" s="14">
        <f t="shared" si="127"/>
        <v>0</v>
      </c>
      <c r="K638" s="13">
        <f t="shared" si="128"/>
        <v>0</v>
      </c>
      <c r="L638" s="14">
        <f t="shared" si="129"/>
        <v>0</v>
      </c>
      <c r="M638" s="8" t="s">
        <v>52</v>
      </c>
      <c r="N638" s="2" t="s">
        <v>1167</v>
      </c>
      <c r="O638" s="2" t="s">
        <v>380</v>
      </c>
      <c r="P638" s="2" t="s">
        <v>64</v>
      </c>
      <c r="Q638" s="2" t="s">
        <v>64</v>
      </c>
      <c r="R638" s="2" t="s">
        <v>64</v>
      </c>
      <c r="S638" s="3">
        <v>1</v>
      </c>
      <c r="T638" s="3">
        <v>0</v>
      </c>
      <c r="U638" s="3">
        <v>0.03</v>
      </c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52</v>
      </c>
      <c r="AW638" s="2" t="s">
        <v>1190</v>
      </c>
      <c r="AX638" s="2" t="s">
        <v>52</v>
      </c>
      <c r="AY638" s="2" t="s">
        <v>52</v>
      </c>
    </row>
    <row r="639" spans="1:51" ht="30" customHeight="1">
      <c r="A639" s="8" t="s">
        <v>341</v>
      </c>
      <c r="B639" s="8" t="s">
        <v>52</v>
      </c>
      <c r="C639" s="8" t="s">
        <v>52</v>
      </c>
      <c r="D639" s="9"/>
      <c r="E639" s="13"/>
      <c r="F639" s="14">
        <f>TRUNC(SUMIF(N629:N638, N628, F629:F638),0)</f>
        <v>0</v>
      </c>
      <c r="G639" s="13"/>
      <c r="H639" s="14">
        <f>TRUNC(SUMIF(N629:N638, N628, H629:H638),0)</f>
        <v>0</v>
      </c>
      <c r="I639" s="13"/>
      <c r="J639" s="14">
        <f>TRUNC(SUMIF(N629:N638, N628, J629:J638),0)</f>
        <v>0</v>
      </c>
      <c r="K639" s="13"/>
      <c r="L639" s="14">
        <f>F639+H639+J639</f>
        <v>0</v>
      </c>
      <c r="M639" s="8" t="s">
        <v>52</v>
      </c>
      <c r="N639" s="2" t="s">
        <v>78</v>
      </c>
      <c r="O639" s="2" t="s">
        <v>78</v>
      </c>
      <c r="P639" s="2" t="s">
        <v>52</v>
      </c>
      <c r="Q639" s="2" t="s">
        <v>52</v>
      </c>
      <c r="R639" s="2" t="s">
        <v>52</v>
      </c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2" t="s">
        <v>52</v>
      </c>
      <c r="AW639" s="2" t="s">
        <v>52</v>
      </c>
      <c r="AX639" s="2" t="s">
        <v>52</v>
      </c>
      <c r="AY639" s="2" t="s">
        <v>52</v>
      </c>
    </row>
    <row r="640" spans="1:51" ht="30" customHeight="1">
      <c r="A640" s="9"/>
      <c r="B640" s="9"/>
      <c r="C640" s="9"/>
      <c r="D640" s="9"/>
      <c r="E640" s="13"/>
      <c r="F640" s="14"/>
      <c r="G640" s="13"/>
      <c r="H640" s="14"/>
      <c r="I640" s="13"/>
      <c r="J640" s="14"/>
      <c r="K640" s="13"/>
      <c r="L640" s="14"/>
      <c r="M640" s="9"/>
    </row>
    <row r="641" spans="1:51" ht="30" customHeight="1">
      <c r="A641" s="163" t="s">
        <v>1191</v>
      </c>
      <c r="B641" s="163"/>
      <c r="C641" s="163"/>
      <c r="D641" s="163"/>
      <c r="E641" s="164"/>
      <c r="F641" s="165"/>
      <c r="G641" s="164"/>
      <c r="H641" s="165"/>
      <c r="I641" s="164"/>
      <c r="J641" s="165"/>
      <c r="K641" s="164"/>
      <c r="L641" s="165"/>
      <c r="M641" s="163"/>
      <c r="N641" s="1" t="s">
        <v>559</v>
      </c>
    </row>
    <row r="642" spans="1:51" ht="30" customHeight="1">
      <c r="A642" s="8" t="s">
        <v>1192</v>
      </c>
      <c r="B642" s="8" t="s">
        <v>1193</v>
      </c>
      <c r="C642" s="8" t="s">
        <v>333</v>
      </c>
      <c r="D642" s="9">
        <v>1.184E-2</v>
      </c>
      <c r="E642" s="13">
        <f>단가대비표!O27</f>
        <v>0</v>
      </c>
      <c r="F642" s="14">
        <f>TRUNC(E642*D642,1)</f>
        <v>0</v>
      </c>
      <c r="G642" s="13">
        <f>단가대비표!P27</f>
        <v>0</v>
      </c>
      <c r="H642" s="14">
        <f>TRUNC(G642*D642,1)</f>
        <v>0</v>
      </c>
      <c r="I642" s="13">
        <f>단가대비표!V27</f>
        <v>0</v>
      </c>
      <c r="J642" s="14">
        <f>TRUNC(I642*D642,1)</f>
        <v>0</v>
      </c>
      <c r="K642" s="13">
        <f>TRUNC(E642+G642+I642,1)</f>
        <v>0</v>
      </c>
      <c r="L642" s="14">
        <f>TRUNC(F642+H642+J642,1)</f>
        <v>0</v>
      </c>
      <c r="M642" s="8" t="s">
        <v>52</v>
      </c>
      <c r="N642" s="2" t="s">
        <v>559</v>
      </c>
      <c r="O642" s="2" t="s">
        <v>1194</v>
      </c>
      <c r="P642" s="2" t="s">
        <v>64</v>
      </c>
      <c r="Q642" s="2" t="s">
        <v>64</v>
      </c>
      <c r="R642" s="2" t="s">
        <v>63</v>
      </c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2" t="s">
        <v>52</v>
      </c>
      <c r="AW642" s="2" t="s">
        <v>1195</v>
      </c>
      <c r="AX642" s="2" t="s">
        <v>52</v>
      </c>
      <c r="AY642" s="2" t="s">
        <v>52</v>
      </c>
    </row>
    <row r="643" spans="1:51" ht="30" customHeight="1">
      <c r="A643" s="8" t="s">
        <v>1196</v>
      </c>
      <c r="B643" s="8" t="s">
        <v>1197</v>
      </c>
      <c r="C643" s="8" t="s">
        <v>68</v>
      </c>
      <c r="D643" s="9">
        <v>1</v>
      </c>
      <c r="E643" s="13">
        <f>일위대가목록!E94</f>
        <v>0</v>
      </c>
      <c r="F643" s="14">
        <f>TRUNC(E643*D643,1)</f>
        <v>0</v>
      </c>
      <c r="G643" s="13">
        <f>일위대가목록!F94</f>
        <v>0</v>
      </c>
      <c r="H643" s="14">
        <f>TRUNC(G643*D643,1)</f>
        <v>0</v>
      </c>
      <c r="I643" s="13">
        <f>일위대가목록!G94</f>
        <v>0</v>
      </c>
      <c r="J643" s="14">
        <f>TRUNC(I643*D643,1)</f>
        <v>0</v>
      </c>
      <c r="K643" s="13">
        <f>TRUNC(E643+G643+I643,1)</f>
        <v>0</v>
      </c>
      <c r="L643" s="14">
        <f>TRUNC(F643+H643+J643,1)</f>
        <v>0</v>
      </c>
      <c r="M643" s="8" t="s">
        <v>1198</v>
      </c>
      <c r="N643" s="2" t="s">
        <v>559</v>
      </c>
      <c r="O643" s="2" t="s">
        <v>1199</v>
      </c>
      <c r="P643" s="2" t="s">
        <v>63</v>
      </c>
      <c r="Q643" s="2" t="s">
        <v>64</v>
      </c>
      <c r="R643" s="2" t="s">
        <v>64</v>
      </c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2" t="s">
        <v>52</v>
      </c>
      <c r="AW643" s="2" t="s">
        <v>1200</v>
      </c>
      <c r="AX643" s="2" t="s">
        <v>52</v>
      </c>
      <c r="AY643" s="2" t="s">
        <v>52</v>
      </c>
    </row>
    <row r="644" spans="1:51" ht="30" customHeight="1">
      <c r="A644" s="8" t="s">
        <v>341</v>
      </c>
      <c r="B644" s="8" t="s">
        <v>52</v>
      </c>
      <c r="C644" s="8" t="s">
        <v>52</v>
      </c>
      <c r="D644" s="9"/>
      <c r="E644" s="13"/>
      <c r="F644" s="14">
        <f>TRUNC(SUMIF(N642:N643, N641, F642:F643),0)</f>
        <v>0</v>
      </c>
      <c r="G644" s="13"/>
      <c r="H644" s="14">
        <f>TRUNC(SUMIF(N642:N643, N641, H642:H643),0)</f>
        <v>0</v>
      </c>
      <c r="I644" s="13"/>
      <c r="J644" s="14">
        <f>TRUNC(SUMIF(N642:N643, N641, J642:J643),0)</f>
        <v>0</v>
      </c>
      <c r="K644" s="13"/>
      <c r="L644" s="14">
        <f>F644+H644+J644</f>
        <v>0</v>
      </c>
      <c r="M644" s="8" t="s">
        <v>52</v>
      </c>
      <c r="N644" s="2" t="s">
        <v>78</v>
      </c>
      <c r="O644" s="2" t="s">
        <v>78</v>
      </c>
      <c r="P644" s="2" t="s">
        <v>52</v>
      </c>
      <c r="Q644" s="2" t="s">
        <v>52</v>
      </c>
      <c r="R644" s="2" t="s">
        <v>52</v>
      </c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2" t="s">
        <v>52</v>
      </c>
      <c r="AW644" s="2" t="s">
        <v>52</v>
      </c>
      <c r="AX644" s="2" t="s">
        <v>52</v>
      </c>
      <c r="AY644" s="2" t="s">
        <v>52</v>
      </c>
    </row>
    <row r="645" spans="1:51" ht="30" customHeight="1">
      <c r="A645" s="9"/>
      <c r="B645" s="9"/>
      <c r="C645" s="9"/>
      <c r="D645" s="9"/>
      <c r="E645" s="13"/>
      <c r="F645" s="14"/>
      <c r="G645" s="13"/>
      <c r="H645" s="14"/>
      <c r="I645" s="13"/>
      <c r="J645" s="14"/>
      <c r="K645" s="13"/>
      <c r="L645" s="14"/>
      <c r="M645" s="9"/>
    </row>
    <row r="646" spans="1:51" ht="30" customHeight="1">
      <c r="A646" s="163" t="s">
        <v>1201</v>
      </c>
      <c r="B646" s="163"/>
      <c r="C646" s="163"/>
      <c r="D646" s="163"/>
      <c r="E646" s="164"/>
      <c r="F646" s="165"/>
      <c r="G646" s="164"/>
      <c r="H646" s="165"/>
      <c r="I646" s="164"/>
      <c r="J646" s="165"/>
      <c r="K646" s="164"/>
      <c r="L646" s="165"/>
      <c r="M646" s="163"/>
      <c r="N646" s="1" t="s">
        <v>1199</v>
      </c>
    </row>
    <row r="647" spans="1:51" ht="30" customHeight="1">
      <c r="A647" s="8" t="s">
        <v>700</v>
      </c>
      <c r="B647" s="8" t="s">
        <v>344</v>
      </c>
      <c r="C647" s="8" t="s">
        <v>345</v>
      </c>
      <c r="D647" s="9">
        <v>0.05</v>
      </c>
      <c r="E647" s="13">
        <f>단가대비표!O91</f>
        <v>0</v>
      </c>
      <c r="F647" s="14">
        <f>TRUNC(E647*D647,1)</f>
        <v>0</v>
      </c>
      <c r="G647" s="13">
        <f>단가대비표!P91</f>
        <v>0</v>
      </c>
      <c r="H647" s="14">
        <f>TRUNC(G647*D647,1)</f>
        <v>0</v>
      </c>
      <c r="I647" s="13">
        <f>단가대비표!V91</f>
        <v>0</v>
      </c>
      <c r="J647" s="14">
        <f>TRUNC(I647*D647,1)</f>
        <v>0</v>
      </c>
      <c r="K647" s="13">
        <f t="shared" ref="K647:L649" si="130">TRUNC(E647+G647+I647,1)</f>
        <v>0</v>
      </c>
      <c r="L647" s="14">
        <f t="shared" si="130"/>
        <v>0</v>
      </c>
      <c r="M647" s="8" t="s">
        <v>52</v>
      </c>
      <c r="N647" s="2" t="s">
        <v>1199</v>
      </c>
      <c r="O647" s="2" t="s">
        <v>701</v>
      </c>
      <c r="P647" s="2" t="s">
        <v>64</v>
      </c>
      <c r="Q647" s="2" t="s">
        <v>64</v>
      </c>
      <c r="R647" s="2" t="s">
        <v>63</v>
      </c>
      <c r="S647" s="3"/>
      <c r="T647" s="3"/>
      <c r="U647" s="3"/>
      <c r="V647" s="3">
        <v>1</v>
      </c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2" t="s">
        <v>52</v>
      </c>
      <c r="AW647" s="2" t="s">
        <v>1202</v>
      </c>
      <c r="AX647" s="2" t="s">
        <v>52</v>
      </c>
      <c r="AY647" s="2" t="s">
        <v>52</v>
      </c>
    </row>
    <row r="648" spans="1:51" ht="30" customHeight="1">
      <c r="A648" s="8" t="s">
        <v>343</v>
      </c>
      <c r="B648" s="8" t="s">
        <v>344</v>
      </c>
      <c r="C648" s="8" t="s">
        <v>345</v>
      </c>
      <c r="D648" s="9">
        <v>1.9E-2</v>
      </c>
      <c r="E648" s="13">
        <f>단가대비표!O84</f>
        <v>0</v>
      </c>
      <c r="F648" s="14">
        <f>TRUNC(E648*D648,1)</f>
        <v>0</v>
      </c>
      <c r="G648" s="13">
        <f>단가대비표!P84</f>
        <v>0</v>
      </c>
      <c r="H648" s="14">
        <f>TRUNC(G648*D648,1)</f>
        <v>0</v>
      </c>
      <c r="I648" s="13">
        <f>단가대비표!V84</f>
        <v>0</v>
      </c>
      <c r="J648" s="14">
        <f>TRUNC(I648*D648,1)</f>
        <v>0</v>
      </c>
      <c r="K648" s="13">
        <f t="shared" si="130"/>
        <v>0</v>
      </c>
      <c r="L648" s="14">
        <f t="shared" si="130"/>
        <v>0</v>
      </c>
      <c r="M648" s="8" t="s">
        <v>52</v>
      </c>
      <c r="N648" s="2" t="s">
        <v>1199</v>
      </c>
      <c r="O648" s="2" t="s">
        <v>346</v>
      </c>
      <c r="P648" s="2" t="s">
        <v>64</v>
      </c>
      <c r="Q648" s="2" t="s">
        <v>64</v>
      </c>
      <c r="R648" s="2" t="s">
        <v>63</v>
      </c>
      <c r="S648" s="3"/>
      <c r="T648" s="3"/>
      <c r="U648" s="3"/>
      <c r="V648" s="3">
        <v>1</v>
      </c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2" t="s">
        <v>52</v>
      </c>
      <c r="AW648" s="2" t="s">
        <v>1203</v>
      </c>
      <c r="AX648" s="2" t="s">
        <v>52</v>
      </c>
      <c r="AY648" s="2" t="s">
        <v>52</v>
      </c>
    </row>
    <row r="649" spans="1:51" ht="30" customHeight="1">
      <c r="A649" s="8" t="s">
        <v>378</v>
      </c>
      <c r="B649" s="8" t="s">
        <v>1116</v>
      </c>
      <c r="C649" s="8" t="s">
        <v>179</v>
      </c>
      <c r="D649" s="9">
        <v>1</v>
      </c>
      <c r="E649" s="13">
        <v>0</v>
      </c>
      <c r="F649" s="14">
        <f>TRUNC(E649*D649,1)</f>
        <v>0</v>
      </c>
      <c r="G649" s="13">
        <v>0</v>
      </c>
      <c r="H649" s="14">
        <f>TRUNC(G649*D649,1)</f>
        <v>0</v>
      </c>
      <c r="I649" s="13">
        <f>TRUNC(SUMIF(V647:V649, RIGHTB(O649, 1), H647:H649)*U649, 2)</f>
        <v>0</v>
      </c>
      <c r="J649" s="14">
        <f>TRUNC(I649*D649,1)</f>
        <v>0</v>
      </c>
      <c r="K649" s="13">
        <f t="shared" si="130"/>
        <v>0</v>
      </c>
      <c r="L649" s="14">
        <f t="shared" si="130"/>
        <v>0</v>
      </c>
      <c r="M649" s="8" t="s">
        <v>52</v>
      </c>
      <c r="N649" s="2" t="s">
        <v>1199</v>
      </c>
      <c r="O649" s="2" t="s">
        <v>380</v>
      </c>
      <c r="P649" s="2" t="s">
        <v>64</v>
      </c>
      <c r="Q649" s="2" t="s">
        <v>64</v>
      </c>
      <c r="R649" s="2" t="s">
        <v>64</v>
      </c>
      <c r="S649" s="3">
        <v>1</v>
      </c>
      <c r="T649" s="3">
        <v>2</v>
      </c>
      <c r="U649" s="3">
        <v>0.04</v>
      </c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2" t="s">
        <v>52</v>
      </c>
      <c r="AW649" s="2" t="s">
        <v>1204</v>
      </c>
      <c r="AX649" s="2" t="s">
        <v>52</v>
      </c>
      <c r="AY649" s="2" t="s">
        <v>52</v>
      </c>
    </row>
    <row r="650" spans="1:51" ht="30" customHeight="1">
      <c r="A650" s="8" t="s">
        <v>341</v>
      </c>
      <c r="B650" s="8" t="s">
        <v>52</v>
      </c>
      <c r="C650" s="8" t="s">
        <v>52</v>
      </c>
      <c r="D650" s="9"/>
      <c r="E650" s="13"/>
      <c r="F650" s="14">
        <f>TRUNC(SUMIF(N647:N649, N646, F647:F649),0)</f>
        <v>0</v>
      </c>
      <c r="G650" s="13"/>
      <c r="H650" s="14">
        <f>TRUNC(SUMIF(N647:N649, N646, H647:H649),0)</f>
        <v>0</v>
      </c>
      <c r="I650" s="13"/>
      <c r="J650" s="14">
        <f>TRUNC(SUMIF(N647:N649, N646, J647:J649),0)</f>
        <v>0</v>
      </c>
      <c r="K650" s="13"/>
      <c r="L650" s="14">
        <f>F650+H650+J650</f>
        <v>0</v>
      </c>
      <c r="M650" s="8" t="s">
        <v>52</v>
      </c>
      <c r="N650" s="2" t="s">
        <v>78</v>
      </c>
      <c r="O650" s="2" t="s">
        <v>78</v>
      </c>
      <c r="P650" s="2" t="s">
        <v>52</v>
      </c>
      <c r="Q650" s="2" t="s">
        <v>52</v>
      </c>
      <c r="R650" s="2" t="s">
        <v>52</v>
      </c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2" t="s">
        <v>52</v>
      </c>
      <c r="AW650" s="2" t="s">
        <v>52</v>
      </c>
      <c r="AX650" s="2" t="s">
        <v>52</v>
      </c>
      <c r="AY650" s="2" t="s">
        <v>52</v>
      </c>
    </row>
    <row r="651" spans="1:51" ht="30" customHeight="1">
      <c r="A651" s="9"/>
      <c r="B651" s="9"/>
      <c r="C651" s="9"/>
      <c r="D651" s="9"/>
      <c r="E651" s="13"/>
      <c r="F651" s="14"/>
      <c r="G651" s="13"/>
      <c r="H651" s="14"/>
      <c r="I651" s="13"/>
      <c r="J651" s="14"/>
      <c r="K651" s="13"/>
      <c r="L651" s="14"/>
      <c r="M651" s="9"/>
    </row>
    <row r="652" spans="1:51" ht="30" customHeight="1">
      <c r="A652" s="163" t="s">
        <v>1205</v>
      </c>
      <c r="B652" s="163"/>
      <c r="C652" s="163"/>
      <c r="D652" s="163"/>
      <c r="E652" s="164"/>
      <c r="F652" s="165"/>
      <c r="G652" s="164"/>
      <c r="H652" s="165"/>
      <c r="I652" s="164"/>
      <c r="J652" s="165"/>
      <c r="K652" s="164"/>
      <c r="L652" s="165"/>
      <c r="M652" s="163"/>
      <c r="N652" s="1" t="s">
        <v>583</v>
      </c>
    </row>
    <row r="653" spans="1:51" ht="30" customHeight="1">
      <c r="A653" s="8" t="s">
        <v>916</v>
      </c>
      <c r="B653" s="8" t="s">
        <v>496</v>
      </c>
      <c r="C653" s="8" t="s">
        <v>280</v>
      </c>
      <c r="D653" s="9">
        <v>1</v>
      </c>
      <c r="E653" s="13">
        <f>일위대가목록!E96</f>
        <v>0</v>
      </c>
      <c r="F653" s="14">
        <f>TRUNC(E653*D653,1)</f>
        <v>0</v>
      </c>
      <c r="G653" s="13">
        <f>일위대가목록!F96</f>
        <v>0</v>
      </c>
      <c r="H653" s="14">
        <f>TRUNC(G653*D653,1)</f>
        <v>0</v>
      </c>
      <c r="I653" s="13">
        <f>일위대가목록!G96</f>
        <v>0</v>
      </c>
      <c r="J653" s="14">
        <f>TRUNC(I653*D653,1)</f>
        <v>0</v>
      </c>
      <c r="K653" s="13">
        <f>TRUNC(E653+G653+I653,1)</f>
        <v>0</v>
      </c>
      <c r="L653" s="14">
        <f>TRUNC(F653+H653+J653,1)</f>
        <v>0</v>
      </c>
      <c r="M653" s="8" t="s">
        <v>1206</v>
      </c>
      <c r="N653" s="2" t="s">
        <v>583</v>
      </c>
      <c r="O653" s="2" t="s">
        <v>1207</v>
      </c>
      <c r="P653" s="2" t="s">
        <v>63</v>
      </c>
      <c r="Q653" s="2" t="s">
        <v>64</v>
      </c>
      <c r="R653" s="2" t="s">
        <v>64</v>
      </c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2" t="s">
        <v>52</v>
      </c>
      <c r="AW653" s="2" t="s">
        <v>1208</v>
      </c>
      <c r="AX653" s="2" t="s">
        <v>52</v>
      </c>
      <c r="AY653" s="2" t="s">
        <v>52</v>
      </c>
    </row>
    <row r="654" spans="1:51" ht="30" customHeight="1">
      <c r="A654" s="8" t="s">
        <v>920</v>
      </c>
      <c r="B654" s="8" t="s">
        <v>496</v>
      </c>
      <c r="C654" s="8" t="s">
        <v>280</v>
      </c>
      <c r="D654" s="9">
        <v>1</v>
      </c>
      <c r="E654" s="13">
        <f>일위대가목록!E97</f>
        <v>0</v>
      </c>
      <c r="F654" s="14">
        <f>TRUNC(E654*D654,1)</f>
        <v>0</v>
      </c>
      <c r="G654" s="13">
        <f>일위대가목록!F97</f>
        <v>0</v>
      </c>
      <c r="H654" s="14">
        <f>TRUNC(G654*D654,1)</f>
        <v>0</v>
      </c>
      <c r="I654" s="13">
        <f>일위대가목록!G97</f>
        <v>0</v>
      </c>
      <c r="J654" s="14">
        <f>TRUNC(I654*D654,1)</f>
        <v>0</v>
      </c>
      <c r="K654" s="13">
        <f>TRUNC(E654+G654+I654,1)</f>
        <v>0</v>
      </c>
      <c r="L654" s="14">
        <f>TRUNC(F654+H654+J654,1)</f>
        <v>0</v>
      </c>
      <c r="M654" s="8" t="s">
        <v>1209</v>
      </c>
      <c r="N654" s="2" t="s">
        <v>583</v>
      </c>
      <c r="O654" s="2" t="s">
        <v>1210</v>
      </c>
      <c r="P654" s="2" t="s">
        <v>63</v>
      </c>
      <c r="Q654" s="2" t="s">
        <v>64</v>
      </c>
      <c r="R654" s="2" t="s">
        <v>64</v>
      </c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2" t="s">
        <v>52</v>
      </c>
      <c r="AW654" s="2" t="s">
        <v>1211</v>
      </c>
      <c r="AX654" s="2" t="s">
        <v>52</v>
      </c>
      <c r="AY654" s="2" t="s">
        <v>52</v>
      </c>
    </row>
    <row r="655" spans="1:51" ht="30" customHeight="1">
      <c r="A655" s="8" t="s">
        <v>341</v>
      </c>
      <c r="B655" s="8" t="s">
        <v>52</v>
      </c>
      <c r="C655" s="8" t="s">
        <v>52</v>
      </c>
      <c r="D655" s="9"/>
      <c r="E655" s="13"/>
      <c r="F655" s="14">
        <f>TRUNC(SUMIF(N653:N654, N652, F653:F654),0)</f>
        <v>0</v>
      </c>
      <c r="G655" s="13"/>
      <c r="H655" s="14">
        <f>TRUNC(SUMIF(N653:N654, N652, H653:H654),0)</f>
        <v>0</v>
      </c>
      <c r="I655" s="13"/>
      <c r="J655" s="14">
        <f>TRUNC(SUMIF(N653:N654, N652, J653:J654),0)</f>
        <v>0</v>
      </c>
      <c r="K655" s="13"/>
      <c r="L655" s="14">
        <f>F655+H655+J655</f>
        <v>0</v>
      </c>
      <c r="M655" s="8" t="s">
        <v>52</v>
      </c>
      <c r="N655" s="2" t="s">
        <v>78</v>
      </c>
      <c r="O655" s="2" t="s">
        <v>78</v>
      </c>
      <c r="P655" s="2" t="s">
        <v>52</v>
      </c>
      <c r="Q655" s="2" t="s">
        <v>52</v>
      </c>
      <c r="R655" s="2" t="s">
        <v>52</v>
      </c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2" t="s">
        <v>52</v>
      </c>
      <c r="AW655" s="2" t="s">
        <v>52</v>
      </c>
      <c r="AX655" s="2" t="s">
        <v>52</v>
      </c>
      <c r="AY655" s="2" t="s">
        <v>52</v>
      </c>
    </row>
    <row r="656" spans="1:51" ht="30" customHeight="1">
      <c r="A656" s="9"/>
      <c r="B656" s="9"/>
      <c r="C656" s="9"/>
      <c r="D656" s="9"/>
      <c r="E656" s="13"/>
      <c r="F656" s="14"/>
      <c r="G656" s="13"/>
      <c r="H656" s="14"/>
      <c r="I656" s="13"/>
      <c r="J656" s="14"/>
      <c r="K656" s="13"/>
      <c r="L656" s="14"/>
      <c r="M656" s="9"/>
    </row>
    <row r="657" spans="1:51" ht="30" customHeight="1">
      <c r="A657" s="163" t="s">
        <v>1212</v>
      </c>
      <c r="B657" s="163"/>
      <c r="C657" s="163"/>
      <c r="D657" s="163"/>
      <c r="E657" s="164"/>
      <c r="F657" s="165"/>
      <c r="G657" s="164"/>
      <c r="H657" s="165"/>
      <c r="I657" s="164"/>
      <c r="J657" s="165"/>
      <c r="K657" s="164"/>
      <c r="L657" s="165"/>
      <c r="M657" s="163"/>
      <c r="N657" s="1" t="s">
        <v>1207</v>
      </c>
    </row>
    <row r="658" spans="1:51" ht="30" customHeight="1">
      <c r="A658" s="8" t="s">
        <v>774</v>
      </c>
      <c r="B658" s="8" t="s">
        <v>775</v>
      </c>
      <c r="C658" s="8" t="s">
        <v>280</v>
      </c>
      <c r="D658" s="9">
        <v>1.5709999999999998E-2</v>
      </c>
      <c r="E658" s="13">
        <f>단가대비표!O13</f>
        <v>0</v>
      </c>
      <c r="F658" s="14">
        <f t="shared" ref="F658:F667" si="131">TRUNC(E658*D658,1)</f>
        <v>0</v>
      </c>
      <c r="G658" s="13">
        <f>단가대비표!P13</f>
        <v>0</v>
      </c>
      <c r="H658" s="14">
        <f t="shared" ref="H658:H667" si="132">TRUNC(G658*D658,1)</f>
        <v>0</v>
      </c>
      <c r="I658" s="13">
        <f>단가대비표!V13</f>
        <v>0</v>
      </c>
      <c r="J658" s="14">
        <f t="shared" ref="J658:J667" si="133">TRUNC(I658*D658,1)</f>
        <v>0</v>
      </c>
      <c r="K658" s="13">
        <f t="shared" ref="K658:K667" si="134">TRUNC(E658+G658+I658,1)</f>
        <v>0</v>
      </c>
      <c r="L658" s="14">
        <f t="shared" ref="L658:L667" si="135">TRUNC(F658+H658+J658,1)</f>
        <v>0</v>
      </c>
      <c r="M658" s="8" t="s">
        <v>52</v>
      </c>
      <c r="N658" s="2" t="s">
        <v>1207</v>
      </c>
      <c r="O658" s="2" t="s">
        <v>776</v>
      </c>
      <c r="P658" s="2" t="s">
        <v>64</v>
      </c>
      <c r="Q658" s="2" t="s">
        <v>64</v>
      </c>
      <c r="R658" s="2" t="s">
        <v>63</v>
      </c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2" t="s">
        <v>52</v>
      </c>
      <c r="AW658" s="2" t="s">
        <v>1213</v>
      </c>
      <c r="AX658" s="2" t="s">
        <v>52</v>
      </c>
      <c r="AY658" s="2" t="s">
        <v>52</v>
      </c>
    </row>
    <row r="659" spans="1:51" ht="30" customHeight="1">
      <c r="A659" s="8" t="s">
        <v>778</v>
      </c>
      <c r="B659" s="8" t="s">
        <v>779</v>
      </c>
      <c r="C659" s="8" t="s">
        <v>780</v>
      </c>
      <c r="D659" s="9">
        <v>5.3550000000000004</v>
      </c>
      <c r="E659" s="13">
        <f>단가대비표!O11</f>
        <v>0</v>
      </c>
      <c r="F659" s="14">
        <f t="shared" si="131"/>
        <v>0</v>
      </c>
      <c r="G659" s="13">
        <f>단가대비표!P11</f>
        <v>0</v>
      </c>
      <c r="H659" s="14">
        <f t="shared" si="132"/>
        <v>0</v>
      </c>
      <c r="I659" s="13">
        <f>단가대비표!V11</f>
        <v>0</v>
      </c>
      <c r="J659" s="14">
        <f t="shared" si="133"/>
        <v>0</v>
      </c>
      <c r="K659" s="13">
        <f t="shared" si="134"/>
        <v>0</v>
      </c>
      <c r="L659" s="14">
        <f t="shared" si="135"/>
        <v>0</v>
      </c>
      <c r="M659" s="8" t="s">
        <v>781</v>
      </c>
      <c r="N659" s="2" t="s">
        <v>1207</v>
      </c>
      <c r="O659" s="2" t="s">
        <v>782</v>
      </c>
      <c r="P659" s="2" t="s">
        <v>64</v>
      </c>
      <c r="Q659" s="2" t="s">
        <v>64</v>
      </c>
      <c r="R659" s="2" t="s">
        <v>63</v>
      </c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2" t="s">
        <v>52</v>
      </c>
      <c r="AW659" s="2" t="s">
        <v>1214</v>
      </c>
      <c r="AX659" s="2" t="s">
        <v>52</v>
      </c>
      <c r="AY659" s="2" t="s">
        <v>52</v>
      </c>
    </row>
    <row r="660" spans="1:51" ht="30" customHeight="1">
      <c r="A660" s="8" t="s">
        <v>784</v>
      </c>
      <c r="B660" s="8" t="s">
        <v>785</v>
      </c>
      <c r="C660" s="8" t="s">
        <v>280</v>
      </c>
      <c r="D660" s="9">
        <v>2.3999999999999998E-3</v>
      </c>
      <c r="E660" s="13">
        <f>단가대비표!O12</f>
        <v>0</v>
      </c>
      <c r="F660" s="14">
        <f t="shared" si="131"/>
        <v>0</v>
      </c>
      <c r="G660" s="13">
        <f>단가대비표!P12</f>
        <v>0</v>
      </c>
      <c r="H660" s="14">
        <f t="shared" si="132"/>
        <v>0</v>
      </c>
      <c r="I660" s="13">
        <f>단가대비표!V12</f>
        <v>0</v>
      </c>
      <c r="J660" s="14">
        <f t="shared" si="133"/>
        <v>0</v>
      </c>
      <c r="K660" s="13">
        <f t="shared" si="134"/>
        <v>0</v>
      </c>
      <c r="L660" s="14">
        <f t="shared" si="135"/>
        <v>0</v>
      </c>
      <c r="M660" s="8" t="s">
        <v>52</v>
      </c>
      <c r="N660" s="2" t="s">
        <v>1207</v>
      </c>
      <c r="O660" s="2" t="s">
        <v>786</v>
      </c>
      <c r="P660" s="2" t="s">
        <v>64</v>
      </c>
      <c r="Q660" s="2" t="s">
        <v>64</v>
      </c>
      <c r="R660" s="2" t="s">
        <v>63</v>
      </c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2" t="s">
        <v>52</v>
      </c>
      <c r="AW660" s="2" t="s">
        <v>1215</v>
      </c>
      <c r="AX660" s="2" t="s">
        <v>52</v>
      </c>
      <c r="AY660" s="2" t="s">
        <v>52</v>
      </c>
    </row>
    <row r="661" spans="1:51" ht="30" customHeight="1">
      <c r="A661" s="8" t="s">
        <v>788</v>
      </c>
      <c r="B661" s="8" t="s">
        <v>789</v>
      </c>
      <c r="C661" s="8" t="s">
        <v>790</v>
      </c>
      <c r="D661" s="9">
        <v>1.771E-2</v>
      </c>
      <c r="E661" s="13">
        <f>일위대가목록!E50</f>
        <v>0</v>
      </c>
      <c r="F661" s="14">
        <f t="shared" si="131"/>
        <v>0</v>
      </c>
      <c r="G661" s="13">
        <f>일위대가목록!F50</f>
        <v>0</v>
      </c>
      <c r="H661" s="14">
        <f t="shared" si="132"/>
        <v>0</v>
      </c>
      <c r="I661" s="13">
        <f>일위대가목록!G50</f>
        <v>0</v>
      </c>
      <c r="J661" s="14">
        <f t="shared" si="133"/>
        <v>0</v>
      </c>
      <c r="K661" s="13">
        <f t="shared" si="134"/>
        <v>0</v>
      </c>
      <c r="L661" s="14">
        <f t="shared" si="135"/>
        <v>0</v>
      </c>
      <c r="M661" s="8" t="s">
        <v>791</v>
      </c>
      <c r="N661" s="2" t="s">
        <v>1207</v>
      </c>
      <c r="O661" s="2" t="s">
        <v>792</v>
      </c>
      <c r="P661" s="2" t="s">
        <v>63</v>
      </c>
      <c r="Q661" s="2" t="s">
        <v>64</v>
      </c>
      <c r="R661" s="2" t="s">
        <v>64</v>
      </c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2" t="s">
        <v>52</v>
      </c>
      <c r="AW661" s="2" t="s">
        <v>1216</v>
      </c>
      <c r="AX661" s="2" t="s">
        <v>52</v>
      </c>
      <c r="AY661" s="2" t="s">
        <v>52</v>
      </c>
    </row>
    <row r="662" spans="1:51" ht="30" customHeight="1">
      <c r="A662" s="8" t="s">
        <v>794</v>
      </c>
      <c r="B662" s="8" t="s">
        <v>795</v>
      </c>
      <c r="C662" s="8" t="s">
        <v>796</v>
      </c>
      <c r="D662" s="9">
        <v>1.0710000000000001E-2</v>
      </c>
      <c r="E662" s="13">
        <f>단가대비표!O83</f>
        <v>0</v>
      </c>
      <c r="F662" s="14">
        <f t="shared" si="131"/>
        <v>0</v>
      </c>
      <c r="G662" s="13">
        <f>단가대비표!P83</f>
        <v>0</v>
      </c>
      <c r="H662" s="14">
        <f t="shared" si="132"/>
        <v>0</v>
      </c>
      <c r="I662" s="13">
        <f>단가대비표!V83</f>
        <v>0</v>
      </c>
      <c r="J662" s="14">
        <f t="shared" si="133"/>
        <v>0</v>
      </c>
      <c r="K662" s="13">
        <f t="shared" si="134"/>
        <v>0</v>
      </c>
      <c r="L662" s="14">
        <f t="shared" si="135"/>
        <v>0</v>
      </c>
      <c r="M662" s="8" t="s">
        <v>52</v>
      </c>
      <c r="N662" s="2" t="s">
        <v>1207</v>
      </c>
      <c r="O662" s="2" t="s">
        <v>797</v>
      </c>
      <c r="P662" s="2" t="s">
        <v>64</v>
      </c>
      <c r="Q662" s="2" t="s">
        <v>64</v>
      </c>
      <c r="R662" s="2" t="s">
        <v>63</v>
      </c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2" t="s">
        <v>52</v>
      </c>
      <c r="AW662" s="2" t="s">
        <v>1217</v>
      </c>
      <c r="AX662" s="2" t="s">
        <v>52</v>
      </c>
      <c r="AY662" s="2" t="s">
        <v>52</v>
      </c>
    </row>
    <row r="663" spans="1:51" ht="30" customHeight="1">
      <c r="A663" s="8" t="s">
        <v>963</v>
      </c>
      <c r="B663" s="8" t="s">
        <v>344</v>
      </c>
      <c r="C663" s="8" t="s">
        <v>345</v>
      </c>
      <c r="D663" s="9">
        <v>2.18E-2</v>
      </c>
      <c r="E663" s="13">
        <f>단가대비표!O87</f>
        <v>0</v>
      </c>
      <c r="F663" s="14">
        <f t="shared" si="131"/>
        <v>0</v>
      </c>
      <c r="G663" s="13">
        <f>단가대비표!P87</f>
        <v>0</v>
      </c>
      <c r="H663" s="14">
        <f t="shared" si="132"/>
        <v>0</v>
      </c>
      <c r="I663" s="13">
        <f>단가대비표!V87</f>
        <v>0</v>
      </c>
      <c r="J663" s="14">
        <f t="shared" si="133"/>
        <v>0</v>
      </c>
      <c r="K663" s="13">
        <f t="shared" si="134"/>
        <v>0</v>
      </c>
      <c r="L663" s="14">
        <f t="shared" si="135"/>
        <v>0</v>
      </c>
      <c r="M663" s="8" t="s">
        <v>52</v>
      </c>
      <c r="N663" s="2" t="s">
        <v>1207</v>
      </c>
      <c r="O663" s="2" t="s">
        <v>964</v>
      </c>
      <c r="P663" s="2" t="s">
        <v>64</v>
      </c>
      <c r="Q663" s="2" t="s">
        <v>64</v>
      </c>
      <c r="R663" s="2" t="s">
        <v>63</v>
      </c>
      <c r="S663" s="3"/>
      <c r="T663" s="3"/>
      <c r="U663" s="3"/>
      <c r="V663" s="3">
        <v>1</v>
      </c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2" t="s">
        <v>52</v>
      </c>
      <c r="AW663" s="2" t="s">
        <v>1218</v>
      </c>
      <c r="AX663" s="2" t="s">
        <v>52</v>
      </c>
      <c r="AY663" s="2" t="s">
        <v>52</v>
      </c>
    </row>
    <row r="664" spans="1:51" ht="30" customHeight="1">
      <c r="A664" s="8" t="s">
        <v>343</v>
      </c>
      <c r="B664" s="8" t="s">
        <v>344</v>
      </c>
      <c r="C664" s="8" t="s">
        <v>345</v>
      </c>
      <c r="D664" s="9">
        <v>5.5999999999999995E-4</v>
      </c>
      <c r="E664" s="13">
        <f>단가대비표!O84</f>
        <v>0</v>
      </c>
      <c r="F664" s="14">
        <f t="shared" si="131"/>
        <v>0</v>
      </c>
      <c r="G664" s="13">
        <f>단가대비표!P84</f>
        <v>0</v>
      </c>
      <c r="H664" s="14">
        <f t="shared" si="132"/>
        <v>0</v>
      </c>
      <c r="I664" s="13">
        <f>단가대비표!V84</f>
        <v>0</v>
      </c>
      <c r="J664" s="14">
        <f t="shared" si="133"/>
        <v>0</v>
      </c>
      <c r="K664" s="13">
        <f t="shared" si="134"/>
        <v>0</v>
      </c>
      <c r="L664" s="14">
        <f t="shared" si="135"/>
        <v>0</v>
      </c>
      <c r="M664" s="8" t="s">
        <v>52</v>
      </c>
      <c r="N664" s="2" t="s">
        <v>1207</v>
      </c>
      <c r="O664" s="2" t="s">
        <v>346</v>
      </c>
      <c r="P664" s="2" t="s">
        <v>64</v>
      </c>
      <c r="Q664" s="2" t="s">
        <v>64</v>
      </c>
      <c r="R664" s="2" t="s">
        <v>63</v>
      </c>
      <c r="S664" s="3"/>
      <c r="T664" s="3"/>
      <c r="U664" s="3"/>
      <c r="V664" s="3">
        <v>1</v>
      </c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2" t="s">
        <v>52</v>
      </c>
      <c r="AW664" s="2" t="s">
        <v>1219</v>
      </c>
      <c r="AX664" s="2" t="s">
        <v>52</v>
      </c>
      <c r="AY664" s="2" t="s">
        <v>52</v>
      </c>
    </row>
    <row r="665" spans="1:51" ht="30" customHeight="1">
      <c r="A665" s="8" t="s">
        <v>803</v>
      </c>
      <c r="B665" s="8" t="s">
        <v>344</v>
      </c>
      <c r="C665" s="8" t="s">
        <v>345</v>
      </c>
      <c r="D665" s="9">
        <v>2.2100000000000002E-3</v>
      </c>
      <c r="E665" s="13">
        <f>단가대비표!O90</f>
        <v>0</v>
      </c>
      <c r="F665" s="14">
        <f t="shared" si="131"/>
        <v>0</v>
      </c>
      <c r="G665" s="13">
        <f>단가대비표!P90</f>
        <v>0</v>
      </c>
      <c r="H665" s="14">
        <f t="shared" si="132"/>
        <v>0</v>
      </c>
      <c r="I665" s="13">
        <f>단가대비표!V90</f>
        <v>0</v>
      </c>
      <c r="J665" s="14">
        <f t="shared" si="133"/>
        <v>0</v>
      </c>
      <c r="K665" s="13">
        <f t="shared" si="134"/>
        <v>0</v>
      </c>
      <c r="L665" s="14">
        <f t="shared" si="135"/>
        <v>0</v>
      </c>
      <c r="M665" s="8" t="s">
        <v>52</v>
      </c>
      <c r="N665" s="2" t="s">
        <v>1207</v>
      </c>
      <c r="O665" s="2" t="s">
        <v>804</v>
      </c>
      <c r="P665" s="2" t="s">
        <v>64</v>
      </c>
      <c r="Q665" s="2" t="s">
        <v>64</v>
      </c>
      <c r="R665" s="2" t="s">
        <v>63</v>
      </c>
      <c r="S665" s="3"/>
      <c r="T665" s="3"/>
      <c r="U665" s="3"/>
      <c r="V665" s="3">
        <v>1</v>
      </c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2" t="s">
        <v>52</v>
      </c>
      <c r="AW665" s="2" t="s">
        <v>1220</v>
      </c>
      <c r="AX665" s="2" t="s">
        <v>52</v>
      </c>
      <c r="AY665" s="2" t="s">
        <v>52</v>
      </c>
    </row>
    <row r="666" spans="1:51" ht="30" customHeight="1">
      <c r="A666" s="8" t="s">
        <v>806</v>
      </c>
      <c r="B666" s="8" t="s">
        <v>344</v>
      </c>
      <c r="C666" s="8" t="s">
        <v>345</v>
      </c>
      <c r="D666" s="9">
        <v>6.3000000000000003E-4</v>
      </c>
      <c r="E666" s="13">
        <f>단가대비표!O85</f>
        <v>0</v>
      </c>
      <c r="F666" s="14">
        <f t="shared" si="131"/>
        <v>0</v>
      </c>
      <c r="G666" s="13">
        <f>단가대비표!P85</f>
        <v>0</v>
      </c>
      <c r="H666" s="14">
        <f t="shared" si="132"/>
        <v>0</v>
      </c>
      <c r="I666" s="13">
        <f>단가대비표!V85</f>
        <v>0</v>
      </c>
      <c r="J666" s="14">
        <f t="shared" si="133"/>
        <v>0</v>
      </c>
      <c r="K666" s="13">
        <f t="shared" si="134"/>
        <v>0</v>
      </c>
      <c r="L666" s="14">
        <f t="shared" si="135"/>
        <v>0</v>
      </c>
      <c r="M666" s="8" t="s">
        <v>52</v>
      </c>
      <c r="N666" s="2" t="s">
        <v>1207</v>
      </c>
      <c r="O666" s="2" t="s">
        <v>807</v>
      </c>
      <c r="P666" s="2" t="s">
        <v>64</v>
      </c>
      <c r="Q666" s="2" t="s">
        <v>64</v>
      </c>
      <c r="R666" s="2" t="s">
        <v>63</v>
      </c>
      <c r="S666" s="3"/>
      <c r="T666" s="3"/>
      <c r="U666" s="3"/>
      <c r="V666" s="3">
        <v>1</v>
      </c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2" t="s">
        <v>52</v>
      </c>
      <c r="AW666" s="2" t="s">
        <v>1221</v>
      </c>
      <c r="AX666" s="2" t="s">
        <v>52</v>
      </c>
      <c r="AY666" s="2" t="s">
        <v>52</v>
      </c>
    </row>
    <row r="667" spans="1:51" ht="30" customHeight="1">
      <c r="A667" s="8" t="s">
        <v>378</v>
      </c>
      <c r="B667" s="8" t="s">
        <v>809</v>
      </c>
      <c r="C667" s="8" t="s">
        <v>179</v>
      </c>
      <c r="D667" s="9">
        <v>1</v>
      </c>
      <c r="E667" s="13">
        <f>TRUNC(SUMIF(V658:V667, RIGHTB(O667, 1), H658:H667)*U667, 2)</f>
        <v>0</v>
      </c>
      <c r="F667" s="14">
        <f t="shared" si="131"/>
        <v>0</v>
      </c>
      <c r="G667" s="13">
        <v>0</v>
      </c>
      <c r="H667" s="14">
        <f t="shared" si="132"/>
        <v>0</v>
      </c>
      <c r="I667" s="13">
        <v>0</v>
      </c>
      <c r="J667" s="14">
        <f t="shared" si="133"/>
        <v>0</v>
      </c>
      <c r="K667" s="13">
        <f t="shared" si="134"/>
        <v>0</v>
      </c>
      <c r="L667" s="14">
        <f t="shared" si="135"/>
        <v>0</v>
      </c>
      <c r="M667" s="8" t="s">
        <v>52</v>
      </c>
      <c r="N667" s="2" t="s">
        <v>1207</v>
      </c>
      <c r="O667" s="2" t="s">
        <v>380</v>
      </c>
      <c r="P667" s="2" t="s">
        <v>64</v>
      </c>
      <c r="Q667" s="2" t="s">
        <v>64</v>
      </c>
      <c r="R667" s="2" t="s">
        <v>64</v>
      </c>
      <c r="S667" s="3">
        <v>1</v>
      </c>
      <c r="T667" s="3">
        <v>0</v>
      </c>
      <c r="U667" s="3">
        <v>0.03</v>
      </c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2" t="s">
        <v>52</v>
      </c>
      <c r="AW667" s="2" t="s">
        <v>1222</v>
      </c>
      <c r="AX667" s="2" t="s">
        <v>52</v>
      </c>
      <c r="AY667" s="2" t="s">
        <v>52</v>
      </c>
    </row>
    <row r="668" spans="1:51" ht="30" customHeight="1">
      <c r="A668" s="8" t="s">
        <v>341</v>
      </c>
      <c r="B668" s="8" t="s">
        <v>52</v>
      </c>
      <c r="C668" s="8" t="s">
        <v>52</v>
      </c>
      <c r="D668" s="9"/>
      <c r="E668" s="13"/>
      <c r="F668" s="14">
        <f>TRUNC(SUMIF(N658:N667, N657, F658:F667),0)</f>
        <v>0</v>
      </c>
      <c r="G668" s="13"/>
      <c r="H668" s="14">
        <f>TRUNC(SUMIF(N658:N667, N657, H658:H667),0)</f>
        <v>0</v>
      </c>
      <c r="I668" s="13"/>
      <c r="J668" s="14">
        <f>TRUNC(SUMIF(N658:N667, N657, J658:J667),0)</f>
        <v>0</v>
      </c>
      <c r="K668" s="13"/>
      <c r="L668" s="14">
        <f>F668+H668+J668</f>
        <v>0</v>
      </c>
      <c r="M668" s="8" t="s">
        <v>52</v>
      </c>
      <c r="N668" s="2" t="s">
        <v>78</v>
      </c>
      <c r="O668" s="2" t="s">
        <v>78</v>
      </c>
      <c r="P668" s="2" t="s">
        <v>52</v>
      </c>
      <c r="Q668" s="2" t="s">
        <v>52</v>
      </c>
      <c r="R668" s="2" t="s">
        <v>52</v>
      </c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2" t="s">
        <v>52</v>
      </c>
      <c r="AW668" s="2" t="s">
        <v>52</v>
      </c>
      <c r="AX668" s="2" t="s">
        <v>52</v>
      </c>
      <c r="AY668" s="2" t="s">
        <v>52</v>
      </c>
    </row>
    <row r="669" spans="1:51" ht="30" customHeight="1">
      <c r="A669" s="9"/>
      <c r="B669" s="9"/>
      <c r="C669" s="9"/>
      <c r="D669" s="9"/>
      <c r="E669" s="13"/>
      <c r="F669" s="14"/>
      <c r="G669" s="13"/>
      <c r="H669" s="14"/>
      <c r="I669" s="13"/>
      <c r="J669" s="14"/>
      <c r="K669" s="13"/>
      <c r="L669" s="14"/>
      <c r="M669" s="9"/>
    </row>
    <row r="670" spans="1:51" ht="30" customHeight="1">
      <c r="A670" s="163" t="s">
        <v>1223</v>
      </c>
      <c r="B670" s="163"/>
      <c r="C670" s="163"/>
      <c r="D670" s="163"/>
      <c r="E670" s="164"/>
      <c r="F670" s="165"/>
      <c r="G670" s="164"/>
      <c r="H670" s="165"/>
      <c r="I670" s="164"/>
      <c r="J670" s="165"/>
      <c r="K670" s="164"/>
      <c r="L670" s="165"/>
      <c r="M670" s="163"/>
      <c r="N670" s="1" t="s">
        <v>1210</v>
      </c>
    </row>
    <row r="671" spans="1:51" ht="30" customHeight="1">
      <c r="A671" s="8" t="s">
        <v>774</v>
      </c>
      <c r="B671" s="8" t="s">
        <v>775</v>
      </c>
      <c r="C671" s="8" t="s">
        <v>280</v>
      </c>
      <c r="D671" s="9">
        <v>2.7699999999999999E-3</v>
      </c>
      <c r="E671" s="13">
        <f>단가대비표!O13</f>
        <v>0</v>
      </c>
      <c r="F671" s="14">
        <f t="shared" ref="F671:F680" si="136">TRUNC(E671*D671,1)</f>
        <v>0</v>
      </c>
      <c r="G671" s="13">
        <f>단가대비표!P13</f>
        <v>0</v>
      </c>
      <c r="H671" s="14">
        <f t="shared" ref="H671:H680" si="137">TRUNC(G671*D671,1)</f>
        <v>0</v>
      </c>
      <c r="I671" s="13">
        <f>단가대비표!V13</f>
        <v>0</v>
      </c>
      <c r="J671" s="14">
        <f t="shared" ref="J671:J680" si="138">TRUNC(I671*D671,1)</f>
        <v>0</v>
      </c>
      <c r="K671" s="13">
        <f t="shared" ref="K671:K680" si="139">TRUNC(E671+G671+I671,1)</f>
        <v>0</v>
      </c>
      <c r="L671" s="14">
        <f t="shared" ref="L671:L680" si="140">TRUNC(F671+H671+J671,1)</f>
        <v>0</v>
      </c>
      <c r="M671" s="8" t="s">
        <v>52</v>
      </c>
      <c r="N671" s="2" t="s">
        <v>1210</v>
      </c>
      <c r="O671" s="2" t="s">
        <v>776</v>
      </c>
      <c r="P671" s="2" t="s">
        <v>64</v>
      </c>
      <c r="Q671" s="2" t="s">
        <v>64</v>
      </c>
      <c r="R671" s="2" t="s">
        <v>63</v>
      </c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2" t="s">
        <v>52</v>
      </c>
      <c r="AW671" s="2" t="s">
        <v>1224</v>
      </c>
      <c r="AX671" s="2" t="s">
        <v>52</v>
      </c>
      <c r="AY671" s="2" t="s">
        <v>52</v>
      </c>
    </row>
    <row r="672" spans="1:51" ht="30" customHeight="1">
      <c r="A672" s="8" t="s">
        <v>778</v>
      </c>
      <c r="B672" s="8" t="s">
        <v>779</v>
      </c>
      <c r="C672" s="8" t="s">
        <v>780</v>
      </c>
      <c r="D672" s="9">
        <v>0.94499999999999995</v>
      </c>
      <c r="E672" s="13">
        <f>단가대비표!O11</f>
        <v>0</v>
      </c>
      <c r="F672" s="14">
        <f t="shared" si="136"/>
        <v>0</v>
      </c>
      <c r="G672" s="13">
        <f>단가대비표!P11</f>
        <v>0</v>
      </c>
      <c r="H672" s="14">
        <f t="shared" si="137"/>
        <v>0</v>
      </c>
      <c r="I672" s="13">
        <f>단가대비표!V11</f>
        <v>0</v>
      </c>
      <c r="J672" s="14">
        <f t="shared" si="138"/>
        <v>0</v>
      </c>
      <c r="K672" s="13">
        <f t="shared" si="139"/>
        <v>0</v>
      </c>
      <c r="L672" s="14">
        <f t="shared" si="140"/>
        <v>0</v>
      </c>
      <c r="M672" s="8" t="s">
        <v>781</v>
      </c>
      <c r="N672" s="2" t="s">
        <v>1210</v>
      </c>
      <c r="O672" s="2" t="s">
        <v>782</v>
      </c>
      <c r="P672" s="2" t="s">
        <v>64</v>
      </c>
      <c r="Q672" s="2" t="s">
        <v>64</v>
      </c>
      <c r="R672" s="2" t="s">
        <v>63</v>
      </c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2" t="s">
        <v>52</v>
      </c>
      <c r="AW672" s="2" t="s">
        <v>1225</v>
      </c>
      <c r="AX672" s="2" t="s">
        <v>52</v>
      </c>
      <c r="AY672" s="2" t="s">
        <v>52</v>
      </c>
    </row>
    <row r="673" spans="1:51" ht="30" customHeight="1">
      <c r="A673" s="8" t="s">
        <v>784</v>
      </c>
      <c r="B673" s="8" t="s">
        <v>785</v>
      </c>
      <c r="C673" s="8" t="s">
        <v>280</v>
      </c>
      <c r="D673" s="9">
        <v>4.0000000000000002E-4</v>
      </c>
      <c r="E673" s="13">
        <f>단가대비표!O12</f>
        <v>0</v>
      </c>
      <c r="F673" s="14">
        <f t="shared" si="136"/>
        <v>0</v>
      </c>
      <c r="G673" s="13">
        <f>단가대비표!P12</f>
        <v>0</v>
      </c>
      <c r="H673" s="14">
        <f t="shared" si="137"/>
        <v>0</v>
      </c>
      <c r="I673" s="13">
        <f>단가대비표!V12</f>
        <v>0</v>
      </c>
      <c r="J673" s="14">
        <f t="shared" si="138"/>
        <v>0</v>
      </c>
      <c r="K673" s="13">
        <f t="shared" si="139"/>
        <v>0</v>
      </c>
      <c r="L673" s="14">
        <f t="shared" si="140"/>
        <v>0</v>
      </c>
      <c r="M673" s="8" t="s">
        <v>52</v>
      </c>
      <c r="N673" s="2" t="s">
        <v>1210</v>
      </c>
      <c r="O673" s="2" t="s">
        <v>786</v>
      </c>
      <c r="P673" s="2" t="s">
        <v>64</v>
      </c>
      <c r="Q673" s="2" t="s">
        <v>64</v>
      </c>
      <c r="R673" s="2" t="s">
        <v>63</v>
      </c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2" t="s">
        <v>52</v>
      </c>
      <c r="AW673" s="2" t="s">
        <v>1226</v>
      </c>
      <c r="AX673" s="2" t="s">
        <v>52</v>
      </c>
      <c r="AY673" s="2" t="s">
        <v>52</v>
      </c>
    </row>
    <row r="674" spans="1:51" ht="30" customHeight="1">
      <c r="A674" s="8" t="s">
        <v>788</v>
      </c>
      <c r="B674" s="8" t="s">
        <v>789</v>
      </c>
      <c r="C674" s="8" t="s">
        <v>790</v>
      </c>
      <c r="D674" s="9">
        <v>3.1199999999999999E-3</v>
      </c>
      <c r="E674" s="13">
        <f>일위대가목록!E50</f>
        <v>0</v>
      </c>
      <c r="F674" s="14">
        <f t="shared" si="136"/>
        <v>0</v>
      </c>
      <c r="G674" s="13">
        <f>일위대가목록!F50</f>
        <v>0</v>
      </c>
      <c r="H674" s="14">
        <f t="shared" si="137"/>
        <v>0</v>
      </c>
      <c r="I674" s="13">
        <f>일위대가목록!G50</f>
        <v>0</v>
      </c>
      <c r="J674" s="14">
        <f t="shared" si="138"/>
        <v>0</v>
      </c>
      <c r="K674" s="13">
        <f t="shared" si="139"/>
        <v>0</v>
      </c>
      <c r="L674" s="14">
        <f t="shared" si="140"/>
        <v>0</v>
      </c>
      <c r="M674" s="8" t="s">
        <v>791</v>
      </c>
      <c r="N674" s="2" t="s">
        <v>1210</v>
      </c>
      <c r="O674" s="2" t="s">
        <v>792</v>
      </c>
      <c r="P674" s="2" t="s">
        <v>63</v>
      </c>
      <c r="Q674" s="2" t="s">
        <v>64</v>
      </c>
      <c r="R674" s="2" t="s">
        <v>64</v>
      </c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2" t="s">
        <v>52</v>
      </c>
      <c r="AW674" s="2" t="s">
        <v>1227</v>
      </c>
      <c r="AX674" s="2" t="s">
        <v>52</v>
      </c>
      <c r="AY674" s="2" t="s">
        <v>52</v>
      </c>
    </row>
    <row r="675" spans="1:51" ht="30" customHeight="1">
      <c r="A675" s="8" t="s">
        <v>794</v>
      </c>
      <c r="B675" s="8" t="s">
        <v>795</v>
      </c>
      <c r="C675" s="8" t="s">
        <v>796</v>
      </c>
      <c r="D675" s="9">
        <v>1.89E-2</v>
      </c>
      <c r="E675" s="13">
        <f>단가대비표!O83</f>
        <v>0</v>
      </c>
      <c r="F675" s="14">
        <f t="shared" si="136"/>
        <v>0</v>
      </c>
      <c r="G675" s="13">
        <f>단가대비표!P83</f>
        <v>0</v>
      </c>
      <c r="H675" s="14">
        <f t="shared" si="137"/>
        <v>0</v>
      </c>
      <c r="I675" s="13">
        <f>단가대비표!V83</f>
        <v>0</v>
      </c>
      <c r="J675" s="14">
        <f t="shared" si="138"/>
        <v>0</v>
      </c>
      <c r="K675" s="13">
        <f t="shared" si="139"/>
        <v>0</v>
      </c>
      <c r="L675" s="14">
        <f t="shared" si="140"/>
        <v>0</v>
      </c>
      <c r="M675" s="8" t="s">
        <v>52</v>
      </c>
      <c r="N675" s="2" t="s">
        <v>1210</v>
      </c>
      <c r="O675" s="2" t="s">
        <v>797</v>
      </c>
      <c r="P675" s="2" t="s">
        <v>64</v>
      </c>
      <c r="Q675" s="2" t="s">
        <v>64</v>
      </c>
      <c r="R675" s="2" t="s">
        <v>63</v>
      </c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2" t="s">
        <v>52</v>
      </c>
      <c r="AW675" s="2" t="s">
        <v>1228</v>
      </c>
      <c r="AX675" s="2" t="s">
        <v>52</v>
      </c>
      <c r="AY675" s="2" t="s">
        <v>52</v>
      </c>
    </row>
    <row r="676" spans="1:51" ht="30" customHeight="1">
      <c r="A676" s="8" t="s">
        <v>963</v>
      </c>
      <c r="B676" s="8" t="s">
        <v>344</v>
      </c>
      <c r="C676" s="8" t="s">
        <v>345</v>
      </c>
      <c r="D676" s="9">
        <v>5.8500000000000002E-3</v>
      </c>
      <c r="E676" s="13">
        <f>단가대비표!O87</f>
        <v>0</v>
      </c>
      <c r="F676" s="14">
        <f t="shared" si="136"/>
        <v>0</v>
      </c>
      <c r="G676" s="13">
        <f>단가대비표!P87</f>
        <v>0</v>
      </c>
      <c r="H676" s="14">
        <f t="shared" si="137"/>
        <v>0</v>
      </c>
      <c r="I676" s="13">
        <f>단가대비표!V87</f>
        <v>0</v>
      </c>
      <c r="J676" s="14">
        <f t="shared" si="138"/>
        <v>0</v>
      </c>
      <c r="K676" s="13">
        <f t="shared" si="139"/>
        <v>0</v>
      </c>
      <c r="L676" s="14">
        <f t="shared" si="140"/>
        <v>0</v>
      </c>
      <c r="M676" s="8" t="s">
        <v>52</v>
      </c>
      <c r="N676" s="2" t="s">
        <v>1210</v>
      </c>
      <c r="O676" s="2" t="s">
        <v>964</v>
      </c>
      <c r="P676" s="2" t="s">
        <v>64</v>
      </c>
      <c r="Q676" s="2" t="s">
        <v>64</v>
      </c>
      <c r="R676" s="2" t="s">
        <v>63</v>
      </c>
      <c r="S676" s="3"/>
      <c r="T676" s="3"/>
      <c r="U676" s="3"/>
      <c r="V676" s="3">
        <v>1</v>
      </c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2" t="s">
        <v>52</v>
      </c>
      <c r="AW676" s="2" t="s">
        <v>1229</v>
      </c>
      <c r="AX676" s="2" t="s">
        <v>52</v>
      </c>
      <c r="AY676" s="2" t="s">
        <v>52</v>
      </c>
    </row>
    <row r="677" spans="1:51" ht="30" customHeight="1">
      <c r="A677" s="8" t="s">
        <v>343</v>
      </c>
      <c r="B677" s="8" t="s">
        <v>344</v>
      </c>
      <c r="C677" s="8" t="s">
        <v>345</v>
      </c>
      <c r="D677" s="9">
        <v>1E-4</v>
      </c>
      <c r="E677" s="13">
        <f>단가대비표!O84</f>
        <v>0</v>
      </c>
      <c r="F677" s="14">
        <f t="shared" si="136"/>
        <v>0</v>
      </c>
      <c r="G677" s="13">
        <f>단가대비표!P84</f>
        <v>0</v>
      </c>
      <c r="H677" s="14">
        <f t="shared" si="137"/>
        <v>0</v>
      </c>
      <c r="I677" s="13">
        <f>단가대비표!V84</f>
        <v>0</v>
      </c>
      <c r="J677" s="14">
        <f t="shared" si="138"/>
        <v>0</v>
      </c>
      <c r="K677" s="13">
        <f t="shared" si="139"/>
        <v>0</v>
      </c>
      <c r="L677" s="14">
        <f t="shared" si="140"/>
        <v>0</v>
      </c>
      <c r="M677" s="8" t="s">
        <v>52</v>
      </c>
      <c r="N677" s="2" t="s">
        <v>1210</v>
      </c>
      <c r="O677" s="2" t="s">
        <v>346</v>
      </c>
      <c r="P677" s="2" t="s">
        <v>64</v>
      </c>
      <c r="Q677" s="2" t="s">
        <v>64</v>
      </c>
      <c r="R677" s="2" t="s">
        <v>63</v>
      </c>
      <c r="S677" s="3"/>
      <c r="T677" s="3"/>
      <c r="U677" s="3"/>
      <c r="V677" s="3">
        <v>1</v>
      </c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2" t="s">
        <v>52</v>
      </c>
      <c r="AW677" s="2" t="s">
        <v>1230</v>
      </c>
      <c r="AX677" s="2" t="s">
        <v>52</v>
      </c>
      <c r="AY677" s="2" t="s">
        <v>52</v>
      </c>
    </row>
    <row r="678" spans="1:51" ht="30" customHeight="1">
      <c r="A678" s="8" t="s">
        <v>803</v>
      </c>
      <c r="B678" s="8" t="s">
        <v>344</v>
      </c>
      <c r="C678" s="8" t="s">
        <v>345</v>
      </c>
      <c r="D678" s="9">
        <v>3.8999999999999999E-4</v>
      </c>
      <c r="E678" s="13">
        <f>단가대비표!O90</f>
        <v>0</v>
      </c>
      <c r="F678" s="14">
        <f t="shared" si="136"/>
        <v>0</v>
      </c>
      <c r="G678" s="13">
        <f>단가대비표!P90</f>
        <v>0</v>
      </c>
      <c r="H678" s="14">
        <f t="shared" si="137"/>
        <v>0</v>
      </c>
      <c r="I678" s="13">
        <f>단가대비표!V90</f>
        <v>0</v>
      </c>
      <c r="J678" s="14">
        <f t="shared" si="138"/>
        <v>0</v>
      </c>
      <c r="K678" s="13">
        <f t="shared" si="139"/>
        <v>0</v>
      </c>
      <c r="L678" s="14">
        <f t="shared" si="140"/>
        <v>0</v>
      </c>
      <c r="M678" s="8" t="s">
        <v>52</v>
      </c>
      <c r="N678" s="2" t="s">
        <v>1210</v>
      </c>
      <c r="O678" s="2" t="s">
        <v>804</v>
      </c>
      <c r="P678" s="2" t="s">
        <v>64</v>
      </c>
      <c r="Q678" s="2" t="s">
        <v>64</v>
      </c>
      <c r="R678" s="2" t="s">
        <v>63</v>
      </c>
      <c r="S678" s="3"/>
      <c r="T678" s="3"/>
      <c r="U678" s="3"/>
      <c r="V678" s="3">
        <v>1</v>
      </c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2" t="s">
        <v>52</v>
      </c>
      <c r="AW678" s="2" t="s">
        <v>1231</v>
      </c>
      <c r="AX678" s="2" t="s">
        <v>52</v>
      </c>
      <c r="AY678" s="2" t="s">
        <v>52</v>
      </c>
    </row>
    <row r="679" spans="1:51" ht="30" customHeight="1">
      <c r="A679" s="8" t="s">
        <v>806</v>
      </c>
      <c r="B679" s="8" t="s">
        <v>344</v>
      </c>
      <c r="C679" s="8" t="s">
        <v>345</v>
      </c>
      <c r="D679" s="9">
        <v>1.1E-4</v>
      </c>
      <c r="E679" s="13">
        <f>단가대비표!O85</f>
        <v>0</v>
      </c>
      <c r="F679" s="14">
        <f t="shared" si="136"/>
        <v>0</v>
      </c>
      <c r="G679" s="13">
        <f>단가대비표!P85</f>
        <v>0</v>
      </c>
      <c r="H679" s="14">
        <f t="shared" si="137"/>
        <v>0</v>
      </c>
      <c r="I679" s="13">
        <f>단가대비표!V85</f>
        <v>0</v>
      </c>
      <c r="J679" s="14">
        <f t="shared" si="138"/>
        <v>0</v>
      </c>
      <c r="K679" s="13">
        <f t="shared" si="139"/>
        <v>0</v>
      </c>
      <c r="L679" s="14">
        <f t="shared" si="140"/>
        <v>0</v>
      </c>
      <c r="M679" s="8" t="s">
        <v>52</v>
      </c>
      <c r="N679" s="2" t="s">
        <v>1210</v>
      </c>
      <c r="O679" s="2" t="s">
        <v>807</v>
      </c>
      <c r="P679" s="2" t="s">
        <v>64</v>
      </c>
      <c r="Q679" s="2" t="s">
        <v>64</v>
      </c>
      <c r="R679" s="2" t="s">
        <v>63</v>
      </c>
      <c r="S679" s="3"/>
      <c r="T679" s="3"/>
      <c r="U679" s="3"/>
      <c r="V679" s="3">
        <v>1</v>
      </c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2" t="s">
        <v>52</v>
      </c>
      <c r="AW679" s="2" t="s">
        <v>1232</v>
      </c>
      <c r="AX679" s="2" t="s">
        <v>52</v>
      </c>
      <c r="AY679" s="2" t="s">
        <v>52</v>
      </c>
    </row>
    <row r="680" spans="1:51" ht="30" customHeight="1">
      <c r="A680" s="8" t="s">
        <v>378</v>
      </c>
      <c r="B680" s="8" t="s">
        <v>809</v>
      </c>
      <c r="C680" s="8" t="s">
        <v>179</v>
      </c>
      <c r="D680" s="9">
        <v>1</v>
      </c>
      <c r="E680" s="13">
        <f>TRUNC(SUMIF(V671:V680, RIGHTB(O680, 1), H671:H680)*U680, 2)</f>
        <v>0</v>
      </c>
      <c r="F680" s="14">
        <f t="shared" si="136"/>
        <v>0</v>
      </c>
      <c r="G680" s="13">
        <v>0</v>
      </c>
      <c r="H680" s="14">
        <f t="shared" si="137"/>
        <v>0</v>
      </c>
      <c r="I680" s="13">
        <v>0</v>
      </c>
      <c r="J680" s="14">
        <f t="shared" si="138"/>
        <v>0</v>
      </c>
      <c r="K680" s="13">
        <f t="shared" si="139"/>
        <v>0</v>
      </c>
      <c r="L680" s="14">
        <f t="shared" si="140"/>
        <v>0</v>
      </c>
      <c r="M680" s="8" t="s">
        <v>52</v>
      </c>
      <c r="N680" s="2" t="s">
        <v>1210</v>
      </c>
      <c r="O680" s="2" t="s">
        <v>380</v>
      </c>
      <c r="P680" s="2" t="s">
        <v>64</v>
      </c>
      <c r="Q680" s="2" t="s">
        <v>64</v>
      </c>
      <c r="R680" s="2" t="s">
        <v>64</v>
      </c>
      <c r="S680" s="3">
        <v>1</v>
      </c>
      <c r="T680" s="3">
        <v>0</v>
      </c>
      <c r="U680" s="3">
        <v>0.03</v>
      </c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2" t="s">
        <v>52</v>
      </c>
      <c r="AW680" s="2" t="s">
        <v>1233</v>
      </c>
      <c r="AX680" s="2" t="s">
        <v>52</v>
      </c>
      <c r="AY680" s="2" t="s">
        <v>52</v>
      </c>
    </row>
    <row r="681" spans="1:51" ht="30" customHeight="1">
      <c r="A681" s="8" t="s">
        <v>341</v>
      </c>
      <c r="B681" s="8" t="s">
        <v>52</v>
      </c>
      <c r="C681" s="8" t="s">
        <v>52</v>
      </c>
      <c r="D681" s="9"/>
      <c r="E681" s="13"/>
      <c r="F681" s="14">
        <f>TRUNC(SUMIF(N671:N680, N670, F671:F680),0)</f>
        <v>0</v>
      </c>
      <c r="G681" s="13"/>
      <c r="H681" s="14">
        <f>TRUNC(SUMIF(N671:N680, N670, H671:H680),0)</f>
        <v>0</v>
      </c>
      <c r="I681" s="13"/>
      <c r="J681" s="14">
        <f>TRUNC(SUMIF(N671:N680, N670, J671:J680),0)</f>
        <v>0</v>
      </c>
      <c r="K681" s="13"/>
      <c r="L681" s="14">
        <f>F681+H681+J681</f>
        <v>0</v>
      </c>
      <c r="M681" s="8" t="s">
        <v>52</v>
      </c>
      <c r="N681" s="2" t="s">
        <v>78</v>
      </c>
      <c r="O681" s="2" t="s">
        <v>78</v>
      </c>
      <c r="P681" s="2" t="s">
        <v>52</v>
      </c>
      <c r="Q681" s="2" t="s">
        <v>52</v>
      </c>
      <c r="R681" s="2" t="s">
        <v>52</v>
      </c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2" t="s">
        <v>52</v>
      </c>
      <c r="AW681" s="2" t="s">
        <v>52</v>
      </c>
      <c r="AX681" s="2" t="s">
        <v>52</v>
      </c>
      <c r="AY681" s="2" t="s">
        <v>52</v>
      </c>
    </row>
    <row r="682" spans="1:51" ht="30" customHeight="1">
      <c r="A682" s="9"/>
      <c r="B682" s="9"/>
      <c r="C682" s="9"/>
      <c r="D682" s="9"/>
      <c r="E682" s="13"/>
      <c r="F682" s="14"/>
      <c r="G682" s="13"/>
      <c r="H682" s="14"/>
      <c r="I682" s="13"/>
      <c r="J682" s="14"/>
      <c r="K682" s="13"/>
      <c r="L682" s="14"/>
      <c r="M682" s="9"/>
    </row>
    <row r="683" spans="1:51" ht="30" customHeight="1">
      <c r="A683" s="163" t="s">
        <v>1234</v>
      </c>
      <c r="B683" s="163"/>
      <c r="C683" s="163"/>
      <c r="D683" s="163"/>
      <c r="E683" s="164"/>
      <c r="F683" s="165"/>
      <c r="G683" s="164"/>
      <c r="H683" s="165"/>
      <c r="I683" s="164"/>
      <c r="J683" s="165"/>
      <c r="K683" s="164"/>
      <c r="L683" s="165"/>
      <c r="M683" s="163"/>
      <c r="N683" s="1" t="s">
        <v>595</v>
      </c>
    </row>
    <row r="684" spans="1:51" ht="30" customHeight="1">
      <c r="A684" s="8" t="s">
        <v>573</v>
      </c>
      <c r="B684" s="8" t="s">
        <v>1127</v>
      </c>
      <c r="C684" s="8" t="s">
        <v>365</v>
      </c>
      <c r="D684" s="9">
        <v>1.05</v>
      </c>
      <c r="E684" s="13">
        <f>단가대비표!O73</f>
        <v>0</v>
      </c>
      <c r="F684" s="14">
        <f>TRUNC(E684*D684,1)</f>
        <v>0</v>
      </c>
      <c r="G684" s="13">
        <f>단가대비표!P73</f>
        <v>0</v>
      </c>
      <c r="H684" s="14">
        <f>TRUNC(G684*D684,1)</f>
        <v>0</v>
      </c>
      <c r="I684" s="13">
        <f>단가대비표!V73</f>
        <v>0</v>
      </c>
      <c r="J684" s="14">
        <f>TRUNC(I684*D684,1)</f>
        <v>0</v>
      </c>
      <c r="K684" s="13">
        <f t="shared" ref="K684:L686" si="141">TRUNC(E684+G684+I684,1)</f>
        <v>0</v>
      </c>
      <c r="L684" s="14">
        <f t="shared" si="141"/>
        <v>0</v>
      </c>
      <c r="M684" s="8" t="s">
        <v>52</v>
      </c>
      <c r="N684" s="2" t="s">
        <v>595</v>
      </c>
      <c r="O684" s="2" t="s">
        <v>1128</v>
      </c>
      <c r="P684" s="2" t="s">
        <v>64</v>
      </c>
      <c r="Q684" s="2" t="s">
        <v>64</v>
      </c>
      <c r="R684" s="2" t="s">
        <v>63</v>
      </c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2" t="s">
        <v>52</v>
      </c>
      <c r="AW684" s="2" t="s">
        <v>1235</v>
      </c>
      <c r="AX684" s="2" t="s">
        <v>52</v>
      </c>
      <c r="AY684" s="2" t="s">
        <v>52</v>
      </c>
    </row>
    <row r="685" spans="1:51" ht="30" customHeight="1">
      <c r="A685" s="8" t="s">
        <v>581</v>
      </c>
      <c r="B685" s="8" t="s">
        <v>892</v>
      </c>
      <c r="C685" s="8" t="s">
        <v>280</v>
      </c>
      <c r="D685" s="9">
        <v>1.88</v>
      </c>
      <c r="E685" s="13">
        <f>일위대가목록!E61</f>
        <v>0</v>
      </c>
      <c r="F685" s="14">
        <f>TRUNC(E685*D685,1)</f>
        <v>0</v>
      </c>
      <c r="G685" s="13">
        <f>일위대가목록!F61</f>
        <v>0</v>
      </c>
      <c r="H685" s="14">
        <f>TRUNC(G685*D685,1)</f>
        <v>0</v>
      </c>
      <c r="I685" s="13">
        <f>일위대가목록!G61</f>
        <v>0</v>
      </c>
      <c r="J685" s="14">
        <f>TRUNC(I685*D685,1)</f>
        <v>0</v>
      </c>
      <c r="K685" s="13">
        <f t="shared" si="141"/>
        <v>0</v>
      </c>
      <c r="L685" s="14">
        <f t="shared" si="141"/>
        <v>0</v>
      </c>
      <c r="M685" s="8" t="s">
        <v>893</v>
      </c>
      <c r="N685" s="2" t="s">
        <v>595</v>
      </c>
      <c r="O685" s="2" t="s">
        <v>894</v>
      </c>
      <c r="P685" s="2" t="s">
        <v>63</v>
      </c>
      <c r="Q685" s="2" t="s">
        <v>64</v>
      </c>
      <c r="R685" s="2" t="s">
        <v>64</v>
      </c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2" t="s">
        <v>52</v>
      </c>
      <c r="AW685" s="2" t="s">
        <v>1236</v>
      </c>
      <c r="AX685" s="2" t="s">
        <v>52</v>
      </c>
      <c r="AY685" s="2" t="s">
        <v>52</v>
      </c>
    </row>
    <row r="686" spans="1:51" ht="30" customHeight="1">
      <c r="A686" s="8" t="s">
        <v>278</v>
      </c>
      <c r="B686" s="8" t="s">
        <v>279</v>
      </c>
      <c r="C686" s="8" t="s">
        <v>280</v>
      </c>
      <c r="D686" s="9">
        <v>-8.4599999999999995E-2</v>
      </c>
      <c r="E686" s="13">
        <f>단가대비표!O9</f>
        <v>0</v>
      </c>
      <c r="F686" s="14">
        <f>TRUNC(E686*D686,1)</f>
        <v>0</v>
      </c>
      <c r="G686" s="13">
        <f>단가대비표!P9</f>
        <v>0</v>
      </c>
      <c r="H686" s="14">
        <f>TRUNC(G686*D686,1)</f>
        <v>0</v>
      </c>
      <c r="I686" s="13">
        <f>단가대비표!V9</f>
        <v>0</v>
      </c>
      <c r="J686" s="14">
        <f>TRUNC(I686*D686,1)</f>
        <v>0</v>
      </c>
      <c r="K686" s="13">
        <f t="shared" si="141"/>
        <v>0</v>
      </c>
      <c r="L686" s="14">
        <f t="shared" si="141"/>
        <v>0</v>
      </c>
      <c r="M686" s="8" t="s">
        <v>281</v>
      </c>
      <c r="N686" s="2" t="s">
        <v>595</v>
      </c>
      <c r="O686" s="2" t="s">
        <v>282</v>
      </c>
      <c r="P686" s="2" t="s">
        <v>64</v>
      </c>
      <c r="Q686" s="2" t="s">
        <v>64</v>
      </c>
      <c r="R686" s="2" t="s">
        <v>63</v>
      </c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2" t="s">
        <v>52</v>
      </c>
      <c r="AW686" s="2" t="s">
        <v>1237</v>
      </c>
      <c r="AX686" s="2" t="s">
        <v>52</v>
      </c>
      <c r="AY686" s="2" t="s">
        <v>52</v>
      </c>
    </row>
    <row r="687" spans="1:51" ht="30" customHeight="1">
      <c r="A687" s="8" t="s">
        <v>341</v>
      </c>
      <c r="B687" s="8" t="s">
        <v>52</v>
      </c>
      <c r="C687" s="8" t="s">
        <v>52</v>
      </c>
      <c r="D687" s="9"/>
      <c r="E687" s="13"/>
      <c r="F687" s="14">
        <f>TRUNC(SUMIF(N684:N686, N683, F684:F686),0)</f>
        <v>0</v>
      </c>
      <c r="G687" s="13"/>
      <c r="H687" s="14">
        <f>TRUNC(SUMIF(N684:N686, N683, H684:H686),0)</f>
        <v>0</v>
      </c>
      <c r="I687" s="13"/>
      <c r="J687" s="14">
        <f>TRUNC(SUMIF(N684:N686, N683, J684:J686),0)</f>
        <v>0</v>
      </c>
      <c r="K687" s="13"/>
      <c r="L687" s="14">
        <f>F687+H687+J687</f>
        <v>0</v>
      </c>
      <c r="M687" s="8" t="s">
        <v>52</v>
      </c>
      <c r="N687" s="2" t="s">
        <v>78</v>
      </c>
      <c r="O687" s="2" t="s">
        <v>78</v>
      </c>
      <c r="P687" s="2" t="s">
        <v>52</v>
      </c>
      <c r="Q687" s="2" t="s">
        <v>52</v>
      </c>
      <c r="R687" s="2" t="s">
        <v>52</v>
      </c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52</v>
      </c>
      <c r="AW687" s="2" t="s">
        <v>52</v>
      </c>
      <c r="AX687" s="2" t="s">
        <v>52</v>
      </c>
      <c r="AY687" s="2" t="s">
        <v>52</v>
      </c>
    </row>
    <row r="688" spans="1:51" ht="30" customHeight="1">
      <c r="A688" s="9"/>
      <c r="B688" s="9"/>
      <c r="C688" s="9"/>
      <c r="D688" s="9"/>
      <c r="E688" s="13"/>
      <c r="F688" s="14"/>
      <c r="G688" s="13"/>
      <c r="H688" s="14"/>
      <c r="I688" s="13"/>
      <c r="J688" s="14"/>
      <c r="K688" s="13"/>
      <c r="L688" s="14"/>
      <c r="M688" s="9"/>
    </row>
    <row r="689" spans="1:51" ht="30" customHeight="1">
      <c r="A689" s="163" t="s">
        <v>1238</v>
      </c>
      <c r="B689" s="163"/>
      <c r="C689" s="163"/>
      <c r="D689" s="163"/>
      <c r="E689" s="164"/>
      <c r="F689" s="165"/>
      <c r="G689" s="164"/>
      <c r="H689" s="165"/>
      <c r="I689" s="164"/>
      <c r="J689" s="165"/>
      <c r="K689" s="164"/>
      <c r="L689" s="165"/>
      <c r="M689" s="163"/>
      <c r="N689" s="1" t="s">
        <v>603</v>
      </c>
    </row>
    <row r="690" spans="1:51" ht="30" customHeight="1">
      <c r="A690" s="8" t="s">
        <v>765</v>
      </c>
      <c r="B690" s="8" t="s">
        <v>496</v>
      </c>
      <c r="C690" s="8" t="s">
        <v>268</v>
      </c>
      <c r="D690" s="9">
        <v>1</v>
      </c>
      <c r="E690" s="13">
        <f>일위대가목록!E101</f>
        <v>0</v>
      </c>
      <c r="F690" s="14">
        <f>TRUNC(E690*D690,1)</f>
        <v>0</v>
      </c>
      <c r="G690" s="13">
        <f>일위대가목록!F101</f>
        <v>0</v>
      </c>
      <c r="H690" s="14">
        <f>TRUNC(G690*D690,1)</f>
        <v>0</v>
      </c>
      <c r="I690" s="13">
        <f>일위대가목록!G101</f>
        <v>0</v>
      </c>
      <c r="J690" s="14">
        <f>TRUNC(I690*D690,1)</f>
        <v>0</v>
      </c>
      <c r="K690" s="13">
        <f>TRUNC(E690+G690+I690,1)</f>
        <v>0</v>
      </c>
      <c r="L690" s="14">
        <f>TRUNC(F690+H690+J690,1)</f>
        <v>0</v>
      </c>
      <c r="M690" s="8" t="s">
        <v>1239</v>
      </c>
      <c r="N690" s="2" t="s">
        <v>603</v>
      </c>
      <c r="O690" s="2" t="s">
        <v>1240</v>
      </c>
      <c r="P690" s="2" t="s">
        <v>63</v>
      </c>
      <c r="Q690" s="2" t="s">
        <v>64</v>
      </c>
      <c r="R690" s="2" t="s">
        <v>64</v>
      </c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2" t="s">
        <v>52</v>
      </c>
      <c r="AW690" s="2" t="s">
        <v>1241</v>
      </c>
      <c r="AX690" s="2" t="s">
        <v>52</v>
      </c>
      <c r="AY690" s="2" t="s">
        <v>52</v>
      </c>
    </row>
    <row r="691" spans="1:51" ht="30" customHeight="1">
      <c r="A691" s="8" t="s">
        <v>769</v>
      </c>
      <c r="B691" s="8" t="s">
        <v>496</v>
      </c>
      <c r="C691" s="8" t="s">
        <v>268</v>
      </c>
      <c r="D691" s="9">
        <v>1</v>
      </c>
      <c r="E691" s="13">
        <f>일위대가목록!E102</f>
        <v>0</v>
      </c>
      <c r="F691" s="14">
        <f>TRUNC(E691*D691,1)</f>
        <v>0</v>
      </c>
      <c r="G691" s="13">
        <f>일위대가목록!F102</f>
        <v>0</v>
      </c>
      <c r="H691" s="14">
        <f>TRUNC(G691*D691,1)</f>
        <v>0</v>
      </c>
      <c r="I691" s="13">
        <f>일위대가목록!G102</f>
        <v>0</v>
      </c>
      <c r="J691" s="14">
        <f>TRUNC(I691*D691,1)</f>
        <v>0</v>
      </c>
      <c r="K691" s="13">
        <f>TRUNC(E691+G691+I691,1)</f>
        <v>0</v>
      </c>
      <c r="L691" s="14">
        <f>TRUNC(F691+H691+J691,1)</f>
        <v>0</v>
      </c>
      <c r="M691" s="8" t="s">
        <v>1242</v>
      </c>
      <c r="N691" s="2" t="s">
        <v>603</v>
      </c>
      <c r="O691" s="2" t="s">
        <v>1243</v>
      </c>
      <c r="P691" s="2" t="s">
        <v>63</v>
      </c>
      <c r="Q691" s="2" t="s">
        <v>64</v>
      </c>
      <c r="R691" s="2" t="s">
        <v>64</v>
      </c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2" t="s">
        <v>52</v>
      </c>
      <c r="AW691" s="2" t="s">
        <v>1244</v>
      </c>
      <c r="AX691" s="2" t="s">
        <v>52</v>
      </c>
      <c r="AY691" s="2" t="s">
        <v>52</v>
      </c>
    </row>
    <row r="692" spans="1:51" ht="30" customHeight="1">
      <c r="A692" s="8" t="s">
        <v>341</v>
      </c>
      <c r="B692" s="8" t="s">
        <v>52</v>
      </c>
      <c r="C692" s="8" t="s">
        <v>52</v>
      </c>
      <c r="D692" s="9"/>
      <c r="E692" s="13"/>
      <c r="F692" s="14">
        <f>TRUNC(SUMIF(N690:N691, N689, F690:F691),0)</f>
        <v>0</v>
      </c>
      <c r="G692" s="13"/>
      <c r="H692" s="14">
        <f>TRUNC(SUMIF(N690:N691, N689, H690:H691),0)</f>
        <v>0</v>
      </c>
      <c r="I692" s="13"/>
      <c r="J692" s="14">
        <f>TRUNC(SUMIF(N690:N691, N689, J690:J691),0)</f>
        <v>0</v>
      </c>
      <c r="K692" s="13"/>
      <c r="L692" s="14">
        <f>F692+H692+J692</f>
        <v>0</v>
      </c>
      <c r="M692" s="8" t="s">
        <v>52</v>
      </c>
      <c r="N692" s="2" t="s">
        <v>78</v>
      </c>
      <c r="O692" s="2" t="s">
        <v>78</v>
      </c>
      <c r="P692" s="2" t="s">
        <v>52</v>
      </c>
      <c r="Q692" s="2" t="s">
        <v>52</v>
      </c>
      <c r="R692" s="2" t="s">
        <v>52</v>
      </c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2" t="s">
        <v>52</v>
      </c>
      <c r="AW692" s="2" t="s">
        <v>52</v>
      </c>
      <c r="AX692" s="2" t="s">
        <v>52</v>
      </c>
      <c r="AY692" s="2" t="s">
        <v>52</v>
      </c>
    </row>
    <row r="693" spans="1:51" ht="30" customHeight="1">
      <c r="A693" s="9"/>
      <c r="B693" s="9"/>
      <c r="C693" s="9"/>
      <c r="D693" s="9"/>
      <c r="E693" s="13"/>
      <c r="F693" s="14"/>
      <c r="G693" s="13"/>
      <c r="H693" s="14"/>
      <c r="I693" s="13"/>
      <c r="J693" s="14"/>
      <c r="K693" s="13"/>
      <c r="L693" s="14"/>
      <c r="M693" s="9"/>
    </row>
    <row r="694" spans="1:51" ht="30" customHeight="1">
      <c r="A694" s="163" t="s">
        <v>1245</v>
      </c>
      <c r="B694" s="163"/>
      <c r="C694" s="163"/>
      <c r="D694" s="163"/>
      <c r="E694" s="164"/>
      <c r="F694" s="165"/>
      <c r="G694" s="164"/>
      <c r="H694" s="165"/>
      <c r="I694" s="164"/>
      <c r="J694" s="165"/>
      <c r="K694" s="164"/>
      <c r="L694" s="165"/>
      <c r="M694" s="163"/>
      <c r="N694" s="1" t="s">
        <v>609</v>
      </c>
    </row>
    <row r="695" spans="1:51" ht="30" customHeight="1">
      <c r="A695" s="8" t="s">
        <v>1246</v>
      </c>
      <c r="B695" s="8" t="s">
        <v>607</v>
      </c>
      <c r="C695" s="8" t="s">
        <v>68</v>
      </c>
      <c r="D695" s="9">
        <v>1</v>
      </c>
      <c r="E695" s="13">
        <f>일위대가목록!E103</f>
        <v>0</v>
      </c>
      <c r="F695" s="14">
        <f>TRUNC(E695*D695,1)</f>
        <v>0</v>
      </c>
      <c r="G695" s="13">
        <f>일위대가목록!F103</f>
        <v>0</v>
      </c>
      <c r="H695" s="14">
        <f>TRUNC(G695*D695,1)</f>
        <v>0</v>
      </c>
      <c r="I695" s="13">
        <f>일위대가목록!G103</f>
        <v>0</v>
      </c>
      <c r="J695" s="14">
        <f>TRUNC(I695*D695,1)</f>
        <v>0</v>
      </c>
      <c r="K695" s="13">
        <f>TRUNC(E695+G695+I695,1)</f>
        <v>0</v>
      </c>
      <c r="L695" s="14">
        <f>TRUNC(F695+H695+J695,1)</f>
        <v>0</v>
      </c>
      <c r="M695" s="8" t="s">
        <v>1247</v>
      </c>
      <c r="N695" s="2" t="s">
        <v>609</v>
      </c>
      <c r="O695" s="2" t="s">
        <v>1248</v>
      </c>
      <c r="P695" s="2" t="s">
        <v>63</v>
      </c>
      <c r="Q695" s="2" t="s">
        <v>64</v>
      </c>
      <c r="R695" s="2" t="s">
        <v>64</v>
      </c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2" t="s">
        <v>52</v>
      </c>
      <c r="AW695" s="2" t="s">
        <v>1249</v>
      </c>
      <c r="AX695" s="2" t="s">
        <v>52</v>
      </c>
      <c r="AY695" s="2" t="s">
        <v>52</v>
      </c>
    </row>
    <row r="696" spans="1:51" ht="30" customHeight="1">
      <c r="A696" s="8" t="s">
        <v>1250</v>
      </c>
      <c r="B696" s="8" t="s">
        <v>1251</v>
      </c>
      <c r="C696" s="8" t="s">
        <v>68</v>
      </c>
      <c r="D696" s="9">
        <v>1</v>
      </c>
      <c r="E696" s="13">
        <f>일위대가목록!E104</f>
        <v>0</v>
      </c>
      <c r="F696" s="14">
        <f>TRUNC(E696*D696,1)</f>
        <v>0</v>
      </c>
      <c r="G696" s="13">
        <f>일위대가목록!F104</f>
        <v>0</v>
      </c>
      <c r="H696" s="14">
        <f>TRUNC(G696*D696,1)</f>
        <v>0</v>
      </c>
      <c r="I696" s="13">
        <f>일위대가목록!G104</f>
        <v>0</v>
      </c>
      <c r="J696" s="14">
        <f>TRUNC(I696*D696,1)</f>
        <v>0</v>
      </c>
      <c r="K696" s="13">
        <f>TRUNC(E696+G696+I696,1)</f>
        <v>0</v>
      </c>
      <c r="L696" s="14">
        <f>TRUNC(F696+H696+J696,1)</f>
        <v>0</v>
      </c>
      <c r="M696" s="8" t="s">
        <v>1252</v>
      </c>
      <c r="N696" s="2" t="s">
        <v>609</v>
      </c>
      <c r="O696" s="2" t="s">
        <v>1253</v>
      </c>
      <c r="P696" s="2" t="s">
        <v>63</v>
      </c>
      <c r="Q696" s="2" t="s">
        <v>64</v>
      </c>
      <c r="R696" s="2" t="s">
        <v>64</v>
      </c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2" t="s">
        <v>52</v>
      </c>
      <c r="AW696" s="2" t="s">
        <v>1254</v>
      </c>
      <c r="AX696" s="2" t="s">
        <v>52</v>
      </c>
      <c r="AY696" s="2" t="s">
        <v>52</v>
      </c>
    </row>
    <row r="697" spans="1:51" ht="30" customHeight="1">
      <c r="A697" s="8" t="s">
        <v>341</v>
      </c>
      <c r="B697" s="8" t="s">
        <v>52</v>
      </c>
      <c r="C697" s="8" t="s">
        <v>52</v>
      </c>
      <c r="D697" s="9"/>
      <c r="E697" s="13"/>
      <c r="F697" s="14">
        <f>TRUNC(SUMIF(N695:N696, N694, F695:F696),0)</f>
        <v>0</v>
      </c>
      <c r="G697" s="13"/>
      <c r="H697" s="14">
        <f>TRUNC(SUMIF(N695:N696, N694, H695:H696),0)</f>
        <v>0</v>
      </c>
      <c r="I697" s="13"/>
      <c r="J697" s="14">
        <f>TRUNC(SUMIF(N695:N696, N694, J695:J696),0)</f>
        <v>0</v>
      </c>
      <c r="K697" s="13"/>
      <c r="L697" s="14">
        <f>F697+H697+J697</f>
        <v>0</v>
      </c>
      <c r="M697" s="8" t="s">
        <v>52</v>
      </c>
      <c r="N697" s="2" t="s">
        <v>78</v>
      </c>
      <c r="O697" s="2" t="s">
        <v>78</v>
      </c>
      <c r="P697" s="2" t="s">
        <v>52</v>
      </c>
      <c r="Q697" s="2" t="s">
        <v>52</v>
      </c>
      <c r="R697" s="2" t="s">
        <v>52</v>
      </c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2" t="s">
        <v>52</v>
      </c>
      <c r="AW697" s="2" t="s">
        <v>52</v>
      </c>
      <c r="AX697" s="2" t="s">
        <v>52</v>
      </c>
      <c r="AY697" s="2" t="s">
        <v>52</v>
      </c>
    </row>
    <row r="698" spans="1:51" ht="30" customHeight="1">
      <c r="A698" s="9"/>
      <c r="B698" s="9"/>
      <c r="C698" s="9"/>
      <c r="D698" s="9"/>
      <c r="E698" s="13"/>
      <c r="F698" s="14"/>
      <c r="G698" s="13"/>
      <c r="H698" s="14"/>
      <c r="I698" s="13"/>
      <c r="J698" s="14"/>
      <c r="K698" s="13"/>
      <c r="L698" s="14"/>
      <c r="M698" s="9"/>
    </row>
    <row r="699" spans="1:51" ht="30" customHeight="1">
      <c r="A699" s="163" t="s">
        <v>1255</v>
      </c>
      <c r="B699" s="163"/>
      <c r="C699" s="163"/>
      <c r="D699" s="163"/>
      <c r="E699" s="164"/>
      <c r="F699" s="165"/>
      <c r="G699" s="164"/>
      <c r="H699" s="165"/>
      <c r="I699" s="164"/>
      <c r="J699" s="165"/>
      <c r="K699" s="164"/>
      <c r="L699" s="165"/>
      <c r="M699" s="163"/>
      <c r="N699" s="1" t="s">
        <v>1240</v>
      </c>
    </row>
    <row r="700" spans="1:51" ht="30" customHeight="1">
      <c r="A700" s="8" t="s">
        <v>774</v>
      </c>
      <c r="B700" s="8" t="s">
        <v>775</v>
      </c>
      <c r="C700" s="8" t="s">
        <v>280</v>
      </c>
      <c r="D700" s="9">
        <v>15.71</v>
      </c>
      <c r="E700" s="13">
        <f>단가대비표!O13</f>
        <v>0</v>
      </c>
      <c r="F700" s="14">
        <f t="shared" ref="F700:F709" si="142">TRUNC(E700*D700,1)</f>
        <v>0</v>
      </c>
      <c r="G700" s="13">
        <f>단가대비표!P13</f>
        <v>0</v>
      </c>
      <c r="H700" s="14">
        <f t="shared" ref="H700:H709" si="143">TRUNC(G700*D700,1)</f>
        <v>0</v>
      </c>
      <c r="I700" s="13">
        <f>단가대비표!V13</f>
        <v>0</v>
      </c>
      <c r="J700" s="14">
        <f t="shared" ref="J700:J709" si="144">TRUNC(I700*D700,1)</f>
        <v>0</v>
      </c>
      <c r="K700" s="13">
        <f t="shared" ref="K700:K709" si="145">TRUNC(E700+G700+I700,1)</f>
        <v>0</v>
      </c>
      <c r="L700" s="14">
        <f t="shared" ref="L700:L709" si="146">TRUNC(F700+H700+J700,1)</f>
        <v>0</v>
      </c>
      <c r="M700" s="8" t="s">
        <v>52</v>
      </c>
      <c r="N700" s="2" t="s">
        <v>1240</v>
      </c>
      <c r="O700" s="2" t="s">
        <v>776</v>
      </c>
      <c r="P700" s="2" t="s">
        <v>64</v>
      </c>
      <c r="Q700" s="2" t="s">
        <v>64</v>
      </c>
      <c r="R700" s="2" t="s">
        <v>63</v>
      </c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2" t="s">
        <v>52</v>
      </c>
      <c r="AW700" s="2" t="s">
        <v>1256</v>
      </c>
      <c r="AX700" s="2" t="s">
        <v>52</v>
      </c>
      <c r="AY700" s="2" t="s">
        <v>52</v>
      </c>
    </row>
    <row r="701" spans="1:51" ht="30" customHeight="1">
      <c r="A701" s="8" t="s">
        <v>778</v>
      </c>
      <c r="B701" s="8" t="s">
        <v>779</v>
      </c>
      <c r="C701" s="8" t="s">
        <v>780</v>
      </c>
      <c r="D701" s="9">
        <v>5355</v>
      </c>
      <c r="E701" s="13">
        <f>단가대비표!O11</f>
        <v>0</v>
      </c>
      <c r="F701" s="14">
        <f t="shared" si="142"/>
        <v>0</v>
      </c>
      <c r="G701" s="13">
        <f>단가대비표!P11</f>
        <v>0</v>
      </c>
      <c r="H701" s="14">
        <f t="shared" si="143"/>
        <v>0</v>
      </c>
      <c r="I701" s="13">
        <f>단가대비표!V11</f>
        <v>0</v>
      </c>
      <c r="J701" s="14">
        <f t="shared" si="144"/>
        <v>0</v>
      </c>
      <c r="K701" s="13">
        <f t="shared" si="145"/>
        <v>0</v>
      </c>
      <c r="L701" s="14">
        <f t="shared" si="146"/>
        <v>0</v>
      </c>
      <c r="M701" s="8" t="s">
        <v>781</v>
      </c>
      <c r="N701" s="2" t="s">
        <v>1240</v>
      </c>
      <c r="O701" s="2" t="s">
        <v>782</v>
      </c>
      <c r="P701" s="2" t="s">
        <v>64</v>
      </c>
      <c r="Q701" s="2" t="s">
        <v>64</v>
      </c>
      <c r="R701" s="2" t="s">
        <v>63</v>
      </c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2" t="s">
        <v>52</v>
      </c>
      <c r="AW701" s="2" t="s">
        <v>1257</v>
      </c>
      <c r="AX701" s="2" t="s">
        <v>52</v>
      </c>
      <c r="AY701" s="2" t="s">
        <v>52</v>
      </c>
    </row>
    <row r="702" spans="1:51" ht="30" customHeight="1">
      <c r="A702" s="8" t="s">
        <v>784</v>
      </c>
      <c r="B702" s="8" t="s">
        <v>785</v>
      </c>
      <c r="C702" s="8" t="s">
        <v>280</v>
      </c>
      <c r="D702" s="9">
        <v>2.4</v>
      </c>
      <c r="E702" s="13">
        <f>단가대비표!O12</f>
        <v>0</v>
      </c>
      <c r="F702" s="14">
        <f t="shared" si="142"/>
        <v>0</v>
      </c>
      <c r="G702" s="13">
        <f>단가대비표!P12</f>
        <v>0</v>
      </c>
      <c r="H702" s="14">
        <f t="shared" si="143"/>
        <v>0</v>
      </c>
      <c r="I702" s="13">
        <f>단가대비표!V12</f>
        <v>0</v>
      </c>
      <c r="J702" s="14">
        <f t="shared" si="144"/>
        <v>0</v>
      </c>
      <c r="K702" s="13">
        <f t="shared" si="145"/>
        <v>0</v>
      </c>
      <c r="L702" s="14">
        <f t="shared" si="146"/>
        <v>0</v>
      </c>
      <c r="M702" s="8" t="s">
        <v>52</v>
      </c>
      <c r="N702" s="2" t="s">
        <v>1240</v>
      </c>
      <c r="O702" s="2" t="s">
        <v>786</v>
      </c>
      <c r="P702" s="2" t="s">
        <v>64</v>
      </c>
      <c r="Q702" s="2" t="s">
        <v>64</v>
      </c>
      <c r="R702" s="2" t="s">
        <v>63</v>
      </c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2" t="s">
        <v>52</v>
      </c>
      <c r="AW702" s="2" t="s">
        <v>1258</v>
      </c>
      <c r="AX702" s="2" t="s">
        <v>52</v>
      </c>
      <c r="AY702" s="2" t="s">
        <v>52</v>
      </c>
    </row>
    <row r="703" spans="1:51" ht="30" customHeight="1">
      <c r="A703" s="8" t="s">
        <v>788</v>
      </c>
      <c r="B703" s="8" t="s">
        <v>789</v>
      </c>
      <c r="C703" s="8" t="s">
        <v>790</v>
      </c>
      <c r="D703" s="9">
        <v>17.71</v>
      </c>
      <c r="E703" s="13">
        <f>일위대가목록!E50</f>
        <v>0</v>
      </c>
      <c r="F703" s="14">
        <f t="shared" si="142"/>
        <v>0</v>
      </c>
      <c r="G703" s="13">
        <f>일위대가목록!F50</f>
        <v>0</v>
      </c>
      <c r="H703" s="14">
        <f t="shared" si="143"/>
        <v>0</v>
      </c>
      <c r="I703" s="13">
        <f>일위대가목록!G50</f>
        <v>0</v>
      </c>
      <c r="J703" s="14">
        <f t="shared" si="144"/>
        <v>0</v>
      </c>
      <c r="K703" s="13">
        <f t="shared" si="145"/>
        <v>0</v>
      </c>
      <c r="L703" s="14">
        <f t="shared" si="146"/>
        <v>0</v>
      </c>
      <c r="M703" s="8" t="s">
        <v>791</v>
      </c>
      <c r="N703" s="2" t="s">
        <v>1240</v>
      </c>
      <c r="O703" s="2" t="s">
        <v>792</v>
      </c>
      <c r="P703" s="2" t="s">
        <v>63</v>
      </c>
      <c r="Q703" s="2" t="s">
        <v>64</v>
      </c>
      <c r="R703" s="2" t="s">
        <v>64</v>
      </c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2" t="s">
        <v>52</v>
      </c>
      <c r="AW703" s="2" t="s">
        <v>1259</v>
      </c>
      <c r="AX703" s="2" t="s">
        <v>52</v>
      </c>
      <c r="AY703" s="2" t="s">
        <v>52</v>
      </c>
    </row>
    <row r="704" spans="1:51" ht="30" customHeight="1">
      <c r="A704" s="8" t="s">
        <v>794</v>
      </c>
      <c r="B704" s="8" t="s">
        <v>795</v>
      </c>
      <c r="C704" s="8" t="s">
        <v>796</v>
      </c>
      <c r="D704" s="9">
        <v>107.1</v>
      </c>
      <c r="E704" s="13">
        <f>단가대비표!O83</f>
        <v>0</v>
      </c>
      <c r="F704" s="14">
        <f t="shared" si="142"/>
        <v>0</v>
      </c>
      <c r="G704" s="13">
        <f>단가대비표!P83</f>
        <v>0</v>
      </c>
      <c r="H704" s="14">
        <f t="shared" si="143"/>
        <v>0</v>
      </c>
      <c r="I704" s="13">
        <f>단가대비표!V83</f>
        <v>0</v>
      </c>
      <c r="J704" s="14">
        <f t="shared" si="144"/>
        <v>0</v>
      </c>
      <c r="K704" s="13">
        <f t="shared" si="145"/>
        <v>0</v>
      </c>
      <c r="L704" s="14">
        <f t="shared" si="146"/>
        <v>0</v>
      </c>
      <c r="M704" s="8" t="s">
        <v>52</v>
      </c>
      <c r="N704" s="2" t="s">
        <v>1240</v>
      </c>
      <c r="O704" s="2" t="s">
        <v>797</v>
      </c>
      <c r="P704" s="2" t="s">
        <v>64</v>
      </c>
      <c r="Q704" s="2" t="s">
        <v>64</v>
      </c>
      <c r="R704" s="2" t="s">
        <v>63</v>
      </c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2" t="s">
        <v>52</v>
      </c>
      <c r="AW704" s="2" t="s">
        <v>1260</v>
      </c>
      <c r="AX704" s="2" t="s">
        <v>52</v>
      </c>
      <c r="AY704" s="2" t="s">
        <v>52</v>
      </c>
    </row>
    <row r="705" spans="1:51" ht="30" customHeight="1">
      <c r="A705" s="8" t="s">
        <v>799</v>
      </c>
      <c r="B705" s="8" t="s">
        <v>344</v>
      </c>
      <c r="C705" s="8" t="s">
        <v>345</v>
      </c>
      <c r="D705" s="9">
        <v>21.8</v>
      </c>
      <c r="E705" s="13">
        <f>단가대비표!O88</f>
        <v>0</v>
      </c>
      <c r="F705" s="14">
        <f t="shared" si="142"/>
        <v>0</v>
      </c>
      <c r="G705" s="13">
        <f>단가대비표!P88</f>
        <v>0</v>
      </c>
      <c r="H705" s="14">
        <f t="shared" si="143"/>
        <v>0</v>
      </c>
      <c r="I705" s="13">
        <f>단가대비표!V88</f>
        <v>0</v>
      </c>
      <c r="J705" s="14">
        <f t="shared" si="144"/>
        <v>0</v>
      </c>
      <c r="K705" s="13">
        <f t="shared" si="145"/>
        <v>0</v>
      </c>
      <c r="L705" s="14">
        <f t="shared" si="146"/>
        <v>0</v>
      </c>
      <c r="M705" s="8" t="s">
        <v>52</v>
      </c>
      <c r="N705" s="2" t="s">
        <v>1240</v>
      </c>
      <c r="O705" s="2" t="s">
        <v>800</v>
      </c>
      <c r="P705" s="2" t="s">
        <v>64</v>
      </c>
      <c r="Q705" s="2" t="s">
        <v>64</v>
      </c>
      <c r="R705" s="2" t="s">
        <v>63</v>
      </c>
      <c r="S705" s="3"/>
      <c r="T705" s="3"/>
      <c r="U705" s="3"/>
      <c r="V705" s="3">
        <v>1</v>
      </c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2" t="s">
        <v>52</v>
      </c>
      <c r="AW705" s="2" t="s">
        <v>1261</v>
      </c>
      <c r="AX705" s="2" t="s">
        <v>52</v>
      </c>
      <c r="AY705" s="2" t="s">
        <v>52</v>
      </c>
    </row>
    <row r="706" spans="1:51" ht="30" customHeight="1">
      <c r="A706" s="8" t="s">
        <v>343</v>
      </c>
      <c r="B706" s="8" t="s">
        <v>344</v>
      </c>
      <c r="C706" s="8" t="s">
        <v>345</v>
      </c>
      <c r="D706" s="9">
        <v>0.56000000000000005</v>
      </c>
      <c r="E706" s="13">
        <f>단가대비표!O84</f>
        <v>0</v>
      </c>
      <c r="F706" s="14">
        <f t="shared" si="142"/>
        <v>0</v>
      </c>
      <c r="G706" s="13">
        <f>단가대비표!P84</f>
        <v>0</v>
      </c>
      <c r="H706" s="14">
        <f t="shared" si="143"/>
        <v>0</v>
      </c>
      <c r="I706" s="13">
        <f>단가대비표!V84</f>
        <v>0</v>
      </c>
      <c r="J706" s="14">
        <f t="shared" si="144"/>
        <v>0</v>
      </c>
      <c r="K706" s="13">
        <f t="shared" si="145"/>
        <v>0</v>
      </c>
      <c r="L706" s="14">
        <f t="shared" si="146"/>
        <v>0</v>
      </c>
      <c r="M706" s="8" t="s">
        <v>52</v>
      </c>
      <c r="N706" s="2" t="s">
        <v>1240</v>
      </c>
      <c r="O706" s="2" t="s">
        <v>346</v>
      </c>
      <c r="P706" s="2" t="s">
        <v>64</v>
      </c>
      <c r="Q706" s="2" t="s">
        <v>64</v>
      </c>
      <c r="R706" s="2" t="s">
        <v>63</v>
      </c>
      <c r="S706" s="3"/>
      <c r="T706" s="3"/>
      <c r="U706" s="3"/>
      <c r="V706" s="3">
        <v>1</v>
      </c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2" t="s">
        <v>52</v>
      </c>
      <c r="AW706" s="2" t="s">
        <v>1262</v>
      </c>
      <c r="AX706" s="2" t="s">
        <v>52</v>
      </c>
      <c r="AY706" s="2" t="s">
        <v>52</v>
      </c>
    </row>
    <row r="707" spans="1:51" ht="30" customHeight="1">
      <c r="A707" s="8" t="s">
        <v>803</v>
      </c>
      <c r="B707" s="8" t="s">
        <v>344</v>
      </c>
      <c r="C707" s="8" t="s">
        <v>345</v>
      </c>
      <c r="D707" s="9">
        <v>2.21</v>
      </c>
      <c r="E707" s="13">
        <f>단가대비표!O90</f>
        <v>0</v>
      </c>
      <c r="F707" s="14">
        <f t="shared" si="142"/>
        <v>0</v>
      </c>
      <c r="G707" s="13">
        <f>단가대비표!P90</f>
        <v>0</v>
      </c>
      <c r="H707" s="14">
        <f t="shared" si="143"/>
        <v>0</v>
      </c>
      <c r="I707" s="13">
        <f>단가대비표!V90</f>
        <v>0</v>
      </c>
      <c r="J707" s="14">
        <f t="shared" si="144"/>
        <v>0</v>
      </c>
      <c r="K707" s="13">
        <f t="shared" si="145"/>
        <v>0</v>
      </c>
      <c r="L707" s="14">
        <f t="shared" si="146"/>
        <v>0</v>
      </c>
      <c r="M707" s="8" t="s">
        <v>52</v>
      </c>
      <c r="N707" s="2" t="s">
        <v>1240</v>
      </c>
      <c r="O707" s="2" t="s">
        <v>804</v>
      </c>
      <c r="P707" s="2" t="s">
        <v>64</v>
      </c>
      <c r="Q707" s="2" t="s">
        <v>64</v>
      </c>
      <c r="R707" s="2" t="s">
        <v>63</v>
      </c>
      <c r="S707" s="3"/>
      <c r="T707" s="3"/>
      <c r="U707" s="3"/>
      <c r="V707" s="3">
        <v>1</v>
      </c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2" t="s">
        <v>52</v>
      </c>
      <c r="AW707" s="2" t="s">
        <v>1263</v>
      </c>
      <c r="AX707" s="2" t="s">
        <v>52</v>
      </c>
      <c r="AY707" s="2" t="s">
        <v>52</v>
      </c>
    </row>
    <row r="708" spans="1:51" ht="30" customHeight="1">
      <c r="A708" s="8" t="s">
        <v>806</v>
      </c>
      <c r="B708" s="8" t="s">
        <v>344</v>
      </c>
      <c r="C708" s="8" t="s">
        <v>345</v>
      </c>
      <c r="D708" s="9">
        <v>0.63</v>
      </c>
      <c r="E708" s="13">
        <f>단가대비표!O85</f>
        <v>0</v>
      </c>
      <c r="F708" s="14">
        <f t="shared" si="142"/>
        <v>0</v>
      </c>
      <c r="G708" s="13">
        <f>단가대비표!P85</f>
        <v>0</v>
      </c>
      <c r="H708" s="14">
        <f t="shared" si="143"/>
        <v>0</v>
      </c>
      <c r="I708" s="13">
        <f>단가대비표!V85</f>
        <v>0</v>
      </c>
      <c r="J708" s="14">
        <f t="shared" si="144"/>
        <v>0</v>
      </c>
      <c r="K708" s="13">
        <f t="shared" si="145"/>
        <v>0</v>
      </c>
      <c r="L708" s="14">
        <f t="shared" si="146"/>
        <v>0</v>
      </c>
      <c r="M708" s="8" t="s">
        <v>52</v>
      </c>
      <c r="N708" s="2" t="s">
        <v>1240</v>
      </c>
      <c r="O708" s="2" t="s">
        <v>807</v>
      </c>
      <c r="P708" s="2" t="s">
        <v>64</v>
      </c>
      <c r="Q708" s="2" t="s">
        <v>64</v>
      </c>
      <c r="R708" s="2" t="s">
        <v>63</v>
      </c>
      <c r="S708" s="3"/>
      <c r="T708" s="3"/>
      <c r="U708" s="3"/>
      <c r="V708" s="3">
        <v>1</v>
      </c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52</v>
      </c>
      <c r="AW708" s="2" t="s">
        <v>1264</v>
      </c>
      <c r="AX708" s="2" t="s">
        <v>52</v>
      </c>
      <c r="AY708" s="2" t="s">
        <v>52</v>
      </c>
    </row>
    <row r="709" spans="1:51" ht="30" customHeight="1">
      <c r="A709" s="8" t="s">
        <v>378</v>
      </c>
      <c r="B709" s="8" t="s">
        <v>809</v>
      </c>
      <c r="C709" s="8" t="s">
        <v>179</v>
      </c>
      <c r="D709" s="9">
        <v>1</v>
      </c>
      <c r="E709" s="13">
        <f>TRUNC(SUMIF(V700:V709, RIGHTB(O709, 1), H700:H709)*U709, 2)</f>
        <v>0</v>
      </c>
      <c r="F709" s="14">
        <f t="shared" si="142"/>
        <v>0</v>
      </c>
      <c r="G709" s="13">
        <v>0</v>
      </c>
      <c r="H709" s="14">
        <f t="shared" si="143"/>
        <v>0</v>
      </c>
      <c r="I709" s="13">
        <v>0</v>
      </c>
      <c r="J709" s="14">
        <f t="shared" si="144"/>
        <v>0</v>
      </c>
      <c r="K709" s="13">
        <f t="shared" si="145"/>
        <v>0</v>
      </c>
      <c r="L709" s="14">
        <f t="shared" si="146"/>
        <v>0</v>
      </c>
      <c r="M709" s="8" t="s">
        <v>52</v>
      </c>
      <c r="N709" s="2" t="s">
        <v>1240</v>
      </c>
      <c r="O709" s="2" t="s">
        <v>380</v>
      </c>
      <c r="P709" s="2" t="s">
        <v>64</v>
      </c>
      <c r="Q709" s="2" t="s">
        <v>64</v>
      </c>
      <c r="R709" s="2" t="s">
        <v>64</v>
      </c>
      <c r="S709" s="3">
        <v>1</v>
      </c>
      <c r="T709" s="3">
        <v>0</v>
      </c>
      <c r="U709" s="3">
        <v>0.03</v>
      </c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2" t="s">
        <v>52</v>
      </c>
      <c r="AW709" s="2" t="s">
        <v>1265</v>
      </c>
      <c r="AX709" s="2" t="s">
        <v>52</v>
      </c>
      <c r="AY709" s="2" t="s">
        <v>52</v>
      </c>
    </row>
    <row r="710" spans="1:51" ht="30" customHeight="1">
      <c r="A710" s="8" t="s">
        <v>341</v>
      </c>
      <c r="B710" s="8" t="s">
        <v>52</v>
      </c>
      <c r="C710" s="8" t="s">
        <v>52</v>
      </c>
      <c r="D710" s="9"/>
      <c r="E710" s="13"/>
      <c r="F710" s="14">
        <f>TRUNC(SUMIF(N700:N709, N699, F700:F709),0)</f>
        <v>0</v>
      </c>
      <c r="G710" s="13"/>
      <c r="H710" s="14">
        <f>TRUNC(SUMIF(N700:N709, N699, H700:H709),0)</f>
        <v>0</v>
      </c>
      <c r="I710" s="13"/>
      <c r="J710" s="14">
        <f>TRUNC(SUMIF(N700:N709, N699, J700:J709),0)</f>
        <v>0</v>
      </c>
      <c r="K710" s="13"/>
      <c r="L710" s="14">
        <f>F710+H710+J710</f>
        <v>0</v>
      </c>
      <c r="M710" s="8" t="s">
        <v>52</v>
      </c>
      <c r="N710" s="2" t="s">
        <v>78</v>
      </c>
      <c r="O710" s="2" t="s">
        <v>78</v>
      </c>
      <c r="P710" s="2" t="s">
        <v>52</v>
      </c>
      <c r="Q710" s="2" t="s">
        <v>52</v>
      </c>
      <c r="R710" s="2" t="s">
        <v>52</v>
      </c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2" t="s">
        <v>52</v>
      </c>
      <c r="AW710" s="2" t="s">
        <v>52</v>
      </c>
      <c r="AX710" s="2" t="s">
        <v>52</v>
      </c>
      <c r="AY710" s="2" t="s">
        <v>52</v>
      </c>
    </row>
    <row r="711" spans="1:51" ht="30" customHeight="1">
      <c r="A711" s="9"/>
      <c r="B711" s="9"/>
      <c r="C711" s="9"/>
      <c r="D711" s="9"/>
      <c r="E711" s="13"/>
      <c r="F711" s="14"/>
      <c r="G711" s="13"/>
      <c r="H711" s="14"/>
      <c r="I711" s="13"/>
      <c r="J711" s="14"/>
      <c r="K711" s="13"/>
      <c r="L711" s="14"/>
      <c r="M711" s="9"/>
    </row>
    <row r="712" spans="1:51" ht="30" customHeight="1">
      <c r="A712" s="163" t="s">
        <v>1266</v>
      </c>
      <c r="B712" s="163"/>
      <c r="C712" s="163"/>
      <c r="D712" s="163"/>
      <c r="E712" s="164"/>
      <c r="F712" s="165"/>
      <c r="G712" s="164"/>
      <c r="H712" s="165"/>
      <c r="I712" s="164"/>
      <c r="J712" s="165"/>
      <c r="K712" s="164"/>
      <c r="L712" s="165"/>
      <c r="M712" s="163"/>
      <c r="N712" s="1" t="s">
        <v>1243</v>
      </c>
    </row>
    <row r="713" spans="1:51" ht="30" customHeight="1">
      <c r="A713" s="8" t="s">
        <v>774</v>
      </c>
      <c r="B713" s="8" t="s">
        <v>775</v>
      </c>
      <c r="C713" s="8" t="s">
        <v>280</v>
      </c>
      <c r="D713" s="9">
        <v>2.77</v>
      </c>
      <c r="E713" s="13">
        <f>단가대비표!O13</f>
        <v>0</v>
      </c>
      <c r="F713" s="14">
        <f t="shared" ref="F713:F722" si="147">TRUNC(E713*D713,1)</f>
        <v>0</v>
      </c>
      <c r="G713" s="13">
        <f>단가대비표!P13</f>
        <v>0</v>
      </c>
      <c r="H713" s="14">
        <f t="shared" ref="H713:H722" si="148">TRUNC(G713*D713,1)</f>
        <v>0</v>
      </c>
      <c r="I713" s="13">
        <f>단가대비표!V13</f>
        <v>0</v>
      </c>
      <c r="J713" s="14">
        <f t="shared" ref="J713:J722" si="149">TRUNC(I713*D713,1)</f>
        <v>0</v>
      </c>
      <c r="K713" s="13">
        <f t="shared" ref="K713:K722" si="150">TRUNC(E713+G713+I713,1)</f>
        <v>0</v>
      </c>
      <c r="L713" s="14">
        <f t="shared" ref="L713:L722" si="151">TRUNC(F713+H713+J713,1)</f>
        <v>0</v>
      </c>
      <c r="M713" s="8" t="s">
        <v>52</v>
      </c>
      <c r="N713" s="2" t="s">
        <v>1243</v>
      </c>
      <c r="O713" s="2" t="s">
        <v>776</v>
      </c>
      <c r="P713" s="2" t="s">
        <v>64</v>
      </c>
      <c r="Q713" s="2" t="s">
        <v>64</v>
      </c>
      <c r="R713" s="2" t="s">
        <v>63</v>
      </c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52</v>
      </c>
      <c r="AW713" s="2" t="s">
        <v>1267</v>
      </c>
      <c r="AX713" s="2" t="s">
        <v>52</v>
      </c>
      <c r="AY713" s="2" t="s">
        <v>52</v>
      </c>
    </row>
    <row r="714" spans="1:51" ht="30" customHeight="1">
      <c r="A714" s="8" t="s">
        <v>778</v>
      </c>
      <c r="B714" s="8" t="s">
        <v>779</v>
      </c>
      <c r="C714" s="8" t="s">
        <v>780</v>
      </c>
      <c r="D714" s="9">
        <v>945</v>
      </c>
      <c r="E714" s="13">
        <f>단가대비표!O11</f>
        <v>0</v>
      </c>
      <c r="F714" s="14">
        <f t="shared" si="147"/>
        <v>0</v>
      </c>
      <c r="G714" s="13">
        <f>단가대비표!P11</f>
        <v>0</v>
      </c>
      <c r="H714" s="14">
        <f t="shared" si="148"/>
        <v>0</v>
      </c>
      <c r="I714" s="13">
        <f>단가대비표!V11</f>
        <v>0</v>
      </c>
      <c r="J714" s="14">
        <f t="shared" si="149"/>
        <v>0</v>
      </c>
      <c r="K714" s="13">
        <f t="shared" si="150"/>
        <v>0</v>
      </c>
      <c r="L714" s="14">
        <f t="shared" si="151"/>
        <v>0</v>
      </c>
      <c r="M714" s="8" t="s">
        <v>781</v>
      </c>
      <c r="N714" s="2" t="s">
        <v>1243</v>
      </c>
      <c r="O714" s="2" t="s">
        <v>782</v>
      </c>
      <c r="P714" s="2" t="s">
        <v>64</v>
      </c>
      <c r="Q714" s="2" t="s">
        <v>64</v>
      </c>
      <c r="R714" s="2" t="s">
        <v>63</v>
      </c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2" t="s">
        <v>52</v>
      </c>
      <c r="AW714" s="2" t="s">
        <v>1268</v>
      </c>
      <c r="AX714" s="2" t="s">
        <v>52</v>
      </c>
      <c r="AY714" s="2" t="s">
        <v>52</v>
      </c>
    </row>
    <row r="715" spans="1:51" ht="30" customHeight="1">
      <c r="A715" s="8" t="s">
        <v>784</v>
      </c>
      <c r="B715" s="8" t="s">
        <v>785</v>
      </c>
      <c r="C715" s="8" t="s">
        <v>280</v>
      </c>
      <c r="D715" s="9">
        <v>0.4</v>
      </c>
      <c r="E715" s="13">
        <f>단가대비표!O12</f>
        <v>0</v>
      </c>
      <c r="F715" s="14">
        <f t="shared" si="147"/>
        <v>0</v>
      </c>
      <c r="G715" s="13">
        <f>단가대비표!P12</f>
        <v>0</v>
      </c>
      <c r="H715" s="14">
        <f t="shared" si="148"/>
        <v>0</v>
      </c>
      <c r="I715" s="13">
        <f>단가대비표!V12</f>
        <v>0</v>
      </c>
      <c r="J715" s="14">
        <f t="shared" si="149"/>
        <v>0</v>
      </c>
      <c r="K715" s="13">
        <f t="shared" si="150"/>
        <v>0</v>
      </c>
      <c r="L715" s="14">
        <f t="shared" si="151"/>
        <v>0</v>
      </c>
      <c r="M715" s="8" t="s">
        <v>52</v>
      </c>
      <c r="N715" s="2" t="s">
        <v>1243</v>
      </c>
      <c r="O715" s="2" t="s">
        <v>786</v>
      </c>
      <c r="P715" s="2" t="s">
        <v>64</v>
      </c>
      <c r="Q715" s="2" t="s">
        <v>64</v>
      </c>
      <c r="R715" s="2" t="s">
        <v>63</v>
      </c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2" t="s">
        <v>52</v>
      </c>
      <c r="AW715" s="2" t="s">
        <v>1269</v>
      </c>
      <c r="AX715" s="2" t="s">
        <v>52</v>
      </c>
      <c r="AY715" s="2" t="s">
        <v>52</v>
      </c>
    </row>
    <row r="716" spans="1:51" ht="30" customHeight="1">
      <c r="A716" s="8" t="s">
        <v>788</v>
      </c>
      <c r="B716" s="8" t="s">
        <v>789</v>
      </c>
      <c r="C716" s="8" t="s">
        <v>790</v>
      </c>
      <c r="D716" s="9">
        <v>3.12</v>
      </c>
      <c r="E716" s="13">
        <f>일위대가목록!E50</f>
        <v>0</v>
      </c>
      <c r="F716" s="14">
        <f t="shared" si="147"/>
        <v>0</v>
      </c>
      <c r="G716" s="13">
        <f>일위대가목록!F50</f>
        <v>0</v>
      </c>
      <c r="H716" s="14">
        <f t="shared" si="148"/>
        <v>0</v>
      </c>
      <c r="I716" s="13">
        <f>일위대가목록!G50</f>
        <v>0</v>
      </c>
      <c r="J716" s="14">
        <f t="shared" si="149"/>
        <v>0</v>
      </c>
      <c r="K716" s="13">
        <f t="shared" si="150"/>
        <v>0</v>
      </c>
      <c r="L716" s="14">
        <f t="shared" si="151"/>
        <v>0</v>
      </c>
      <c r="M716" s="8" t="s">
        <v>791</v>
      </c>
      <c r="N716" s="2" t="s">
        <v>1243</v>
      </c>
      <c r="O716" s="2" t="s">
        <v>792</v>
      </c>
      <c r="P716" s="2" t="s">
        <v>63</v>
      </c>
      <c r="Q716" s="2" t="s">
        <v>64</v>
      </c>
      <c r="R716" s="2" t="s">
        <v>64</v>
      </c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2" t="s">
        <v>52</v>
      </c>
      <c r="AW716" s="2" t="s">
        <v>1270</v>
      </c>
      <c r="AX716" s="2" t="s">
        <v>52</v>
      </c>
      <c r="AY716" s="2" t="s">
        <v>52</v>
      </c>
    </row>
    <row r="717" spans="1:51" ht="30" customHeight="1">
      <c r="A717" s="8" t="s">
        <v>794</v>
      </c>
      <c r="B717" s="8" t="s">
        <v>795</v>
      </c>
      <c r="C717" s="8" t="s">
        <v>796</v>
      </c>
      <c r="D717" s="9">
        <v>18.899999999999999</v>
      </c>
      <c r="E717" s="13">
        <f>단가대비표!O83</f>
        <v>0</v>
      </c>
      <c r="F717" s="14">
        <f t="shared" si="147"/>
        <v>0</v>
      </c>
      <c r="G717" s="13">
        <f>단가대비표!P83</f>
        <v>0</v>
      </c>
      <c r="H717" s="14">
        <f t="shared" si="148"/>
        <v>0</v>
      </c>
      <c r="I717" s="13">
        <f>단가대비표!V83</f>
        <v>0</v>
      </c>
      <c r="J717" s="14">
        <f t="shared" si="149"/>
        <v>0</v>
      </c>
      <c r="K717" s="13">
        <f t="shared" si="150"/>
        <v>0</v>
      </c>
      <c r="L717" s="14">
        <f t="shared" si="151"/>
        <v>0</v>
      </c>
      <c r="M717" s="8" t="s">
        <v>52</v>
      </c>
      <c r="N717" s="2" t="s">
        <v>1243</v>
      </c>
      <c r="O717" s="2" t="s">
        <v>797</v>
      </c>
      <c r="P717" s="2" t="s">
        <v>64</v>
      </c>
      <c r="Q717" s="2" t="s">
        <v>64</v>
      </c>
      <c r="R717" s="2" t="s">
        <v>63</v>
      </c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2" t="s">
        <v>52</v>
      </c>
      <c r="AW717" s="2" t="s">
        <v>1271</v>
      </c>
      <c r="AX717" s="2" t="s">
        <v>52</v>
      </c>
      <c r="AY717" s="2" t="s">
        <v>52</v>
      </c>
    </row>
    <row r="718" spans="1:51" ht="30" customHeight="1">
      <c r="A718" s="8" t="s">
        <v>799</v>
      </c>
      <c r="B718" s="8" t="s">
        <v>344</v>
      </c>
      <c r="C718" s="8" t="s">
        <v>345</v>
      </c>
      <c r="D718" s="9">
        <v>5.85</v>
      </c>
      <c r="E718" s="13">
        <f>단가대비표!O88</f>
        <v>0</v>
      </c>
      <c r="F718" s="14">
        <f t="shared" si="147"/>
        <v>0</v>
      </c>
      <c r="G718" s="13">
        <f>단가대비표!P88</f>
        <v>0</v>
      </c>
      <c r="H718" s="14">
        <f t="shared" si="148"/>
        <v>0</v>
      </c>
      <c r="I718" s="13">
        <f>단가대비표!V88</f>
        <v>0</v>
      </c>
      <c r="J718" s="14">
        <f t="shared" si="149"/>
        <v>0</v>
      </c>
      <c r="K718" s="13">
        <f t="shared" si="150"/>
        <v>0</v>
      </c>
      <c r="L718" s="14">
        <f t="shared" si="151"/>
        <v>0</v>
      </c>
      <c r="M718" s="8" t="s">
        <v>52</v>
      </c>
      <c r="N718" s="2" t="s">
        <v>1243</v>
      </c>
      <c r="O718" s="2" t="s">
        <v>800</v>
      </c>
      <c r="P718" s="2" t="s">
        <v>64</v>
      </c>
      <c r="Q718" s="2" t="s">
        <v>64</v>
      </c>
      <c r="R718" s="2" t="s">
        <v>63</v>
      </c>
      <c r="S718" s="3"/>
      <c r="T718" s="3"/>
      <c r="U718" s="3"/>
      <c r="V718" s="3">
        <v>1</v>
      </c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2" t="s">
        <v>52</v>
      </c>
      <c r="AW718" s="2" t="s">
        <v>1272</v>
      </c>
      <c r="AX718" s="2" t="s">
        <v>52</v>
      </c>
      <c r="AY718" s="2" t="s">
        <v>52</v>
      </c>
    </row>
    <row r="719" spans="1:51" ht="30" customHeight="1">
      <c r="A719" s="8" t="s">
        <v>343</v>
      </c>
      <c r="B719" s="8" t="s">
        <v>344</v>
      </c>
      <c r="C719" s="8" t="s">
        <v>345</v>
      </c>
      <c r="D719" s="9">
        <v>0.1</v>
      </c>
      <c r="E719" s="13">
        <f>단가대비표!O84</f>
        <v>0</v>
      </c>
      <c r="F719" s="14">
        <f t="shared" si="147"/>
        <v>0</v>
      </c>
      <c r="G719" s="13">
        <f>단가대비표!P84</f>
        <v>0</v>
      </c>
      <c r="H719" s="14">
        <f t="shared" si="148"/>
        <v>0</v>
      </c>
      <c r="I719" s="13">
        <f>단가대비표!V84</f>
        <v>0</v>
      </c>
      <c r="J719" s="14">
        <f t="shared" si="149"/>
        <v>0</v>
      </c>
      <c r="K719" s="13">
        <f t="shared" si="150"/>
        <v>0</v>
      </c>
      <c r="L719" s="14">
        <f t="shared" si="151"/>
        <v>0</v>
      </c>
      <c r="M719" s="8" t="s">
        <v>52</v>
      </c>
      <c r="N719" s="2" t="s">
        <v>1243</v>
      </c>
      <c r="O719" s="2" t="s">
        <v>346</v>
      </c>
      <c r="P719" s="2" t="s">
        <v>64</v>
      </c>
      <c r="Q719" s="2" t="s">
        <v>64</v>
      </c>
      <c r="R719" s="2" t="s">
        <v>63</v>
      </c>
      <c r="S719" s="3"/>
      <c r="T719" s="3"/>
      <c r="U719" s="3"/>
      <c r="V719" s="3">
        <v>1</v>
      </c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2" t="s">
        <v>52</v>
      </c>
      <c r="AW719" s="2" t="s">
        <v>1273</v>
      </c>
      <c r="AX719" s="2" t="s">
        <v>52</v>
      </c>
      <c r="AY719" s="2" t="s">
        <v>52</v>
      </c>
    </row>
    <row r="720" spans="1:51" ht="30" customHeight="1">
      <c r="A720" s="8" t="s">
        <v>803</v>
      </c>
      <c r="B720" s="8" t="s">
        <v>344</v>
      </c>
      <c r="C720" s="8" t="s">
        <v>345</v>
      </c>
      <c r="D720" s="9">
        <v>0.39</v>
      </c>
      <c r="E720" s="13">
        <f>단가대비표!O90</f>
        <v>0</v>
      </c>
      <c r="F720" s="14">
        <f t="shared" si="147"/>
        <v>0</v>
      </c>
      <c r="G720" s="13">
        <f>단가대비표!P90</f>
        <v>0</v>
      </c>
      <c r="H720" s="14">
        <f t="shared" si="148"/>
        <v>0</v>
      </c>
      <c r="I720" s="13">
        <f>단가대비표!V90</f>
        <v>0</v>
      </c>
      <c r="J720" s="14">
        <f t="shared" si="149"/>
        <v>0</v>
      </c>
      <c r="K720" s="13">
        <f t="shared" si="150"/>
        <v>0</v>
      </c>
      <c r="L720" s="14">
        <f t="shared" si="151"/>
        <v>0</v>
      </c>
      <c r="M720" s="8" t="s">
        <v>52</v>
      </c>
      <c r="N720" s="2" t="s">
        <v>1243</v>
      </c>
      <c r="O720" s="2" t="s">
        <v>804</v>
      </c>
      <c r="P720" s="2" t="s">
        <v>64</v>
      </c>
      <c r="Q720" s="2" t="s">
        <v>64</v>
      </c>
      <c r="R720" s="2" t="s">
        <v>63</v>
      </c>
      <c r="S720" s="3"/>
      <c r="T720" s="3"/>
      <c r="U720" s="3"/>
      <c r="V720" s="3">
        <v>1</v>
      </c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2" t="s">
        <v>52</v>
      </c>
      <c r="AW720" s="2" t="s">
        <v>1274</v>
      </c>
      <c r="AX720" s="2" t="s">
        <v>52</v>
      </c>
      <c r="AY720" s="2" t="s">
        <v>52</v>
      </c>
    </row>
    <row r="721" spans="1:51" ht="30" customHeight="1">
      <c r="A721" s="8" t="s">
        <v>806</v>
      </c>
      <c r="B721" s="8" t="s">
        <v>344</v>
      </c>
      <c r="C721" s="8" t="s">
        <v>345</v>
      </c>
      <c r="D721" s="9">
        <v>0.11</v>
      </c>
      <c r="E721" s="13">
        <f>단가대비표!O85</f>
        <v>0</v>
      </c>
      <c r="F721" s="14">
        <f t="shared" si="147"/>
        <v>0</v>
      </c>
      <c r="G721" s="13">
        <f>단가대비표!P85</f>
        <v>0</v>
      </c>
      <c r="H721" s="14">
        <f t="shared" si="148"/>
        <v>0</v>
      </c>
      <c r="I721" s="13">
        <f>단가대비표!V85</f>
        <v>0</v>
      </c>
      <c r="J721" s="14">
        <f t="shared" si="149"/>
        <v>0</v>
      </c>
      <c r="K721" s="13">
        <f t="shared" si="150"/>
        <v>0</v>
      </c>
      <c r="L721" s="14">
        <f t="shared" si="151"/>
        <v>0</v>
      </c>
      <c r="M721" s="8" t="s">
        <v>52</v>
      </c>
      <c r="N721" s="2" t="s">
        <v>1243</v>
      </c>
      <c r="O721" s="2" t="s">
        <v>807</v>
      </c>
      <c r="P721" s="2" t="s">
        <v>64</v>
      </c>
      <c r="Q721" s="2" t="s">
        <v>64</v>
      </c>
      <c r="R721" s="2" t="s">
        <v>63</v>
      </c>
      <c r="S721" s="3"/>
      <c r="T721" s="3"/>
      <c r="U721" s="3"/>
      <c r="V721" s="3">
        <v>1</v>
      </c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2" t="s">
        <v>52</v>
      </c>
      <c r="AW721" s="2" t="s">
        <v>1275</v>
      </c>
      <c r="AX721" s="2" t="s">
        <v>52</v>
      </c>
      <c r="AY721" s="2" t="s">
        <v>52</v>
      </c>
    </row>
    <row r="722" spans="1:51" ht="30" customHeight="1">
      <c r="A722" s="8" t="s">
        <v>378</v>
      </c>
      <c r="B722" s="8" t="s">
        <v>809</v>
      </c>
      <c r="C722" s="8" t="s">
        <v>179</v>
      </c>
      <c r="D722" s="9">
        <v>1</v>
      </c>
      <c r="E722" s="13">
        <f>TRUNC(SUMIF(V713:V722, RIGHTB(O722, 1), H713:H722)*U722, 2)</f>
        <v>0</v>
      </c>
      <c r="F722" s="14">
        <f t="shared" si="147"/>
        <v>0</v>
      </c>
      <c r="G722" s="13">
        <v>0</v>
      </c>
      <c r="H722" s="14">
        <f t="shared" si="148"/>
        <v>0</v>
      </c>
      <c r="I722" s="13">
        <v>0</v>
      </c>
      <c r="J722" s="14">
        <f t="shared" si="149"/>
        <v>0</v>
      </c>
      <c r="K722" s="13">
        <f t="shared" si="150"/>
        <v>0</v>
      </c>
      <c r="L722" s="14">
        <f t="shared" si="151"/>
        <v>0</v>
      </c>
      <c r="M722" s="8" t="s">
        <v>52</v>
      </c>
      <c r="N722" s="2" t="s">
        <v>1243</v>
      </c>
      <c r="O722" s="2" t="s">
        <v>380</v>
      </c>
      <c r="P722" s="2" t="s">
        <v>64</v>
      </c>
      <c r="Q722" s="2" t="s">
        <v>64</v>
      </c>
      <c r="R722" s="2" t="s">
        <v>64</v>
      </c>
      <c r="S722" s="3">
        <v>1</v>
      </c>
      <c r="T722" s="3">
        <v>0</v>
      </c>
      <c r="U722" s="3">
        <v>0.03</v>
      </c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2" t="s">
        <v>52</v>
      </c>
      <c r="AW722" s="2" t="s">
        <v>1276</v>
      </c>
      <c r="AX722" s="2" t="s">
        <v>52</v>
      </c>
      <c r="AY722" s="2" t="s">
        <v>52</v>
      </c>
    </row>
    <row r="723" spans="1:51" ht="30" customHeight="1">
      <c r="A723" s="8" t="s">
        <v>341</v>
      </c>
      <c r="B723" s="8" t="s">
        <v>52</v>
      </c>
      <c r="C723" s="8" t="s">
        <v>52</v>
      </c>
      <c r="D723" s="9"/>
      <c r="E723" s="13"/>
      <c r="F723" s="14">
        <f>TRUNC(SUMIF(N713:N722, N712, F713:F722),0)</f>
        <v>0</v>
      </c>
      <c r="G723" s="13"/>
      <c r="H723" s="14">
        <f>TRUNC(SUMIF(N713:N722, N712, H713:H722),0)</f>
        <v>0</v>
      </c>
      <c r="I723" s="13"/>
      <c r="J723" s="14">
        <f>TRUNC(SUMIF(N713:N722, N712, J713:J722),0)</f>
        <v>0</v>
      </c>
      <c r="K723" s="13"/>
      <c r="L723" s="14">
        <f>F723+H723+J723</f>
        <v>0</v>
      </c>
      <c r="M723" s="8" t="s">
        <v>52</v>
      </c>
      <c r="N723" s="2" t="s">
        <v>78</v>
      </c>
      <c r="O723" s="2" t="s">
        <v>78</v>
      </c>
      <c r="P723" s="2" t="s">
        <v>52</v>
      </c>
      <c r="Q723" s="2" t="s">
        <v>52</v>
      </c>
      <c r="R723" s="2" t="s">
        <v>52</v>
      </c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2" t="s">
        <v>52</v>
      </c>
      <c r="AW723" s="2" t="s">
        <v>52</v>
      </c>
      <c r="AX723" s="2" t="s">
        <v>52</v>
      </c>
      <c r="AY723" s="2" t="s">
        <v>52</v>
      </c>
    </row>
    <row r="724" spans="1:51" ht="30" customHeight="1">
      <c r="A724" s="9"/>
      <c r="B724" s="9"/>
      <c r="C724" s="9"/>
      <c r="D724" s="9"/>
      <c r="E724" s="13"/>
      <c r="F724" s="14"/>
      <c r="G724" s="13"/>
      <c r="H724" s="14"/>
      <c r="I724" s="13"/>
      <c r="J724" s="14"/>
      <c r="K724" s="13"/>
      <c r="L724" s="14"/>
      <c r="M724" s="9"/>
    </row>
    <row r="725" spans="1:51" ht="30" customHeight="1">
      <c r="A725" s="163" t="s">
        <v>1277</v>
      </c>
      <c r="B725" s="163"/>
      <c r="C725" s="163"/>
      <c r="D725" s="163"/>
      <c r="E725" s="164"/>
      <c r="F725" s="165"/>
      <c r="G725" s="164"/>
      <c r="H725" s="165"/>
      <c r="I725" s="164"/>
      <c r="J725" s="165"/>
      <c r="K725" s="164"/>
      <c r="L725" s="165"/>
      <c r="M725" s="163"/>
      <c r="N725" s="1" t="s">
        <v>1248</v>
      </c>
    </row>
    <row r="726" spans="1:51" ht="30" customHeight="1">
      <c r="A726" s="8" t="s">
        <v>1278</v>
      </c>
      <c r="B726" s="8" t="s">
        <v>1279</v>
      </c>
      <c r="C726" s="8" t="s">
        <v>780</v>
      </c>
      <c r="D726" s="9">
        <v>0.08</v>
      </c>
      <c r="E726" s="13">
        <f>단가대비표!O65</f>
        <v>0</v>
      </c>
      <c r="F726" s="14">
        <f>TRUNC(E726*D726,1)</f>
        <v>0</v>
      </c>
      <c r="G726" s="13">
        <f>단가대비표!P65</f>
        <v>0</v>
      </c>
      <c r="H726" s="14">
        <f>TRUNC(G726*D726,1)</f>
        <v>0</v>
      </c>
      <c r="I726" s="13">
        <f>단가대비표!V65</f>
        <v>0</v>
      </c>
      <c r="J726" s="14">
        <f>TRUNC(I726*D726,1)</f>
        <v>0</v>
      </c>
      <c r="K726" s="13">
        <f t="shared" ref="K726:L728" si="152">TRUNC(E726+G726+I726,1)</f>
        <v>0</v>
      </c>
      <c r="L726" s="14">
        <f t="shared" si="152"/>
        <v>0</v>
      </c>
      <c r="M726" s="8" t="s">
        <v>52</v>
      </c>
      <c r="N726" s="2" t="s">
        <v>1248</v>
      </c>
      <c r="O726" s="2" t="s">
        <v>1280</v>
      </c>
      <c r="P726" s="2" t="s">
        <v>64</v>
      </c>
      <c r="Q726" s="2" t="s">
        <v>64</v>
      </c>
      <c r="R726" s="2" t="s">
        <v>63</v>
      </c>
      <c r="S726" s="3"/>
      <c r="T726" s="3"/>
      <c r="U726" s="3"/>
      <c r="V726" s="3">
        <v>1</v>
      </c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2" t="s">
        <v>52</v>
      </c>
      <c r="AW726" s="2" t="s">
        <v>1281</v>
      </c>
      <c r="AX726" s="2" t="s">
        <v>52</v>
      </c>
      <c r="AY726" s="2" t="s">
        <v>52</v>
      </c>
    </row>
    <row r="727" spans="1:51" ht="30" customHeight="1">
      <c r="A727" s="8" t="s">
        <v>871</v>
      </c>
      <c r="B727" s="8" t="s">
        <v>872</v>
      </c>
      <c r="C727" s="8" t="s">
        <v>780</v>
      </c>
      <c r="D727" s="9">
        <v>4.0000000000000001E-3</v>
      </c>
      <c r="E727" s="13">
        <f>단가대비표!O67</f>
        <v>0</v>
      </c>
      <c r="F727" s="14">
        <f>TRUNC(E727*D727,1)</f>
        <v>0</v>
      </c>
      <c r="G727" s="13">
        <f>단가대비표!P67</f>
        <v>0</v>
      </c>
      <c r="H727" s="14">
        <f>TRUNC(G727*D727,1)</f>
        <v>0</v>
      </c>
      <c r="I727" s="13">
        <f>단가대비표!V67</f>
        <v>0</v>
      </c>
      <c r="J727" s="14">
        <f>TRUNC(I727*D727,1)</f>
        <v>0</v>
      </c>
      <c r="K727" s="13">
        <f t="shared" si="152"/>
        <v>0</v>
      </c>
      <c r="L727" s="14">
        <f t="shared" si="152"/>
        <v>0</v>
      </c>
      <c r="M727" s="8" t="s">
        <v>52</v>
      </c>
      <c r="N727" s="2" t="s">
        <v>1248</v>
      </c>
      <c r="O727" s="2" t="s">
        <v>873</v>
      </c>
      <c r="P727" s="2" t="s">
        <v>64</v>
      </c>
      <c r="Q727" s="2" t="s">
        <v>64</v>
      </c>
      <c r="R727" s="2" t="s">
        <v>63</v>
      </c>
      <c r="S727" s="3"/>
      <c r="T727" s="3"/>
      <c r="U727" s="3"/>
      <c r="V727" s="3">
        <v>1</v>
      </c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2" t="s">
        <v>52</v>
      </c>
      <c r="AW727" s="2" t="s">
        <v>1282</v>
      </c>
      <c r="AX727" s="2" t="s">
        <v>52</v>
      </c>
      <c r="AY727" s="2" t="s">
        <v>52</v>
      </c>
    </row>
    <row r="728" spans="1:51" ht="30" customHeight="1">
      <c r="A728" s="8" t="s">
        <v>832</v>
      </c>
      <c r="B728" s="8" t="s">
        <v>1283</v>
      </c>
      <c r="C728" s="8" t="s">
        <v>179</v>
      </c>
      <c r="D728" s="9">
        <v>1</v>
      </c>
      <c r="E728" s="13">
        <f>TRUNC(SUMIF(V726:V728, RIGHTB(O728, 1), F726:F728)*U728, 2)</f>
        <v>0</v>
      </c>
      <c r="F728" s="14">
        <f>TRUNC(E728*D728,1)</f>
        <v>0</v>
      </c>
      <c r="G728" s="13">
        <v>0</v>
      </c>
      <c r="H728" s="14">
        <f>TRUNC(G728*D728,1)</f>
        <v>0</v>
      </c>
      <c r="I728" s="13">
        <v>0</v>
      </c>
      <c r="J728" s="14">
        <f>TRUNC(I728*D728,1)</f>
        <v>0</v>
      </c>
      <c r="K728" s="13">
        <f t="shared" si="152"/>
        <v>0</v>
      </c>
      <c r="L728" s="14">
        <f t="shared" si="152"/>
        <v>0</v>
      </c>
      <c r="M728" s="8" t="s">
        <v>52</v>
      </c>
      <c r="N728" s="2" t="s">
        <v>1248</v>
      </c>
      <c r="O728" s="2" t="s">
        <v>380</v>
      </c>
      <c r="P728" s="2" t="s">
        <v>64</v>
      </c>
      <c r="Q728" s="2" t="s">
        <v>64</v>
      </c>
      <c r="R728" s="2" t="s">
        <v>64</v>
      </c>
      <c r="S728" s="3">
        <v>0</v>
      </c>
      <c r="T728" s="3">
        <v>0</v>
      </c>
      <c r="U728" s="3">
        <v>0.03</v>
      </c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2" t="s">
        <v>52</v>
      </c>
      <c r="AW728" s="2" t="s">
        <v>1284</v>
      </c>
      <c r="AX728" s="2" t="s">
        <v>52</v>
      </c>
      <c r="AY728" s="2" t="s">
        <v>52</v>
      </c>
    </row>
    <row r="729" spans="1:51" ht="30" customHeight="1">
      <c r="A729" s="8" t="s">
        <v>341</v>
      </c>
      <c r="B729" s="8" t="s">
        <v>52</v>
      </c>
      <c r="C729" s="8" t="s">
        <v>52</v>
      </c>
      <c r="D729" s="9"/>
      <c r="E729" s="13"/>
      <c r="F729" s="14">
        <f>TRUNC(SUMIF(N726:N728, N725, F726:F728),0)</f>
        <v>0</v>
      </c>
      <c r="G729" s="13"/>
      <c r="H729" s="14">
        <f>TRUNC(SUMIF(N726:N728, N725, H726:H728),0)</f>
        <v>0</v>
      </c>
      <c r="I729" s="13"/>
      <c r="J729" s="14">
        <f>TRUNC(SUMIF(N726:N728, N725, J726:J728),0)</f>
        <v>0</v>
      </c>
      <c r="K729" s="13"/>
      <c r="L729" s="14">
        <f>F729+H729+J729</f>
        <v>0</v>
      </c>
      <c r="M729" s="8" t="s">
        <v>52</v>
      </c>
      <c r="N729" s="2" t="s">
        <v>78</v>
      </c>
      <c r="O729" s="2" t="s">
        <v>78</v>
      </c>
      <c r="P729" s="2" t="s">
        <v>52</v>
      </c>
      <c r="Q729" s="2" t="s">
        <v>52</v>
      </c>
      <c r="R729" s="2" t="s">
        <v>52</v>
      </c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2" t="s">
        <v>52</v>
      </c>
      <c r="AW729" s="2" t="s">
        <v>52</v>
      </c>
      <c r="AX729" s="2" t="s">
        <v>52</v>
      </c>
      <c r="AY729" s="2" t="s">
        <v>52</v>
      </c>
    </row>
    <row r="730" spans="1:51" ht="30" customHeight="1">
      <c r="A730" s="9"/>
      <c r="B730" s="9"/>
      <c r="C730" s="9"/>
      <c r="D730" s="9"/>
      <c r="E730" s="13"/>
      <c r="F730" s="14"/>
      <c r="G730" s="13"/>
      <c r="H730" s="14"/>
      <c r="I730" s="13"/>
      <c r="J730" s="14"/>
      <c r="K730" s="13"/>
      <c r="L730" s="14"/>
      <c r="M730" s="9"/>
    </row>
    <row r="731" spans="1:51" ht="30" customHeight="1">
      <c r="A731" s="163" t="s">
        <v>1285</v>
      </c>
      <c r="B731" s="163"/>
      <c r="C731" s="163"/>
      <c r="D731" s="163"/>
      <c r="E731" s="164"/>
      <c r="F731" s="165"/>
      <c r="G731" s="164"/>
      <c r="H731" s="165"/>
      <c r="I731" s="164"/>
      <c r="J731" s="165"/>
      <c r="K731" s="164"/>
      <c r="L731" s="165"/>
      <c r="M731" s="163"/>
      <c r="N731" s="1" t="s">
        <v>1253</v>
      </c>
    </row>
    <row r="732" spans="1:51" ht="30" customHeight="1">
      <c r="A732" s="8" t="s">
        <v>836</v>
      </c>
      <c r="B732" s="8" t="s">
        <v>344</v>
      </c>
      <c r="C732" s="8" t="s">
        <v>345</v>
      </c>
      <c r="D732" s="9">
        <v>1.4999999999999999E-2</v>
      </c>
      <c r="E732" s="13">
        <f>단가대비표!O93</f>
        <v>0</v>
      </c>
      <c r="F732" s="14">
        <f>TRUNC(E732*D732,1)</f>
        <v>0</v>
      </c>
      <c r="G732" s="13">
        <f>단가대비표!P93</f>
        <v>0</v>
      </c>
      <c r="H732" s="14">
        <f>TRUNC(G732*D732,1)</f>
        <v>0</v>
      </c>
      <c r="I732" s="13">
        <f>단가대비표!V93</f>
        <v>0</v>
      </c>
      <c r="J732" s="14">
        <f>TRUNC(I732*D732,1)</f>
        <v>0</v>
      </c>
      <c r="K732" s="13">
        <f>TRUNC(E732+G732+I732,1)</f>
        <v>0</v>
      </c>
      <c r="L732" s="14">
        <f>TRUNC(F732+H732+J732,1)</f>
        <v>0</v>
      </c>
      <c r="M732" s="8" t="s">
        <v>52</v>
      </c>
      <c r="N732" s="2" t="s">
        <v>1253</v>
      </c>
      <c r="O732" s="2" t="s">
        <v>837</v>
      </c>
      <c r="P732" s="2" t="s">
        <v>64</v>
      </c>
      <c r="Q732" s="2" t="s">
        <v>64</v>
      </c>
      <c r="R732" s="2" t="s">
        <v>63</v>
      </c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2" t="s">
        <v>52</v>
      </c>
      <c r="AW732" s="2" t="s">
        <v>1286</v>
      </c>
      <c r="AX732" s="2" t="s">
        <v>52</v>
      </c>
      <c r="AY732" s="2" t="s">
        <v>52</v>
      </c>
    </row>
    <row r="733" spans="1:51" ht="30" customHeight="1">
      <c r="A733" s="8" t="s">
        <v>343</v>
      </c>
      <c r="B733" s="8" t="s">
        <v>344</v>
      </c>
      <c r="C733" s="8" t="s">
        <v>345</v>
      </c>
      <c r="D733" s="9">
        <v>3.0000000000000001E-3</v>
      </c>
      <c r="E733" s="13">
        <f>단가대비표!O84</f>
        <v>0</v>
      </c>
      <c r="F733" s="14">
        <f>TRUNC(E733*D733,1)</f>
        <v>0</v>
      </c>
      <c r="G733" s="13">
        <f>단가대비표!P84</f>
        <v>0</v>
      </c>
      <c r="H733" s="14">
        <f>TRUNC(G733*D733,1)</f>
        <v>0</v>
      </c>
      <c r="I733" s="13">
        <f>단가대비표!V84</f>
        <v>0</v>
      </c>
      <c r="J733" s="14">
        <f>TRUNC(I733*D733,1)</f>
        <v>0</v>
      </c>
      <c r="K733" s="13">
        <f>TRUNC(E733+G733+I733,1)</f>
        <v>0</v>
      </c>
      <c r="L733" s="14">
        <f>TRUNC(F733+H733+J733,1)</f>
        <v>0</v>
      </c>
      <c r="M733" s="8" t="s">
        <v>52</v>
      </c>
      <c r="N733" s="2" t="s">
        <v>1253</v>
      </c>
      <c r="O733" s="2" t="s">
        <v>346</v>
      </c>
      <c r="P733" s="2" t="s">
        <v>64</v>
      </c>
      <c r="Q733" s="2" t="s">
        <v>64</v>
      </c>
      <c r="R733" s="2" t="s">
        <v>63</v>
      </c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2" t="s">
        <v>52</v>
      </c>
      <c r="AW733" s="2" t="s">
        <v>1287</v>
      </c>
      <c r="AX733" s="2" t="s">
        <v>52</v>
      </c>
      <c r="AY733" s="2" t="s">
        <v>52</v>
      </c>
    </row>
    <row r="734" spans="1:51" ht="30" customHeight="1">
      <c r="A734" s="8" t="s">
        <v>341</v>
      </c>
      <c r="B734" s="8" t="s">
        <v>52</v>
      </c>
      <c r="C734" s="8" t="s">
        <v>52</v>
      </c>
      <c r="D734" s="9"/>
      <c r="E734" s="13"/>
      <c r="F734" s="14">
        <f>TRUNC(SUMIF(N732:N733, N731, F732:F733),0)</f>
        <v>0</v>
      </c>
      <c r="G734" s="13"/>
      <c r="H734" s="14">
        <f>TRUNC(SUMIF(N732:N733, N731, H732:H733),0)</f>
        <v>0</v>
      </c>
      <c r="I734" s="13"/>
      <c r="J734" s="14">
        <f>TRUNC(SUMIF(N732:N733, N731, J732:J733),0)</f>
        <v>0</v>
      </c>
      <c r="K734" s="13"/>
      <c r="L734" s="14">
        <f>F734+H734+J734</f>
        <v>0</v>
      </c>
      <c r="M734" s="8" t="s">
        <v>52</v>
      </c>
      <c r="N734" s="2" t="s">
        <v>78</v>
      </c>
      <c r="O734" s="2" t="s">
        <v>78</v>
      </c>
      <c r="P734" s="2" t="s">
        <v>52</v>
      </c>
      <c r="Q734" s="2" t="s">
        <v>52</v>
      </c>
      <c r="R734" s="2" t="s">
        <v>52</v>
      </c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2" t="s">
        <v>52</v>
      </c>
      <c r="AW734" s="2" t="s">
        <v>52</v>
      </c>
      <c r="AX734" s="2" t="s">
        <v>52</v>
      </c>
      <c r="AY734" s="2" t="s">
        <v>52</v>
      </c>
    </row>
    <row r="735" spans="1:51" ht="30" customHeight="1">
      <c r="A735" s="9"/>
      <c r="B735" s="9"/>
      <c r="C735" s="9"/>
      <c r="D735" s="9"/>
      <c r="E735" s="13"/>
      <c r="F735" s="14"/>
      <c r="G735" s="13"/>
      <c r="H735" s="14"/>
      <c r="I735" s="13"/>
      <c r="J735" s="14"/>
      <c r="K735" s="13"/>
      <c r="L735" s="14"/>
      <c r="M735" s="9"/>
    </row>
    <row r="736" spans="1:51" ht="30" customHeight="1">
      <c r="A736" s="163" t="s">
        <v>1288</v>
      </c>
      <c r="B736" s="163"/>
      <c r="C736" s="163"/>
      <c r="D736" s="163"/>
      <c r="E736" s="164"/>
      <c r="F736" s="165"/>
      <c r="G736" s="164"/>
      <c r="H736" s="165"/>
      <c r="I736" s="164"/>
      <c r="J736" s="165"/>
      <c r="K736" s="164"/>
      <c r="L736" s="165"/>
      <c r="M736" s="163"/>
      <c r="N736" s="1" t="s">
        <v>616</v>
      </c>
    </row>
    <row r="737" spans="1:51" ht="30" customHeight="1">
      <c r="A737" s="8" t="s">
        <v>1289</v>
      </c>
      <c r="B737" s="8" t="s">
        <v>1290</v>
      </c>
      <c r="C737" s="8" t="s">
        <v>68</v>
      </c>
      <c r="D737" s="9">
        <v>1.1000000000000001</v>
      </c>
      <c r="E737" s="13">
        <f>단가대비표!O39</f>
        <v>0</v>
      </c>
      <c r="F737" s="14">
        <f>TRUNC(E737*D737,1)</f>
        <v>0</v>
      </c>
      <c r="G737" s="13">
        <f>단가대비표!P39</f>
        <v>0</v>
      </c>
      <c r="H737" s="14">
        <f>TRUNC(G737*D737,1)</f>
        <v>0</v>
      </c>
      <c r="I737" s="13">
        <f>단가대비표!V39</f>
        <v>0</v>
      </c>
      <c r="J737" s="14">
        <f>TRUNC(I737*D737,1)</f>
        <v>0</v>
      </c>
      <c r="K737" s="13">
        <f t="shared" ref="K737:L739" si="153">TRUNC(E737+G737+I737,1)</f>
        <v>0</v>
      </c>
      <c r="L737" s="14">
        <f t="shared" si="153"/>
        <v>0</v>
      </c>
      <c r="M737" s="8" t="s">
        <v>52</v>
      </c>
      <c r="N737" s="2" t="s">
        <v>616</v>
      </c>
      <c r="O737" s="2" t="s">
        <v>1291</v>
      </c>
      <c r="P737" s="2" t="s">
        <v>64</v>
      </c>
      <c r="Q737" s="2" t="s">
        <v>64</v>
      </c>
      <c r="R737" s="2" t="s">
        <v>63</v>
      </c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52</v>
      </c>
      <c r="AW737" s="2" t="s">
        <v>1292</v>
      </c>
      <c r="AX737" s="2" t="s">
        <v>52</v>
      </c>
      <c r="AY737" s="2" t="s">
        <v>52</v>
      </c>
    </row>
    <row r="738" spans="1:51" ht="30" customHeight="1">
      <c r="A738" s="8" t="s">
        <v>1293</v>
      </c>
      <c r="B738" s="8" t="s">
        <v>1294</v>
      </c>
      <c r="C738" s="8" t="s">
        <v>280</v>
      </c>
      <c r="D738" s="9">
        <v>2.73</v>
      </c>
      <c r="E738" s="13">
        <f>단가대비표!O56</f>
        <v>0</v>
      </c>
      <c r="F738" s="14">
        <f>TRUNC(E738*D738,1)</f>
        <v>0</v>
      </c>
      <c r="G738" s="13">
        <f>단가대비표!P56</f>
        <v>0</v>
      </c>
      <c r="H738" s="14">
        <f>TRUNC(G738*D738,1)</f>
        <v>0</v>
      </c>
      <c r="I738" s="13">
        <f>단가대비표!V56</f>
        <v>0</v>
      </c>
      <c r="J738" s="14">
        <f>TRUNC(I738*D738,1)</f>
        <v>0</v>
      </c>
      <c r="K738" s="13">
        <f t="shared" si="153"/>
        <v>0</v>
      </c>
      <c r="L738" s="14">
        <f t="shared" si="153"/>
        <v>0</v>
      </c>
      <c r="M738" s="8" t="s">
        <v>52</v>
      </c>
      <c r="N738" s="2" t="s">
        <v>616</v>
      </c>
      <c r="O738" s="2" t="s">
        <v>1295</v>
      </c>
      <c r="P738" s="2" t="s">
        <v>64</v>
      </c>
      <c r="Q738" s="2" t="s">
        <v>64</v>
      </c>
      <c r="R738" s="2" t="s">
        <v>63</v>
      </c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2" t="s">
        <v>52</v>
      </c>
      <c r="AW738" s="2" t="s">
        <v>1296</v>
      </c>
      <c r="AX738" s="2" t="s">
        <v>52</v>
      </c>
      <c r="AY738" s="2" t="s">
        <v>52</v>
      </c>
    </row>
    <row r="739" spans="1:51" ht="30" customHeight="1">
      <c r="A739" s="8" t="s">
        <v>1297</v>
      </c>
      <c r="B739" s="8" t="s">
        <v>1298</v>
      </c>
      <c r="C739" s="8" t="s">
        <v>68</v>
      </c>
      <c r="D739" s="9">
        <v>1</v>
      </c>
      <c r="E739" s="13">
        <f>일위대가목록!E107</f>
        <v>0</v>
      </c>
      <c r="F739" s="14">
        <f>TRUNC(E739*D739,1)</f>
        <v>0</v>
      </c>
      <c r="G739" s="13">
        <f>일위대가목록!F107</f>
        <v>0</v>
      </c>
      <c r="H739" s="14">
        <f>TRUNC(G739*D739,1)</f>
        <v>0</v>
      </c>
      <c r="I739" s="13">
        <f>일위대가목록!G107</f>
        <v>0</v>
      </c>
      <c r="J739" s="14">
        <f>TRUNC(I739*D739,1)</f>
        <v>0</v>
      </c>
      <c r="K739" s="13">
        <f t="shared" si="153"/>
        <v>0</v>
      </c>
      <c r="L739" s="14">
        <f t="shared" si="153"/>
        <v>0</v>
      </c>
      <c r="M739" s="8" t="s">
        <v>1299</v>
      </c>
      <c r="N739" s="2" t="s">
        <v>616</v>
      </c>
      <c r="O739" s="2" t="s">
        <v>1300</v>
      </c>
      <c r="P739" s="2" t="s">
        <v>63</v>
      </c>
      <c r="Q739" s="2" t="s">
        <v>64</v>
      </c>
      <c r="R739" s="2" t="s">
        <v>64</v>
      </c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2" t="s">
        <v>52</v>
      </c>
      <c r="AW739" s="2" t="s">
        <v>1301</v>
      </c>
      <c r="AX739" s="2" t="s">
        <v>52</v>
      </c>
      <c r="AY739" s="2" t="s">
        <v>52</v>
      </c>
    </row>
    <row r="740" spans="1:51" ht="30" customHeight="1">
      <c r="A740" s="8" t="s">
        <v>341</v>
      </c>
      <c r="B740" s="8" t="s">
        <v>52</v>
      </c>
      <c r="C740" s="8" t="s">
        <v>52</v>
      </c>
      <c r="D740" s="9"/>
      <c r="E740" s="13"/>
      <c r="F740" s="14">
        <f>TRUNC(SUMIF(N737:N739, N736, F737:F739),0)</f>
        <v>0</v>
      </c>
      <c r="G740" s="13"/>
      <c r="H740" s="14">
        <f>TRUNC(SUMIF(N737:N739, N736, H737:H739),0)</f>
        <v>0</v>
      </c>
      <c r="I740" s="13"/>
      <c r="J740" s="14">
        <f>TRUNC(SUMIF(N737:N739, N736, J737:J739),0)</f>
        <v>0</v>
      </c>
      <c r="K740" s="13"/>
      <c r="L740" s="14">
        <f>F740+H740+J740</f>
        <v>0</v>
      </c>
      <c r="M740" s="8" t="s">
        <v>52</v>
      </c>
      <c r="N740" s="2" t="s">
        <v>78</v>
      </c>
      <c r="O740" s="2" t="s">
        <v>78</v>
      </c>
      <c r="P740" s="2" t="s">
        <v>52</v>
      </c>
      <c r="Q740" s="2" t="s">
        <v>52</v>
      </c>
      <c r="R740" s="2" t="s">
        <v>52</v>
      </c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2" t="s">
        <v>52</v>
      </c>
      <c r="AW740" s="2" t="s">
        <v>52</v>
      </c>
      <c r="AX740" s="2" t="s">
        <v>52</v>
      </c>
      <c r="AY740" s="2" t="s">
        <v>52</v>
      </c>
    </row>
    <row r="741" spans="1:51" ht="30" customHeight="1">
      <c r="A741" s="9"/>
      <c r="B741" s="9"/>
      <c r="C741" s="9"/>
      <c r="D741" s="9"/>
      <c r="E741" s="13"/>
      <c r="F741" s="14"/>
      <c r="G741" s="13"/>
      <c r="H741" s="14"/>
      <c r="I741" s="13"/>
      <c r="J741" s="14"/>
      <c r="K741" s="13"/>
      <c r="L741" s="14"/>
      <c r="M741" s="9"/>
    </row>
    <row r="742" spans="1:51" ht="30" customHeight="1">
      <c r="A742" s="163" t="s">
        <v>1302</v>
      </c>
      <c r="B742" s="163"/>
      <c r="C742" s="163"/>
      <c r="D742" s="163"/>
      <c r="E742" s="164"/>
      <c r="F742" s="165"/>
      <c r="G742" s="164"/>
      <c r="H742" s="165"/>
      <c r="I742" s="164"/>
      <c r="J742" s="165"/>
      <c r="K742" s="164"/>
      <c r="L742" s="165"/>
      <c r="M742" s="163"/>
      <c r="N742" s="1" t="s">
        <v>620</v>
      </c>
    </row>
    <row r="743" spans="1:51" ht="30" customHeight="1">
      <c r="A743" s="8" t="s">
        <v>1289</v>
      </c>
      <c r="B743" s="8" t="s">
        <v>1290</v>
      </c>
      <c r="C743" s="8" t="s">
        <v>68</v>
      </c>
      <c r="D743" s="9">
        <v>1.1000000000000001</v>
      </c>
      <c r="E743" s="13">
        <f>단가대비표!O39</f>
        <v>0</v>
      </c>
      <c r="F743" s="14">
        <f>TRUNC(E743*D743,1)</f>
        <v>0</v>
      </c>
      <c r="G743" s="13">
        <f>단가대비표!P39</f>
        <v>0</v>
      </c>
      <c r="H743" s="14">
        <f>TRUNC(G743*D743,1)</f>
        <v>0</v>
      </c>
      <c r="I743" s="13">
        <f>단가대비표!V39</f>
        <v>0</v>
      </c>
      <c r="J743" s="14">
        <f>TRUNC(I743*D743,1)</f>
        <v>0</v>
      </c>
      <c r="K743" s="13">
        <f t="shared" ref="K743:L745" si="154">TRUNC(E743+G743+I743,1)</f>
        <v>0</v>
      </c>
      <c r="L743" s="14">
        <f t="shared" si="154"/>
        <v>0</v>
      </c>
      <c r="M743" s="8" t="s">
        <v>52</v>
      </c>
      <c r="N743" s="2" t="s">
        <v>620</v>
      </c>
      <c r="O743" s="2" t="s">
        <v>1291</v>
      </c>
      <c r="P743" s="2" t="s">
        <v>64</v>
      </c>
      <c r="Q743" s="2" t="s">
        <v>64</v>
      </c>
      <c r="R743" s="2" t="s">
        <v>63</v>
      </c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2" t="s">
        <v>52</v>
      </c>
      <c r="AW743" s="2" t="s">
        <v>1303</v>
      </c>
      <c r="AX743" s="2" t="s">
        <v>52</v>
      </c>
      <c r="AY743" s="2" t="s">
        <v>52</v>
      </c>
    </row>
    <row r="744" spans="1:51" ht="30" customHeight="1">
      <c r="A744" s="8" t="s">
        <v>1293</v>
      </c>
      <c r="B744" s="8" t="s">
        <v>1294</v>
      </c>
      <c r="C744" s="8" t="s">
        <v>280</v>
      </c>
      <c r="D744" s="9">
        <v>2.73</v>
      </c>
      <c r="E744" s="13">
        <f>단가대비표!O56</f>
        <v>0</v>
      </c>
      <c r="F744" s="14">
        <f>TRUNC(E744*D744,1)</f>
        <v>0</v>
      </c>
      <c r="G744" s="13">
        <f>단가대비표!P56</f>
        <v>0</v>
      </c>
      <c r="H744" s="14">
        <f>TRUNC(G744*D744,1)</f>
        <v>0</v>
      </c>
      <c r="I744" s="13">
        <f>단가대비표!V56</f>
        <v>0</v>
      </c>
      <c r="J744" s="14">
        <f>TRUNC(I744*D744,1)</f>
        <v>0</v>
      </c>
      <c r="K744" s="13">
        <f t="shared" si="154"/>
        <v>0</v>
      </c>
      <c r="L744" s="14">
        <f t="shared" si="154"/>
        <v>0</v>
      </c>
      <c r="M744" s="8" t="s">
        <v>52</v>
      </c>
      <c r="N744" s="2" t="s">
        <v>620</v>
      </c>
      <c r="O744" s="2" t="s">
        <v>1295</v>
      </c>
      <c r="P744" s="2" t="s">
        <v>64</v>
      </c>
      <c r="Q744" s="2" t="s">
        <v>64</v>
      </c>
      <c r="R744" s="2" t="s">
        <v>63</v>
      </c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2" t="s">
        <v>52</v>
      </c>
      <c r="AW744" s="2" t="s">
        <v>1304</v>
      </c>
      <c r="AX744" s="2" t="s">
        <v>52</v>
      </c>
      <c r="AY744" s="2" t="s">
        <v>52</v>
      </c>
    </row>
    <row r="745" spans="1:51" ht="30" customHeight="1">
      <c r="A745" s="8" t="s">
        <v>1297</v>
      </c>
      <c r="B745" s="8" t="s">
        <v>1305</v>
      </c>
      <c r="C745" s="8" t="s">
        <v>68</v>
      </c>
      <c r="D745" s="9">
        <v>1</v>
      </c>
      <c r="E745" s="13">
        <f>일위대가목록!E108</f>
        <v>0</v>
      </c>
      <c r="F745" s="14">
        <f>TRUNC(E745*D745,1)</f>
        <v>0</v>
      </c>
      <c r="G745" s="13">
        <f>일위대가목록!F108</f>
        <v>0</v>
      </c>
      <c r="H745" s="14">
        <f>TRUNC(G745*D745,1)</f>
        <v>0</v>
      </c>
      <c r="I745" s="13">
        <f>일위대가목록!G108</f>
        <v>0</v>
      </c>
      <c r="J745" s="14">
        <f>TRUNC(I745*D745,1)</f>
        <v>0</v>
      </c>
      <c r="K745" s="13">
        <f t="shared" si="154"/>
        <v>0</v>
      </c>
      <c r="L745" s="14">
        <f t="shared" si="154"/>
        <v>0</v>
      </c>
      <c r="M745" s="8" t="s">
        <v>1306</v>
      </c>
      <c r="N745" s="2" t="s">
        <v>620</v>
      </c>
      <c r="O745" s="2" t="s">
        <v>1307</v>
      </c>
      <c r="P745" s="2" t="s">
        <v>63</v>
      </c>
      <c r="Q745" s="2" t="s">
        <v>64</v>
      </c>
      <c r="R745" s="2" t="s">
        <v>64</v>
      </c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2" t="s">
        <v>52</v>
      </c>
      <c r="AW745" s="2" t="s">
        <v>1308</v>
      </c>
      <c r="AX745" s="2" t="s">
        <v>52</v>
      </c>
      <c r="AY745" s="2" t="s">
        <v>52</v>
      </c>
    </row>
    <row r="746" spans="1:51" ht="30" customHeight="1">
      <c r="A746" s="8" t="s">
        <v>341</v>
      </c>
      <c r="B746" s="8" t="s">
        <v>52</v>
      </c>
      <c r="C746" s="8" t="s">
        <v>52</v>
      </c>
      <c r="D746" s="9"/>
      <c r="E746" s="13"/>
      <c r="F746" s="14">
        <f>TRUNC(SUMIF(N743:N745, N742, F743:F745),0)</f>
        <v>0</v>
      </c>
      <c r="G746" s="13"/>
      <c r="H746" s="14">
        <f>TRUNC(SUMIF(N743:N745, N742, H743:H745),0)</f>
        <v>0</v>
      </c>
      <c r="I746" s="13"/>
      <c r="J746" s="14">
        <f>TRUNC(SUMIF(N743:N745, N742, J743:J745),0)</f>
        <v>0</v>
      </c>
      <c r="K746" s="13"/>
      <c r="L746" s="14">
        <f>F746+H746+J746</f>
        <v>0</v>
      </c>
      <c r="M746" s="8" t="s">
        <v>52</v>
      </c>
      <c r="N746" s="2" t="s">
        <v>78</v>
      </c>
      <c r="O746" s="2" t="s">
        <v>78</v>
      </c>
      <c r="P746" s="2" t="s">
        <v>52</v>
      </c>
      <c r="Q746" s="2" t="s">
        <v>52</v>
      </c>
      <c r="R746" s="2" t="s">
        <v>52</v>
      </c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2" t="s">
        <v>52</v>
      </c>
      <c r="AW746" s="2" t="s">
        <v>52</v>
      </c>
      <c r="AX746" s="2" t="s">
        <v>52</v>
      </c>
      <c r="AY746" s="2" t="s">
        <v>52</v>
      </c>
    </row>
    <row r="747" spans="1:51" ht="30" customHeight="1">
      <c r="A747" s="9"/>
      <c r="B747" s="9"/>
      <c r="C747" s="9"/>
      <c r="D747" s="9"/>
      <c r="E747" s="13"/>
      <c r="F747" s="14"/>
      <c r="G747" s="13"/>
      <c r="H747" s="14"/>
      <c r="I747" s="13"/>
      <c r="J747" s="14"/>
      <c r="K747" s="13"/>
      <c r="L747" s="14"/>
      <c r="M747" s="9"/>
    </row>
    <row r="748" spans="1:51" ht="30" customHeight="1">
      <c r="A748" s="163" t="s">
        <v>1309</v>
      </c>
      <c r="B748" s="163"/>
      <c r="C748" s="163"/>
      <c r="D748" s="163"/>
      <c r="E748" s="164"/>
      <c r="F748" s="165"/>
      <c r="G748" s="164"/>
      <c r="H748" s="165"/>
      <c r="I748" s="164"/>
      <c r="J748" s="165"/>
      <c r="K748" s="164"/>
      <c r="L748" s="165"/>
      <c r="M748" s="163"/>
      <c r="N748" s="1" t="s">
        <v>1300</v>
      </c>
    </row>
    <row r="749" spans="1:51" ht="30" customHeight="1">
      <c r="A749" s="8" t="s">
        <v>1310</v>
      </c>
      <c r="B749" s="8" t="s">
        <v>344</v>
      </c>
      <c r="C749" s="8" t="s">
        <v>345</v>
      </c>
      <c r="D749" s="9">
        <v>0.28999999999999998</v>
      </c>
      <c r="E749" s="13">
        <f>단가대비표!O96</f>
        <v>0</v>
      </c>
      <c r="F749" s="14">
        <f>TRUNC(E749*D749,1)</f>
        <v>0</v>
      </c>
      <c r="G749" s="13">
        <f>단가대비표!P96</f>
        <v>0</v>
      </c>
      <c r="H749" s="14">
        <f>TRUNC(G749*D749,1)</f>
        <v>0</v>
      </c>
      <c r="I749" s="13">
        <f>단가대비표!V96</f>
        <v>0</v>
      </c>
      <c r="J749" s="14">
        <f>TRUNC(I749*D749,1)</f>
        <v>0</v>
      </c>
      <c r="K749" s="13">
        <f>TRUNC(E749+G749+I749,1)</f>
        <v>0</v>
      </c>
      <c r="L749" s="14">
        <f>TRUNC(F749+H749+J749,1)</f>
        <v>0</v>
      </c>
      <c r="M749" s="8" t="s">
        <v>52</v>
      </c>
      <c r="N749" s="2" t="s">
        <v>1300</v>
      </c>
      <c r="O749" s="2" t="s">
        <v>1311</v>
      </c>
      <c r="P749" s="2" t="s">
        <v>64</v>
      </c>
      <c r="Q749" s="2" t="s">
        <v>64</v>
      </c>
      <c r="R749" s="2" t="s">
        <v>63</v>
      </c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2" t="s">
        <v>52</v>
      </c>
      <c r="AW749" s="2" t="s">
        <v>1312</v>
      </c>
      <c r="AX749" s="2" t="s">
        <v>52</v>
      </c>
      <c r="AY749" s="2" t="s">
        <v>52</v>
      </c>
    </row>
    <row r="750" spans="1:51" ht="30" customHeight="1">
      <c r="A750" s="8" t="s">
        <v>343</v>
      </c>
      <c r="B750" s="8" t="s">
        <v>344</v>
      </c>
      <c r="C750" s="8" t="s">
        <v>345</v>
      </c>
      <c r="D750" s="9">
        <v>0.14000000000000001</v>
      </c>
      <c r="E750" s="13">
        <f>단가대비표!O84</f>
        <v>0</v>
      </c>
      <c r="F750" s="14">
        <f>TRUNC(E750*D750,1)</f>
        <v>0</v>
      </c>
      <c r="G750" s="13">
        <f>단가대비표!P84</f>
        <v>0</v>
      </c>
      <c r="H750" s="14">
        <f>TRUNC(G750*D750,1)</f>
        <v>0</v>
      </c>
      <c r="I750" s="13">
        <f>단가대비표!V84</f>
        <v>0</v>
      </c>
      <c r="J750" s="14">
        <f>TRUNC(I750*D750,1)</f>
        <v>0</v>
      </c>
      <c r="K750" s="13">
        <f>TRUNC(E750+G750+I750,1)</f>
        <v>0</v>
      </c>
      <c r="L750" s="14">
        <f>TRUNC(F750+H750+J750,1)</f>
        <v>0</v>
      </c>
      <c r="M750" s="8" t="s">
        <v>52</v>
      </c>
      <c r="N750" s="2" t="s">
        <v>1300</v>
      </c>
      <c r="O750" s="2" t="s">
        <v>346</v>
      </c>
      <c r="P750" s="2" t="s">
        <v>64</v>
      </c>
      <c r="Q750" s="2" t="s">
        <v>64</v>
      </c>
      <c r="R750" s="2" t="s">
        <v>63</v>
      </c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2" t="s">
        <v>52</v>
      </c>
      <c r="AW750" s="2" t="s">
        <v>1313</v>
      </c>
      <c r="AX750" s="2" t="s">
        <v>52</v>
      </c>
      <c r="AY750" s="2" t="s">
        <v>52</v>
      </c>
    </row>
    <row r="751" spans="1:51" ht="30" customHeight="1">
      <c r="A751" s="8" t="s">
        <v>341</v>
      </c>
      <c r="B751" s="8" t="s">
        <v>52</v>
      </c>
      <c r="C751" s="8" t="s">
        <v>52</v>
      </c>
      <c r="D751" s="9"/>
      <c r="E751" s="13"/>
      <c r="F751" s="14">
        <f>TRUNC(SUMIF(N749:N750, N748, F749:F750),0)</f>
        <v>0</v>
      </c>
      <c r="G751" s="13"/>
      <c r="H751" s="14">
        <f>TRUNC(SUMIF(N749:N750, N748, H749:H750),0)</f>
        <v>0</v>
      </c>
      <c r="I751" s="13"/>
      <c r="J751" s="14">
        <f>TRUNC(SUMIF(N749:N750, N748, J749:J750),0)</f>
        <v>0</v>
      </c>
      <c r="K751" s="13"/>
      <c r="L751" s="14">
        <f>F751+H751+J751</f>
        <v>0</v>
      </c>
      <c r="M751" s="8" t="s">
        <v>52</v>
      </c>
      <c r="N751" s="2" t="s">
        <v>78</v>
      </c>
      <c r="O751" s="2" t="s">
        <v>78</v>
      </c>
      <c r="P751" s="2" t="s">
        <v>52</v>
      </c>
      <c r="Q751" s="2" t="s">
        <v>52</v>
      </c>
      <c r="R751" s="2" t="s">
        <v>52</v>
      </c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2" t="s">
        <v>52</v>
      </c>
      <c r="AW751" s="2" t="s">
        <v>52</v>
      </c>
      <c r="AX751" s="2" t="s">
        <v>52</v>
      </c>
      <c r="AY751" s="2" t="s">
        <v>52</v>
      </c>
    </row>
    <row r="752" spans="1:51" ht="30" customHeight="1">
      <c r="A752" s="9"/>
      <c r="B752" s="9"/>
      <c r="C752" s="9"/>
      <c r="D752" s="9"/>
      <c r="E752" s="13"/>
      <c r="F752" s="14"/>
      <c r="G752" s="13"/>
      <c r="H752" s="14"/>
      <c r="I752" s="13"/>
      <c r="J752" s="14"/>
      <c r="K752" s="13"/>
      <c r="L752" s="14"/>
      <c r="M752" s="9"/>
    </row>
    <row r="753" spans="1:51" ht="30" customHeight="1">
      <c r="A753" s="163" t="s">
        <v>1314</v>
      </c>
      <c r="B753" s="163"/>
      <c r="C753" s="163"/>
      <c r="D753" s="163"/>
      <c r="E753" s="164"/>
      <c r="F753" s="165"/>
      <c r="G753" s="164"/>
      <c r="H753" s="165"/>
      <c r="I753" s="164"/>
      <c r="J753" s="165"/>
      <c r="K753" s="164"/>
      <c r="L753" s="165"/>
      <c r="M753" s="163"/>
      <c r="N753" s="1" t="s">
        <v>1307</v>
      </c>
    </row>
    <row r="754" spans="1:51" ht="30" customHeight="1">
      <c r="A754" s="8" t="s">
        <v>1310</v>
      </c>
      <c r="B754" s="8" t="s">
        <v>344</v>
      </c>
      <c r="C754" s="8" t="s">
        <v>345</v>
      </c>
      <c r="D754" s="9">
        <v>0.37</v>
      </c>
      <c r="E754" s="13">
        <f>단가대비표!O96</f>
        <v>0</v>
      </c>
      <c r="F754" s="14">
        <f>TRUNC(E754*D754,1)</f>
        <v>0</v>
      </c>
      <c r="G754" s="13">
        <f>단가대비표!P96</f>
        <v>0</v>
      </c>
      <c r="H754" s="14">
        <f>TRUNC(G754*D754,1)</f>
        <v>0</v>
      </c>
      <c r="I754" s="13">
        <f>단가대비표!V96</f>
        <v>0</v>
      </c>
      <c r="J754" s="14">
        <f>TRUNC(I754*D754,1)</f>
        <v>0</v>
      </c>
      <c r="K754" s="13">
        <f>TRUNC(E754+G754+I754,1)</f>
        <v>0</v>
      </c>
      <c r="L754" s="14">
        <f>TRUNC(F754+H754+J754,1)</f>
        <v>0</v>
      </c>
      <c r="M754" s="8" t="s">
        <v>52</v>
      </c>
      <c r="N754" s="2" t="s">
        <v>1307</v>
      </c>
      <c r="O754" s="2" t="s">
        <v>1311</v>
      </c>
      <c r="P754" s="2" t="s">
        <v>64</v>
      </c>
      <c r="Q754" s="2" t="s">
        <v>64</v>
      </c>
      <c r="R754" s="2" t="s">
        <v>63</v>
      </c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2" t="s">
        <v>52</v>
      </c>
      <c r="AW754" s="2" t="s">
        <v>1315</v>
      </c>
      <c r="AX754" s="2" t="s">
        <v>52</v>
      </c>
      <c r="AY754" s="2" t="s">
        <v>52</v>
      </c>
    </row>
    <row r="755" spans="1:51" ht="30" customHeight="1">
      <c r="A755" s="8" t="s">
        <v>343</v>
      </c>
      <c r="B755" s="8" t="s">
        <v>344</v>
      </c>
      <c r="C755" s="8" t="s">
        <v>345</v>
      </c>
      <c r="D755" s="9">
        <v>0.28000000000000003</v>
      </c>
      <c r="E755" s="13">
        <f>단가대비표!O84</f>
        <v>0</v>
      </c>
      <c r="F755" s="14">
        <f>TRUNC(E755*D755,1)</f>
        <v>0</v>
      </c>
      <c r="G755" s="13">
        <f>단가대비표!P84</f>
        <v>0</v>
      </c>
      <c r="H755" s="14">
        <f>TRUNC(G755*D755,1)</f>
        <v>0</v>
      </c>
      <c r="I755" s="13">
        <f>단가대비표!V84</f>
        <v>0</v>
      </c>
      <c r="J755" s="14">
        <f>TRUNC(I755*D755,1)</f>
        <v>0</v>
      </c>
      <c r="K755" s="13">
        <f>TRUNC(E755+G755+I755,1)</f>
        <v>0</v>
      </c>
      <c r="L755" s="14">
        <f>TRUNC(F755+H755+J755,1)</f>
        <v>0</v>
      </c>
      <c r="M755" s="8" t="s">
        <v>52</v>
      </c>
      <c r="N755" s="2" t="s">
        <v>1307</v>
      </c>
      <c r="O755" s="2" t="s">
        <v>346</v>
      </c>
      <c r="P755" s="2" t="s">
        <v>64</v>
      </c>
      <c r="Q755" s="2" t="s">
        <v>64</v>
      </c>
      <c r="R755" s="2" t="s">
        <v>63</v>
      </c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2" t="s">
        <v>52</v>
      </c>
      <c r="AW755" s="2" t="s">
        <v>1316</v>
      </c>
      <c r="AX755" s="2" t="s">
        <v>52</v>
      </c>
      <c r="AY755" s="2" t="s">
        <v>52</v>
      </c>
    </row>
    <row r="756" spans="1:51" ht="30" customHeight="1">
      <c r="A756" s="8" t="s">
        <v>341</v>
      </c>
      <c r="B756" s="8" t="s">
        <v>52</v>
      </c>
      <c r="C756" s="8" t="s">
        <v>52</v>
      </c>
      <c r="D756" s="9"/>
      <c r="E756" s="13"/>
      <c r="F756" s="14">
        <f>TRUNC(SUMIF(N754:N755, N753, F754:F755),0)</f>
        <v>0</v>
      </c>
      <c r="G756" s="13"/>
      <c r="H756" s="14">
        <f>TRUNC(SUMIF(N754:N755, N753, H754:H755),0)</f>
        <v>0</v>
      </c>
      <c r="I756" s="13"/>
      <c r="J756" s="14">
        <f>TRUNC(SUMIF(N754:N755, N753, J754:J755),0)</f>
        <v>0</v>
      </c>
      <c r="K756" s="13"/>
      <c r="L756" s="14">
        <f>F756+H756+J756</f>
        <v>0</v>
      </c>
      <c r="M756" s="8" t="s">
        <v>52</v>
      </c>
      <c r="N756" s="2" t="s">
        <v>78</v>
      </c>
      <c r="O756" s="2" t="s">
        <v>78</v>
      </c>
      <c r="P756" s="2" t="s">
        <v>52</v>
      </c>
      <c r="Q756" s="2" t="s">
        <v>52</v>
      </c>
      <c r="R756" s="2" t="s">
        <v>52</v>
      </c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2" t="s">
        <v>52</v>
      </c>
      <c r="AW756" s="2" t="s">
        <v>52</v>
      </c>
      <c r="AX756" s="2" t="s">
        <v>52</v>
      </c>
      <c r="AY756" s="2" t="s">
        <v>52</v>
      </c>
    </row>
    <row r="757" spans="1:51" ht="30" customHeight="1">
      <c r="A757" s="9"/>
      <c r="B757" s="9"/>
      <c r="C757" s="9"/>
      <c r="D757" s="9"/>
      <c r="E757" s="13"/>
      <c r="F757" s="14"/>
      <c r="G757" s="13"/>
      <c r="H757" s="14"/>
      <c r="I757" s="13"/>
      <c r="J757" s="14"/>
      <c r="K757" s="13"/>
      <c r="L757" s="14"/>
      <c r="M757" s="9"/>
    </row>
    <row r="758" spans="1:51" ht="30" customHeight="1">
      <c r="A758" s="163" t="s">
        <v>1317</v>
      </c>
      <c r="B758" s="163"/>
      <c r="C758" s="163"/>
      <c r="D758" s="163"/>
      <c r="E758" s="164"/>
      <c r="F758" s="165"/>
      <c r="G758" s="164"/>
      <c r="H758" s="165"/>
      <c r="I758" s="164"/>
      <c r="J758" s="165"/>
      <c r="K758" s="164"/>
      <c r="L758" s="165"/>
      <c r="M758" s="163"/>
      <c r="N758" s="1" t="s">
        <v>625</v>
      </c>
    </row>
    <row r="759" spans="1:51" ht="30" customHeight="1">
      <c r="A759" s="8" t="s">
        <v>573</v>
      </c>
      <c r="B759" s="8" t="s">
        <v>1127</v>
      </c>
      <c r="C759" s="8" t="s">
        <v>365</v>
      </c>
      <c r="D759" s="9">
        <v>7.13</v>
      </c>
      <c r="E759" s="13">
        <f>단가대비표!O73</f>
        <v>0</v>
      </c>
      <c r="F759" s="14">
        <f>TRUNC(E759*D759,1)</f>
        <v>0</v>
      </c>
      <c r="G759" s="13">
        <f>단가대비표!P73</f>
        <v>0</v>
      </c>
      <c r="H759" s="14">
        <f>TRUNC(G759*D759,1)</f>
        <v>0</v>
      </c>
      <c r="I759" s="13">
        <f>단가대비표!V73</f>
        <v>0</v>
      </c>
      <c r="J759" s="14">
        <f>TRUNC(I759*D759,1)</f>
        <v>0</v>
      </c>
      <c r="K759" s="13">
        <f t="shared" ref="K759:L761" si="155">TRUNC(E759+G759+I759,1)</f>
        <v>0</v>
      </c>
      <c r="L759" s="14">
        <f t="shared" si="155"/>
        <v>0</v>
      </c>
      <c r="M759" s="8" t="s">
        <v>52</v>
      </c>
      <c r="N759" s="2" t="s">
        <v>625</v>
      </c>
      <c r="O759" s="2" t="s">
        <v>1128</v>
      </c>
      <c r="P759" s="2" t="s">
        <v>64</v>
      </c>
      <c r="Q759" s="2" t="s">
        <v>64</v>
      </c>
      <c r="R759" s="2" t="s">
        <v>63</v>
      </c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2" t="s">
        <v>52</v>
      </c>
      <c r="AW759" s="2" t="s">
        <v>1318</v>
      </c>
      <c r="AX759" s="2" t="s">
        <v>52</v>
      </c>
      <c r="AY759" s="2" t="s">
        <v>52</v>
      </c>
    </row>
    <row r="760" spans="1:51" ht="30" customHeight="1">
      <c r="A760" s="8" t="s">
        <v>581</v>
      </c>
      <c r="B760" s="8" t="s">
        <v>892</v>
      </c>
      <c r="C760" s="8" t="s">
        <v>280</v>
      </c>
      <c r="D760" s="9">
        <v>12.766</v>
      </c>
      <c r="E760" s="13">
        <f>일위대가목록!E61</f>
        <v>0</v>
      </c>
      <c r="F760" s="14">
        <f>TRUNC(E760*D760,1)</f>
        <v>0</v>
      </c>
      <c r="G760" s="13">
        <f>일위대가목록!F61</f>
        <v>0</v>
      </c>
      <c r="H760" s="14">
        <f>TRUNC(G760*D760,1)</f>
        <v>0</v>
      </c>
      <c r="I760" s="13">
        <f>일위대가목록!G61</f>
        <v>0</v>
      </c>
      <c r="J760" s="14">
        <f>TRUNC(I760*D760,1)</f>
        <v>0</v>
      </c>
      <c r="K760" s="13">
        <f t="shared" si="155"/>
        <v>0</v>
      </c>
      <c r="L760" s="14">
        <f t="shared" si="155"/>
        <v>0</v>
      </c>
      <c r="M760" s="8" t="s">
        <v>893</v>
      </c>
      <c r="N760" s="2" t="s">
        <v>625</v>
      </c>
      <c r="O760" s="2" t="s">
        <v>894</v>
      </c>
      <c r="P760" s="2" t="s">
        <v>63</v>
      </c>
      <c r="Q760" s="2" t="s">
        <v>64</v>
      </c>
      <c r="R760" s="2" t="s">
        <v>64</v>
      </c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2" t="s">
        <v>52</v>
      </c>
      <c r="AW760" s="2" t="s">
        <v>1319</v>
      </c>
      <c r="AX760" s="2" t="s">
        <v>52</v>
      </c>
      <c r="AY760" s="2" t="s">
        <v>52</v>
      </c>
    </row>
    <row r="761" spans="1:51" ht="30" customHeight="1">
      <c r="A761" s="8" t="s">
        <v>278</v>
      </c>
      <c r="B761" s="8" t="s">
        <v>279</v>
      </c>
      <c r="C761" s="8" t="s">
        <v>280</v>
      </c>
      <c r="D761" s="9">
        <v>-0.57399999999999995</v>
      </c>
      <c r="E761" s="13">
        <f>단가대비표!O9</f>
        <v>0</v>
      </c>
      <c r="F761" s="14">
        <f>TRUNC(E761*D761,1)</f>
        <v>0</v>
      </c>
      <c r="G761" s="13">
        <f>단가대비표!P9</f>
        <v>0</v>
      </c>
      <c r="H761" s="14">
        <f>TRUNC(G761*D761,1)</f>
        <v>0</v>
      </c>
      <c r="I761" s="13">
        <f>단가대비표!V9</f>
        <v>0</v>
      </c>
      <c r="J761" s="14">
        <f>TRUNC(I761*D761,1)</f>
        <v>0</v>
      </c>
      <c r="K761" s="13">
        <f t="shared" si="155"/>
        <v>0</v>
      </c>
      <c r="L761" s="14">
        <f t="shared" si="155"/>
        <v>0</v>
      </c>
      <c r="M761" s="8" t="s">
        <v>281</v>
      </c>
      <c r="N761" s="2" t="s">
        <v>625</v>
      </c>
      <c r="O761" s="2" t="s">
        <v>282</v>
      </c>
      <c r="P761" s="2" t="s">
        <v>64</v>
      </c>
      <c r="Q761" s="2" t="s">
        <v>64</v>
      </c>
      <c r="R761" s="2" t="s">
        <v>63</v>
      </c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2" t="s">
        <v>52</v>
      </c>
      <c r="AW761" s="2" t="s">
        <v>1320</v>
      </c>
      <c r="AX761" s="2" t="s">
        <v>52</v>
      </c>
      <c r="AY761" s="2" t="s">
        <v>52</v>
      </c>
    </row>
    <row r="762" spans="1:51" ht="30" customHeight="1">
      <c r="A762" s="8" t="s">
        <v>341</v>
      </c>
      <c r="B762" s="8" t="s">
        <v>52</v>
      </c>
      <c r="C762" s="8" t="s">
        <v>52</v>
      </c>
      <c r="D762" s="9"/>
      <c r="E762" s="13"/>
      <c r="F762" s="14">
        <f>TRUNC(SUMIF(N759:N761, N758, F759:F761),0)</f>
        <v>0</v>
      </c>
      <c r="G762" s="13"/>
      <c r="H762" s="14">
        <f>TRUNC(SUMIF(N759:N761, N758, H759:H761),0)</f>
        <v>0</v>
      </c>
      <c r="I762" s="13"/>
      <c r="J762" s="14">
        <f>TRUNC(SUMIF(N759:N761, N758, J759:J761),0)</f>
        <v>0</v>
      </c>
      <c r="K762" s="13"/>
      <c r="L762" s="14">
        <f>F762+H762+J762</f>
        <v>0</v>
      </c>
      <c r="M762" s="8" t="s">
        <v>52</v>
      </c>
      <c r="N762" s="2" t="s">
        <v>78</v>
      </c>
      <c r="O762" s="2" t="s">
        <v>78</v>
      </c>
      <c r="P762" s="2" t="s">
        <v>52</v>
      </c>
      <c r="Q762" s="2" t="s">
        <v>52</v>
      </c>
      <c r="R762" s="2" t="s">
        <v>52</v>
      </c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2" t="s">
        <v>52</v>
      </c>
      <c r="AW762" s="2" t="s">
        <v>52</v>
      </c>
      <c r="AX762" s="2" t="s">
        <v>52</v>
      </c>
      <c r="AY762" s="2" t="s">
        <v>52</v>
      </c>
    </row>
    <row r="763" spans="1:51" ht="30" customHeight="1">
      <c r="A763" s="9"/>
      <c r="B763" s="9"/>
      <c r="C763" s="9"/>
      <c r="D763" s="9"/>
      <c r="E763" s="13"/>
      <c r="F763" s="14"/>
      <c r="G763" s="13"/>
      <c r="H763" s="14"/>
      <c r="I763" s="13"/>
      <c r="J763" s="14"/>
      <c r="K763" s="13"/>
      <c r="L763" s="14"/>
      <c r="M763" s="9"/>
    </row>
    <row r="764" spans="1:51" ht="30" customHeight="1">
      <c r="A764" s="163" t="s">
        <v>1321</v>
      </c>
      <c r="B764" s="163"/>
      <c r="C764" s="163"/>
      <c r="D764" s="163"/>
      <c r="E764" s="164"/>
      <c r="F764" s="165"/>
      <c r="G764" s="164"/>
      <c r="H764" s="165"/>
      <c r="I764" s="164"/>
      <c r="J764" s="165"/>
      <c r="K764" s="164"/>
      <c r="L764" s="165"/>
      <c r="M764" s="163"/>
      <c r="N764" s="1" t="s">
        <v>629</v>
      </c>
    </row>
    <row r="765" spans="1:51" ht="30" customHeight="1">
      <c r="A765" s="8" t="s">
        <v>1322</v>
      </c>
      <c r="B765" s="8" t="s">
        <v>1323</v>
      </c>
      <c r="C765" s="8" t="s">
        <v>68</v>
      </c>
      <c r="D765" s="9">
        <v>1.03</v>
      </c>
      <c r="E765" s="13">
        <f>단가대비표!O7</f>
        <v>0</v>
      </c>
      <c r="F765" s="14">
        <f>TRUNC(E765*D765,1)</f>
        <v>0</v>
      </c>
      <c r="G765" s="13">
        <f>단가대비표!P7</f>
        <v>0</v>
      </c>
      <c r="H765" s="14">
        <f>TRUNC(G765*D765,1)</f>
        <v>0</v>
      </c>
      <c r="I765" s="13">
        <f>단가대비표!V7</f>
        <v>0</v>
      </c>
      <c r="J765" s="14">
        <f>TRUNC(I765*D765,1)</f>
        <v>0</v>
      </c>
      <c r="K765" s="13">
        <f t="shared" ref="K765:L768" si="156">TRUNC(E765+G765+I765,1)</f>
        <v>0</v>
      </c>
      <c r="L765" s="14">
        <f t="shared" si="156"/>
        <v>0</v>
      </c>
      <c r="M765" s="8" t="s">
        <v>52</v>
      </c>
      <c r="N765" s="2" t="s">
        <v>629</v>
      </c>
      <c r="O765" s="2" t="s">
        <v>1324</v>
      </c>
      <c r="P765" s="2" t="s">
        <v>64</v>
      </c>
      <c r="Q765" s="2" t="s">
        <v>64</v>
      </c>
      <c r="R765" s="2" t="s">
        <v>63</v>
      </c>
      <c r="S765" s="3"/>
      <c r="T765" s="3"/>
      <c r="U765" s="3"/>
      <c r="V765" s="3">
        <v>1</v>
      </c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2" t="s">
        <v>52</v>
      </c>
      <c r="AW765" s="2" t="s">
        <v>1325</v>
      </c>
      <c r="AX765" s="2" t="s">
        <v>52</v>
      </c>
      <c r="AY765" s="2" t="s">
        <v>52</v>
      </c>
    </row>
    <row r="766" spans="1:51" ht="30" customHeight="1">
      <c r="A766" s="8" t="s">
        <v>700</v>
      </c>
      <c r="B766" s="8" t="s">
        <v>344</v>
      </c>
      <c r="C766" s="8" t="s">
        <v>345</v>
      </c>
      <c r="D766" s="9">
        <v>2.4E-2</v>
      </c>
      <c r="E766" s="13">
        <f>단가대비표!O91</f>
        <v>0</v>
      </c>
      <c r="F766" s="14">
        <f>TRUNC(E766*D766,1)</f>
        <v>0</v>
      </c>
      <c r="G766" s="13">
        <f>단가대비표!P91</f>
        <v>0</v>
      </c>
      <c r="H766" s="14">
        <f>TRUNC(G766*D766,1)</f>
        <v>0</v>
      </c>
      <c r="I766" s="13">
        <f>단가대비표!V91</f>
        <v>0</v>
      </c>
      <c r="J766" s="14">
        <f>TRUNC(I766*D766,1)</f>
        <v>0</v>
      </c>
      <c r="K766" s="13">
        <f t="shared" si="156"/>
        <v>0</v>
      </c>
      <c r="L766" s="14">
        <f t="shared" si="156"/>
        <v>0</v>
      </c>
      <c r="M766" s="8" t="s">
        <v>52</v>
      </c>
      <c r="N766" s="2" t="s">
        <v>629</v>
      </c>
      <c r="O766" s="2" t="s">
        <v>701</v>
      </c>
      <c r="P766" s="2" t="s">
        <v>64</v>
      </c>
      <c r="Q766" s="2" t="s">
        <v>64</v>
      </c>
      <c r="R766" s="2" t="s">
        <v>63</v>
      </c>
      <c r="S766" s="3"/>
      <c r="T766" s="3"/>
      <c r="U766" s="3"/>
      <c r="V766" s="3">
        <v>1</v>
      </c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2" t="s">
        <v>52</v>
      </c>
      <c r="AW766" s="2" t="s">
        <v>1326</v>
      </c>
      <c r="AX766" s="2" t="s">
        <v>52</v>
      </c>
      <c r="AY766" s="2" t="s">
        <v>52</v>
      </c>
    </row>
    <row r="767" spans="1:51" ht="30" customHeight="1">
      <c r="A767" s="8" t="s">
        <v>343</v>
      </c>
      <c r="B767" s="8" t="s">
        <v>344</v>
      </c>
      <c r="C767" s="8" t="s">
        <v>345</v>
      </c>
      <c r="D767" s="9">
        <v>8.9999999999999993E-3</v>
      </c>
      <c r="E767" s="13">
        <f>단가대비표!O84</f>
        <v>0</v>
      </c>
      <c r="F767" s="14">
        <f>TRUNC(E767*D767,1)</f>
        <v>0</v>
      </c>
      <c r="G767" s="13">
        <f>단가대비표!P84</f>
        <v>0</v>
      </c>
      <c r="H767" s="14">
        <f>TRUNC(G767*D767,1)</f>
        <v>0</v>
      </c>
      <c r="I767" s="13">
        <f>단가대비표!V84</f>
        <v>0</v>
      </c>
      <c r="J767" s="14">
        <f>TRUNC(I767*D767,1)</f>
        <v>0</v>
      </c>
      <c r="K767" s="13">
        <f t="shared" si="156"/>
        <v>0</v>
      </c>
      <c r="L767" s="14">
        <f t="shared" si="156"/>
        <v>0</v>
      </c>
      <c r="M767" s="8" t="s">
        <v>52</v>
      </c>
      <c r="N767" s="2" t="s">
        <v>629</v>
      </c>
      <c r="O767" s="2" t="s">
        <v>346</v>
      </c>
      <c r="P767" s="2" t="s">
        <v>64</v>
      </c>
      <c r="Q767" s="2" t="s">
        <v>64</v>
      </c>
      <c r="R767" s="2" t="s">
        <v>63</v>
      </c>
      <c r="S767" s="3"/>
      <c r="T767" s="3"/>
      <c r="U767" s="3"/>
      <c r="V767" s="3">
        <v>1</v>
      </c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2" t="s">
        <v>52</v>
      </c>
      <c r="AW767" s="2" t="s">
        <v>1327</v>
      </c>
      <c r="AX767" s="2" t="s">
        <v>52</v>
      </c>
      <c r="AY767" s="2" t="s">
        <v>52</v>
      </c>
    </row>
    <row r="768" spans="1:51" ht="30" customHeight="1">
      <c r="A768" s="8" t="s">
        <v>378</v>
      </c>
      <c r="B768" s="8" t="s">
        <v>1116</v>
      </c>
      <c r="C768" s="8" t="s">
        <v>179</v>
      </c>
      <c r="D768" s="9">
        <v>1</v>
      </c>
      <c r="E768" s="13">
        <v>0</v>
      </c>
      <c r="F768" s="14">
        <f>TRUNC(E768*D768,1)</f>
        <v>0</v>
      </c>
      <c r="G768" s="13">
        <v>0</v>
      </c>
      <c r="H768" s="14">
        <f>TRUNC(G768*D768,1)</f>
        <v>0</v>
      </c>
      <c r="I768" s="13">
        <f>TRUNC(SUMIF(V765:V768, RIGHTB(O768, 1), H765:H768)*U768, 2)</f>
        <v>0</v>
      </c>
      <c r="J768" s="14">
        <f>TRUNC(I768*D768,1)</f>
        <v>0</v>
      </c>
      <c r="K768" s="13">
        <f t="shared" si="156"/>
        <v>0</v>
      </c>
      <c r="L768" s="14">
        <f t="shared" si="156"/>
        <v>0</v>
      </c>
      <c r="M768" s="8" t="s">
        <v>52</v>
      </c>
      <c r="N768" s="2" t="s">
        <v>629</v>
      </c>
      <c r="O768" s="2" t="s">
        <v>380</v>
      </c>
      <c r="P768" s="2" t="s">
        <v>64</v>
      </c>
      <c r="Q768" s="2" t="s">
        <v>64</v>
      </c>
      <c r="R768" s="2" t="s">
        <v>64</v>
      </c>
      <c r="S768" s="3">
        <v>1</v>
      </c>
      <c r="T768" s="3">
        <v>2</v>
      </c>
      <c r="U768" s="3">
        <v>0.04</v>
      </c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2" t="s">
        <v>52</v>
      </c>
      <c r="AW768" s="2" t="s">
        <v>1328</v>
      </c>
      <c r="AX768" s="2" t="s">
        <v>52</v>
      </c>
      <c r="AY768" s="2" t="s">
        <v>52</v>
      </c>
    </row>
    <row r="769" spans="1:51" ht="30" customHeight="1">
      <c r="A769" s="8" t="s">
        <v>341</v>
      </c>
      <c r="B769" s="8" t="s">
        <v>52</v>
      </c>
      <c r="C769" s="8" t="s">
        <v>52</v>
      </c>
      <c r="D769" s="9"/>
      <c r="E769" s="13"/>
      <c r="F769" s="14">
        <f>TRUNC(SUMIF(N765:N768, N764, F765:F768),0)</f>
        <v>0</v>
      </c>
      <c r="G769" s="13"/>
      <c r="H769" s="14">
        <f>TRUNC(SUMIF(N765:N768, N764, H765:H768),0)</f>
        <v>0</v>
      </c>
      <c r="I769" s="13"/>
      <c r="J769" s="14">
        <f>TRUNC(SUMIF(N765:N768, N764, J765:J768),0)</f>
        <v>0</v>
      </c>
      <c r="K769" s="13"/>
      <c r="L769" s="14">
        <f>F769+H769+J769</f>
        <v>0</v>
      </c>
      <c r="M769" s="8" t="s">
        <v>52</v>
      </c>
      <c r="N769" s="2" t="s">
        <v>78</v>
      </c>
      <c r="O769" s="2" t="s">
        <v>78</v>
      </c>
      <c r="P769" s="2" t="s">
        <v>52</v>
      </c>
      <c r="Q769" s="2" t="s">
        <v>52</v>
      </c>
      <c r="R769" s="2" t="s">
        <v>52</v>
      </c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2" t="s">
        <v>52</v>
      </c>
      <c r="AW769" s="2" t="s">
        <v>52</v>
      </c>
      <c r="AX769" s="2" t="s">
        <v>52</v>
      </c>
      <c r="AY769" s="2" t="s">
        <v>52</v>
      </c>
    </row>
    <row r="770" spans="1:51" ht="30" customHeight="1">
      <c r="A770" s="9"/>
      <c r="B770" s="9"/>
      <c r="C770" s="9"/>
      <c r="D770" s="9"/>
      <c r="E770" s="13"/>
      <c r="F770" s="14"/>
      <c r="G770" s="13"/>
      <c r="H770" s="14"/>
      <c r="I770" s="13"/>
      <c r="J770" s="14"/>
      <c r="K770" s="13"/>
      <c r="L770" s="14"/>
      <c r="M770" s="9"/>
    </row>
    <row r="771" spans="1:51" ht="30" customHeight="1">
      <c r="A771" s="163" t="s">
        <v>1329</v>
      </c>
      <c r="B771" s="163"/>
      <c r="C771" s="163"/>
      <c r="D771" s="163"/>
      <c r="E771" s="164"/>
      <c r="F771" s="165"/>
      <c r="G771" s="164"/>
      <c r="H771" s="165"/>
      <c r="I771" s="164"/>
      <c r="J771" s="165"/>
      <c r="K771" s="164"/>
      <c r="L771" s="165"/>
      <c r="M771" s="163"/>
      <c r="N771" s="1" t="s">
        <v>634</v>
      </c>
    </row>
    <row r="772" spans="1:51" ht="30" customHeight="1">
      <c r="A772" s="8" t="s">
        <v>573</v>
      </c>
      <c r="B772" s="8" t="s">
        <v>982</v>
      </c>
      <c r="C772" s="8" t="s">
        <v>365</v>
      </c>
      <c r="D772" s="9">
        <v>4.6900000000000004</v>
      </c>
      <c r="E772" s="13">
        <f>단가대비표!O74</f>
        <v>0</v>
      </c>
      <c r="F772" s="14">
        <f>TRUNC(E772*D772,1)</f>
        <v>0</v>
      </c>
      <c r="G772" s="13">
        <f>단가대비표!P74</f>
        <v>0</v>
      </c>
      <c r="H772" s="14">
        <f>TRUNC(G772*D772,1)</f>
        <v>0</v>
      </c>
      <c r="I772" s="13">
        <f>단가대비표!V74</f>
        <v>0</v>
      </c>
      <c r="J772" s="14">
        <f>TRUNC(I772*D772,1)</f>
        <v>0</v>
      </c>
      <c r="K772" s="13">
        <f t="shared" ref="K772:L774" si="157">TRUNC(E772+G772+I772,1)</f>
        <v>0</v>
      </c>
      <c r="L772" s="14">
        <f t="shared" si="157"/>
        <v>0</v>
      </c>
      <c r="M772" s="8" t="s">
        <v>52</v>
      </c>
      <c r="N772" s="2" t="s">
        <v>634</v>
      </c>
      <c r="O772" s="2" t="s">
        <v>983</v>
      </c>
      <c r="P772" s="2" t="s">
        <v>64</v>
      </c>
      <c r="Q772" s="2" t="s">
        <v>64</v>
      </c>
      <c r="R772" s="2" t="s">
        <v>63</v>
      </c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2" t="s">
        <v>52</v>
      </c>
      <c r="AW772" s="2" t="s">
        <v>1330</v>
      </c>
      <c r="AX772" s="2" t="s">
        <v>52</v>
      </c>
      <c r="AY772" s="2" t="s">
        <v>52</v>
      </c>
    </row>
    <row r="773" spans="1:51" ht="30" customHeight="1">
      <c r="A773" s="8" t="s">
        <v>581</v>
      </c>
      <c r="B773" s="8" t="s">
        <v>892</v>
      </c>
      <c r="C773" s="8" t="s">
        <v>280</v>
      </c>
      <c r="D773" s="9">
        <v>7.4009999999999998</v>
      </c>
      <c r="E773" s="13">
        <f>일위대가목록!E61</f>
        <v>0</v>
      </c>
      <c r="F773" s="14">
        <f>TRUNC(E773*D773,1)</f>
        <v>0</v>
      </c>
      <c r="G773" s="13">
        <f>일위대가목록!F61</f>
        <v>0</v>
      </c>
      <c r="H773" s="14">
        <f>TRUNC(G773*D773,1)</f>
        <v>0</v>
      </c>
      <c r="I773" s="13">
        <f>일위대가목록!G61</f>
        <v>0</v>
      </c>
      <c r="J773" s="14">
        <f>TRUNC(I773*D773,1)</f>
        <v>0</v>
      </c>
      <c r="K773" s="13">
        <f t="shared" si="157"/>
        <v>0</v>
      </c>
      <c r="L773" s="14">
        <f t="shared" si="157"/>
        <v>0</v>
      </c>
      <c r="M773" s="8" t="s">
        <v>893</v>
      </c>
      <c r="N773" s="2" t="s">
        <v>634</v>
      </c>
      <c r="O773" s="2" t="s">
        <v>894</v>
      </c>
      <c r="P773" s="2" t="s">
        <v>63</v>
      </c>
      <c r="Q773" s="2" t="s">
        <v>64</v>
      </c>
      <c r="R773" s="2" t="s">
        <v>64</v>
      </c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2" t="s">
        <v>52</v>
      </c>
      <c r="AW773" s="2" t="s">
        <v>1331</v>
      </c>
      <c r="AX773" s="2" t="s">
        <v>52</v>
      </c>
      <c r="AY773" s="2" t="s">
        <v>52</v>
      </c>
    </row>
    <row r="774" spans="1:51" ht="30" customHeight="1">
      <c r="A774" s="8" t="s">
        <v>278</v>
      </c>
      <c r="B774" s="8" t="s">
        <v>279</v>
      </c>
      <c r="C774" s="8" t="s">
        <v>280</v>
      </c>
      <c r="D774" s="9">
        <v>-0.33300000000000002</v>
      </c>
      <c r="E774" s="13">
        <f>단가대비표!O9</f>
        <v>0</v>
      </c>
      <c r="F774" s="14">
        <f>TRUNC(E774*D774,1)</f>
        <v>0</v>
      </c>
      <c r="G774" s="13">
        <f>단가대비표!P9</f>
        <v>0</v>
      </c>
      <c r="H774" s="14">
        <f>TRUNC(G774*D774,1)</f>
        <v>0</v>
      </c>
      <c r="I774" s="13">
        <f>단가대비표!V9</f>
        <v>0</v>
      </c>
      <c r="J774" s="14">
        <f>TRUNC(I774*D774,1)</f>
        <v>0</v>
      </c>
      <c r="K774" s="13">
        <f t="shared" si="157"/>
        <v>0</v>
      </c>
      <c r="L774" s="14">
        <f t="shared" si="157"/>
        <v>0</v>
      </c>
      <c r="M774" s="8" t="s">
        <v>281</v>
      </c>
      <c r="N774" s="2" t="s">
        <v>634</v>
      </c>
      <c r="O774" s="2" t="s">
        <v>282</v>
      </c>
      <c r="P774" s="2" t="s">
        <v>64</v>
      </c>
      <c r="Q774" s="2" t="s">
        <v>64</v>
      </c>
      <c r="R774" s="2" t="s">
        <v>63</v>
      </c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2" t="s">
        <v>52</v>
      </c>
      <c r="AW774" s="2" t="s">
        <v>1332</v>
      </c>
      <c r="AX774" s="2" t="s">
        <v>52</v>
      </c>
      <c r="AY774" s="2" t="s">
        <v>52</v>
      </c>
    </row>
    <row r="775" spans="1:51" ht="30" customHeight="1">
      <c r="A775" s="8" t="s">
        <v>341</v>
      </c>
      <c r="B775" s="8" t="s">
        <v>52</v>
      </c>
      <c r="C775" s="8" t="s">
        <v>52</v>
      </c>
      <c r="D775" s="9"/>
      <c r="E775" s="13"/>
      <c r="F775" s="14">
        <f>TRUNC(SUMIF(N772:N774, N771, F772:F774),0)</f>
        <v>0</v>
      </c>
      <c r="G775" s="13"/>
      <c r="H775" s="14">
        <f>TRUNC(SUMIF(N772:N774, N771, H772:H774),0)</f>
        <v>0</v>
      </c>
      <c r="I775" s="13"/>
      <c r="J775" s="14">
        <f>TRUNC(SUMIF(N772:N774, N771, J772:J774),0)</f>
        <v>0</v>
      </c>
      <c r="K775" s="13"/>
      <c r="L775" s="14">
        <f>F775+H775+J775</f>
        <v>0</v>
      </c>
      <c r="M775" s="8" t="s">
        <v>52</v>
      </c>
      <c r="N775" s="2" t="s">
        <v>78</v>
      </c>
      <c r="O775" s="2" t="s">
        <v>78</v>
      </c>
      <c r="P775" s="2" t="s">
        <v>52</v>
      </c>
      <c r="Q775" s="2" t="s">
        <v>52</v>
      </c>
      <c r="R775" s="2" t="s">
        <v>52</v>
      </c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2" t="s">
        <v>52</v>
      </c>
      <c r="AW775" s="2" t="s">
        <v>52</v>
      </c>
      <c r="AX775" s="2" t="s">
        <v>52</v>
      </c>
      <c r="AY775" s="2" t="s">
        <v>52</v>
      </c>
    </row>
    <row r="776" spans="1:51" ht="30" customHeight="1">
      <c r="A776" s="9"/>
      <c r="B776" s="9"/>
      <c r="C776" s="9"/>
      <c r="D776" s="9"/>
      <c r="E776" s="13"/>
      <c r="F776" s="14"/>
      <c r="G776" s="13"/>
      <c r="H776" s="14"/>
      <c r="I776" s="13"/>
      <c r="J776" s="14"/>
      <c r="K776" s="13"/>
      <c r="L776" s="14"/>
      <c r="M776" s="9"/>
    </row>
    <row r="777" spans="1:51" ht="30" customHeight="1">
      <c r="A777" s="163" t="s">
        <v>1333</v>
      </c>
      <c r="B777" s="163"/>
      <c r="C777" s="163"/>
      <c r="D777" s="163"/>
      <c r="E777" s="164"/>
      <c r="F777" s="165"/>
      <c r="G777" s="164"/>
      <c r="H777" s="165"/>
      <c r="I777" s="164"/>
      <c r="J777" s="165"/>
      <c r="K777" s="164"/>
      <c r="L777" s="165"/>
      <c r="M777" s="163"/>
      <c r="N777" s="1" t="s">
        <v>638</v>
      </c>
    </row>
    <row r="778" spans="1:51" ht="30" customHeight="1">
      <c r="A778" s="8" t="s">
        <v>573</v>
      </c>
      <c r="B778" s="8" t="s">
        <v>1334</v>
      </c>
      <c r="C778" s="8" t="s">
        <v>365</v>
      </c>
      <c r="D778" s="9">
        <v>2.41</v>
      </c>
      <c r="E778" s="13">
        <f>단가대비표!O71</f>
        <v>0</v>
      </c>
      <c r="F778" s="14">
        <f>TRUNC(E778*D778,1)</f>
        <v>0</v>
      </c>
      <c r="G778" s="13">
        <f>단가대비표!P71</f>
        <v>0</v>
      </c>
      <c r="H778" s="14">
        <f>TRUNC(G778*D778,1)</f>
        <v>0</v>
      </c>
      <c r="I778" s="13">
        <f>단가대비표!V71</f>
        <v>0</v>
      </c>
      <c r="J778" s="14">
        <f>TRUNC(I778*D778,1)</f>
        <v>0</v>
      </c>
      <c r="K778" s="13">
        <f t="shared" ref="K778:L780" si="158">TRUNC(E778+G778+I778,1)</f>
        <v>0</v>
      </c>
      <c r="L778" s="14">
        <f t="shared" si="158"/>
        <v>0</v>
      </c>
      <c r="M778" s="8" t="s">
        <v>52</v>
      </c>
      <c r="N778" s="2" t="s">
        <v>638</v>
      </c>
      <c r="O778" s="2" t="s">
        <v>1335</v>
      </c>
      <c r="P778" s="2" t="s">
        <v>64</v>
      </c>
      <c r="Q778" s="2" t="s">
        <v>64</v>
      </c>
      <c r="R778" s="2" t="s">
        <v>63</v>
      </c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2" t="s">
        <v>52</v>
      </c>
      <c r="AW778" s="2" t="s">
        <v>1336</v>
      </c>
      <c r="AX778" s="2" t="s">
        <v>52</v>
      </c>
      <c r="AY778" s="2" t="s">
        <v>52</v>
      </c>
    </row>
    <row r="779" spans="1:51" ht="30" customHeight="1">
      <c r="A779" s="8" t="s">
        <v>581</v>
      </c>
      <c r="B779" s="8" t="s">
        <v>892</v>
      </c>
      <c r="C779" s="8" t="s">
        <v>280</v>
      </c>
      <c r="D779" s="9">
        <v>2.7879999999999998</v>
      </c>
      <c r="E779" s="13">
        <f>일위대가목록!E61</f>
        <v>0</v>
      </c>
      <c r="F779" s="14">
        <f>TRUNC(E779*D779,1)</f>
        <v>0</v>
      </c>
      <c r="G779" s="13">
        <f>일위대가목록!F61</f>
        <v>0</v>
      </c>
      <c r="H779" s="14">
        <f>TRUNC(G779*D779,1)</f>
        <v>0</v>
      </c>
      <c r="I779" s="13">
        <f>일위대가목록!G61</f>
        <v>0</v>
      </c>
      <c r="J779" s="14">
        <f>TRUNC(I779*D779,1)</f>
        <v>0</v>
      </c>
      <c r="K779" s="13">
        <f t="shared" si="158"/>
        <v>0</v>
      </c>
      <c r="L779" s="14">
        <f t="shared" si="158"/>
        <v>0</v>
      </c>
      <c r="M779" s="8" t="s">
        <v>893</v>
      </c>
      <c r="N779" s="2" t="s">
        <v>638</v>
      </c>
      <c r="O779" s="2" t="s">
        <v>894</v>
      </c>
      <c r="P779" s="2" t="s">
        <v>63</v>
      </c>
      <c r="Q779" s="2" t="s">
        <v>64</v>
      </c>
      <c r="R779" s="2" t="s">
        <v>64</v>
      </c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2" t="s">
        <v>52</v>
      </c>
      <c r="AW779" s="2" t="s">
        <v>1337</v>
      </c>
      <c r="AX779" s="2" t="s">
        <v>52</v>
      </c>
      <c r="AY779" s="2" t="s">
        <v>52</v>
      </c>
    </row>
    <row r="780" spans="1:51" ht="30" customHeight="1">
      <c r="A780" s="8" t="s">
        <v>278</v>
      </c>
      <c r="B780" s="8" t="s">
        <v>279</v>
      </c>
      <c r="C780" s="8" t="s">
        <v>280</v>
      </c>
      <c r="D780" s="9">
        <v>-0.125</v>
      </c>
      <c r="E780" s="13">
        <f>단가대비표!O9</f>
        <v>0</v>
      </c>
      <c r="F780" s="14">
        <f>TRUNC(E780*D780,1)</f>
        <v>0</v>
      </c>
      <c r="G780" s="13">
        <f>단가대비표!P9</f>
        <v>0</v>
      </c>
      <c r="H780" s="14">
        <f>TRUNC(G780*D780,1)</f>
        <v>0</v>
      </c>
      <c r="I780" s="13">
        <f>단가대비표!V9</f>
        <v>0</v>
      </c>
      <c r="J780" s="14">
        <f>TRUNC(I780*D780,1)</f>
        <v>0</v>
      </c>
      <c r="K780" s="13">
        <f t="shared" si="158"/>
        <v>0</v>
      </c>
      <c r="L780" s="14">
        <f t="shared" si="158"/>
        <v>0</v>
      </c>
      <c r="M780" s="8" t="s">
        <v>281</v>
      </c>
      <c r="N780" s="2" t="s">
        <v>638</v>
      </c>
      <c r="O780" s="2" t="s">
        <v>282</v>
      </c>
      <c r="P780" s="2" t="s">
        <v>64</v>
      </c>
      <c r="Q780" s="2" t="s">
        <v>64</v>
      </c>
      <c r="R780" s="2" t="s">
        <v>63</v>
      </c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2" t="s">
        <v>52</v>
      </c>
      <c r="AW780" s="2" t="s">
        <v>1338</v>
      </c>
      <c r="AX780" s="2" t="s">
        <v>52</v>
      </c>
      <c r="AY780" s="2" t="s">
        <v>52</v>
      </c>
    </row>
    <row r="781" spans="1:51" ht="30" customHeight="1">
      <c r="A781" s="8" t="s">
        <v>341</v>
      </c>
      <c r="B781" s="8" t="s">
        <v>52</v>
      </c>
      <c r="C781" s="8" t="s">
        <v>52</v>
      </c>
      <c r="D781" s="9"/>
      <c r="E781" s="13"/>
      <c r="F781" s="14">
        <f>TRUNC(SUMIF(N778:N780, N777, F778:F780),0)</f>
        <v>0</v>
      </c>
      <c r="G781" s="13"/>
      <c r="H781" s="14">
        <f>TRUNC(SUMIF(N778:N780, N777, H778:H780),0)</f>
        <v>0</v>
      </c>
      <c r="I781" s="13"/>
      <c r="J781" s="14">
        <f>TRUNC(SUMIF(N778:N780, N777, J778:J780),0)</f>
        <v>0</v>
      </c>
      <c r="K781" s="13"/>
      <c r="L781" s="14">
        <f>F781+H781+J781</f>
        <v>0</v>
      </c>
      <c r="M781" s="8" t="s">
        <v>52</v>
      </c>
      <c r="N781" s="2" t="s">
        <v>78</v>
      </c>
      <c r="O781" s="2" t="s">
        <v>78</v>
      </c>
      <c r="P781" s="2" t="s">
        <v>52</v>
      </c>
      <c r="Q781" s="2" t="s">
        <v>52</v>
      </c>
      <c r="R781" s="2" t="s">
        <v>52</v>
      </c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2" t="s">
        <v>52</v>
      </c>
      <c r="AW781" s="2" t="s">
        <v>52</v>
      </c>
      <c r="AX781" s="2" t="s">
        <v>52</v>
      </c>
      <c r="AY781" s="2" t="s">
        <v>52</v>
      </c>
    </row>
    <row r="782" spans="1:51" ht="30" customHeight="1">
      <c r="A782" s="9"/>
      <c r="B782" s="9"/>
      <c r="C782" s="9"/>
      <c r="D782" s="9"/>
      <c r="E782" s="13"/>
      <c r="F782" s="14"/>
      <c r="G782" s="13"/>
      <c r="H782" s="14"/>
      <c r="I782" s="13"/>
      <c r="J782" s="14"/>
      <c r="K782" s="13"/>
      <c r="L782" s="14"/>
      <c r="M782" s="9"/>
    </row>
    <row r="783" spans="1:51" ht="30" customHeight="1">
      <c r="A783" s="163" t="s">
        <v>1339</v>
      </c>
      <c r="B783" s="163"/>
      <c r="C783" s="163"/>
      <c r="D783" s="163"/>
      <c r="E783" s="164"/>
      <c r="F783" s="165"/>
      <c r="G783" s="164"/>
      <c r="H783" s="165"/>
      <c r="I783" s="164"/>
      <c r="J783" s="165"/>
      <c r="K783" s="164"/>
      <c r="L783" s="165"/>
      <c r="M783" s="163"/>
      <c r="N783" s="1" t="s">
        <v>642</v>
      </c>
    </row>
    <row r="784" spans="1:51" ht="30" customHeight="1">
      <c r="A784" s="8" t="s">
        <v>573</v>
      </c>
      <c r="B784" s="8" t="s">
        <v>1340</v>
      </c>
      <c r="C784" s="8" t="s">
        <v>365</v>
      </c>
      <c r="D784" s="9">
        <v>2.1</v>
      </c>
      <c r="E784" s="13">
        <f>단가대비표!O68</f>
        <v>0</v>
      </c>
      <c r="F784" s="14">
        <f>TRUNC(E784*D784,1)</f>
        <v>0</v>
      </c>
      <c r="G784" s="13">
        <f>단가대비표!P68</f>
        <v>0</v>
      </c>
      <c r="H784" s="14">
        <f>TRUNC(G784*D784,1)</f>
        <v>0</v>
      </c>
      <c r="I784" s="13">
        <f>단가대비표!V68</f>
        <v>0</v>
      </c>
      <c r="J784" s="14">
        <f>TRUNC(I784*D784,1)</f>
        <v>0</v>
      </c>
      <c r="K784" s="13">
        <f t="shared" ref="K784:L786" si="159">TRUNC(E784+G784+I784,1)</f>
        <v>0</v>
      </c>
      <c r="L784" s="14">
        <f t="shared" si="159"/>
        <v>0</v>
      </c>
      <c r="M784" s="8" t="s">
        <v>52</v>
      </c>
      <c r="N784" s="2" t="s">
        <v>642</v>
      </c>
      <c r="O784" s="2" t="s">
        <v>1341</v>
      </c>
      <c r="P784" s="2" t="s">
        <v>64</v>
      </c>
      <c r="Q784" s="2" t="s">
        <v>64</v>
      </c>
      <c r="R784" s="2" t="s">
        <v>63</v>
      </c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2" t="s">
        <v>52</v>
      </c>
      <c r="AW784" s="2" t="s">
        <v>1342</v>
      </c>
      <c r="AX784" s="2" t="s">
        <v>52</v>
      </c>
      <c r="AY784" s="2" t="s">
        <v>52</v>
      </c>
    </row>
    <row r="785" spans="1:51" ht="30" customHeight="1">
      <c r="A785" s="8" t="s">
        <v>581</v>
      </c>
      <c r="B785" s="8" t="s">
        <v>892</v>
      </c>
      <c r="C785" s="8" t="s">
        <v>280</v>
      </c>
      <c r="D785" s="9">
        <v>1.996</v>
      </c>
      <c r="E785" s="13">
        <f>일위대가목록!E61</f>
        <v>0</v>
      </c>
      <c r="F785" s="14">
        <f>TRUNC(E785*D785,1)</f>
        <v>0</v>
      </c>
      <c r="G785" s="13">
        <f>일위대가목록!F61</f>
        <v>0</v>
      </c>
      <c r="H785" s="14">
        <f>TRUNC(G785*D785,1)</f>
        <v>0</v>
      </c>
      <c r="I785" s="13">
        <f>일위대가목록!G61</f>
        <v>0</v>
      </c>
      <c r="J785" s="14">
        <f>TRUNC(I785*D785,1)</f>
        <v>0</v>
      </c>
      <c r="K785" s="13">
        <f t="shared" si="159"/>
        <v>0</v>
      </c>
      <c r="L785" s="14">
        <f t="shared" si="159"/>
        <v>0</v>
      </c>
      <c r="M785" s="8" t="s">
        <v>893</v>
      </c>
      <c r="N785" s="2" t="s">
        <v>642</v>
      </c>
      <c r="O785" s="2" t="s">
        <v>894</v>
      </c>
      <c r="P785" s="2" t="s">
        <v>63</v>
      </c>
      <c r="Q785" s="2" t="s">
        <v>64</v>
      </c>
      <c r="R785" s="2" t="s">
        <v>64</v>
      </c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2" t="s">
        <v>52</v>
      </c>
      <c r="AW785" s="2" t="s">
        <v>1343</v>
      </c>
      <c r="AX785" s="2" t="s">
        <v>52</v>
      </c>
      <c r="AY785" s="2" t="s">
        <v>52</v>
      </c>
    </row>
    <row r="786" spans="1:51" ht="30" customHeight="1">
      <c r="A786" s="8" t="s">
        <v>278</v>
      </c>
      <c r="B786" s="8" t="s">
        <v>279</v>
      </c>
      <c r="C786" s="8" t="s">
        <v>280</v>
      </c>
      <c r="D786" s="9">
        <v>-8.9800000000000005E-2</v>
      </c>
      <c r="E786" s="13">
        <f>단가대비표!O9</f>
        <v>0</v>
      </c>
      <c r="F786" s="14">
        <f>TRUNC(E786*D786,1)</f>
        <v>0</v>
      </c>
      <c r="G786" s="13">
        <f>단가대비표!P9</f>
        <v>0</v>
      </c>
      <c r="H786" s="14">
        <f>TRUNC(G786*D786,1)</f>
        <v>0</v>
      </c>
      <c r="I786" s="13">
        <f>단가대비표!V9</f>
        <v>0</v>
      </c>
      <c r="J786" s="14">
        <f>TRUNC(I786*D786,1)</f>
        <v>0</v>
      </c>
      <c r="K786" s="13">
        <f t="shared" si="159"/>
        <v>0</v>
      </c>
      <c r="L786" s="14">
        <f t="shared" si="159"/>
        <v>0</v>
      </c>
      <c r="M786" s="8" t="s">
        <v>281</v>
      </c>
      <c r="N786" s="2" t="s">
        <v>642</v>
      </c>
      <c r="O786" s="2" t="s">
        <v>282</v>
      </c>
      <c r="P786" s="2" t="s">
        <v>64</v>
      </c>
      <c r="Q786" s="2" t="s">
        <v>64</v>
      </c>
      <c r="R786" s="2" t="s">
        <v>63</v>
      </c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2" t="s">
        <v>52</v>
      </c>
      <c r="AW786" s="2" t="s">
        <v>1344</v>
      </c>
      <c r="AX786" s="2" t="s">
        <v>52</v>
      </c>
      <c r="AY786" s="2" t="s">
        <v>52</v>
      </c>
    </row>
    <row r="787" spans="1:51" ht="30" customHeight="1">
      <c r="A787" s="8" t="s">
        <v>341</v>
      </c>
      <c r="B787" s="8" t="s">
        <v>52</v>
      </c>
      <c r="C787" s="8" t="s">
        <v>52</v>
      </c>
      <c r="D787" s="9"/>
      <c r="E787" s="13"/>
      <c r="F787" s="14">
        <f>TRUNC(SUMIF(N784:N786, N783, F784:F786),0)</f>
        <v>0</v>
      </c>
      <c r="G787" s="13"/>
      <c r="H787" s="14">
        <f>TRUNC(SUMIF(N784:N786, N783, H784:H786),0)</f>
        <v>0</v>
      </c>
      <c r="I787" s="13"/>
      <c r="J787" s="14">
        <f>TRUNC(SUMIF(N784:N786, N783, J784:J786),0)</f>
        <v>0</v>
      </c>
      <c r="K787" s="13"/>
      <c r="L787" s="14">
        <f>F787+H787+J787</f>
        <v>0</v>
      </c>
      <c r="M787" s="8" t="s">
        <v>52</v>
      </c>
      <c r="N787" s="2" t="s">
        <v>78</v>
      </c>
      <c r="O787" s="2" t="s">
        <v>78</v>
      </c>
      <c r="P787" s="2" t="s">
        <v>52</v>
      </c>
      <c r="Q787" s="2" t="s">
        <v>52</v>
      </c>
      <c r="R787" s="2" t="s">
        <v>52</v>
      </c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2" t="s">
        <v>52</v>
      </c>
      <c r="AW787" s="2" t="s">
        <v>52</v>
      </c>
      <c r="AX787" s="2" t="s">
        <v>52</v>
      </c>
      <c r="AY787" s="2" t="s">
        <v>52</v>
      </c>
    </row>
    <row r="788" spans="1:51" ht="30" customHeight="1">
      <c r="A788" s="9"/>
      <c r="B788" s="9"/>
      <c r="C788" s="9"/>
      <c r="D788" s="9"/>
      <c r="E788" s="13"/>
      <c r="F788" s="14"/>
      <c r="G788" s="13"/>
      <c r="H788" s="14"/>
      <c r="I788" s="13"/>
      <c r="J788" s="14"/>
      <c r="K788" s="13"/>
      <c r="L788" s="14"/>
      <c r="M788" s="9"/>
    </row>
    <row r="789" spans="1:51" ht="30" customHeight="1">
      <c r="A789" s="163" t="s">
        <v>1345</v>
      </c>
      <c r="B789" s="163"/>
      <c r="C789" s="163"/>
      <c r="D789" s="163"/>
      <c r="E789" s="164"/>
      <c r="F789" s="165"/>
      <c r="G789" s="164"/>
      <c r="H789" s="165"/>
      <c r="I789" s="164"/>
      <c r="J789" s="165"/>
      <c r="K789" s="164"/>
      <c r="L789" s="165"/>
      <c r="M789" s="163"/>
      <c r="N789" s="1" t="s">
        <v>663</v>
      </c>
    </row>
    <row r="790" spans="1:51" ht="30" customHeight="1">
      <c r="A790" s="8" t="s">
        <v>1322</v>
      </c>
      <c r="B790" s="8" t="s">
        <v>1346</v>
      </c>
      <c r="C790" s="8" t="s">
        <v>68</v>
      </c>
      <c r="D790" s="9">
        <v>1.03</v>
      </c>
      <c r="E790" s="13">
        <f>단가대비표!O8</f>
        <v>0</v>
      </c>
      <c r="F790" s="14">
        <f>TRUNC(E790*D790,1)</f>
        <v>0</v>
      </c>
      <c r="G790" s="13">
        <f>단가대비표!P8</f>
        <v>0</v>
      </c>
      <c r="H790" s="14">
        <f>TRUNC(G790*D790,1)</f>
        <v>0</v>
      </c>
      <c r="I790" s="13">
        <f>단가대비표!V8</f>
        <v>0</v>
      </c>
      <c r="J790" s="14">
        <f>TRUNC(I790*D790,1)</f>
        <v>0</v>
      </c>
      <c r="K790" s="13">
        <f t="shared" ref="K790:L794" si="160">TRUNC(E790+G790+I790,1)</f>
        <v>0</v>
      </c>
      <c r="L790" s="14">
        <f t="shared" si="160"/>
        <v>0</v>
      </c>
      <c r="M790" s="8" t="s">
        <v>52</v>
      </c>
      <c r="N790" s="2" t="s">
        <v>663</v>
      </c>
      <c r="O790" s="2" t="s">
        <v>1347</v>
      </c>
      <c r="P790" s="2" t="s">
        <v>64</v>
      </c>
      <c r="Q790" s="2" t="s">
        <v>64</v>
      </c>
      <c r="R790" s="2" t="s">
        <v>63</v>
      </c>
      <c r="S790" s="3"/>
      <c r="T790" s="3"/>
      <c r="U790" s="3"/>
      <c r="V790" s="3">
        <v>1</v>
      </c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2" t="s">
        <v>52</v>
      </c>
      <c r="AW790" s="2" t="s">
        <v>1348</v>
      </c>
      <c r="AX790" s="2" t="s">
        <v>52</v>
      </c>
      <c r="AY790" s="2" t="s">
        <v>52</v>
      </c>
    </row>
    <row r="791" spans="1:51" ht="30" customHeight="1">
      <c r="A791" s="8" t="s">
        <v>700</v>
      </c>
      <c r="B791" s="8" t="s">
        <v>344</v>
      </c>
      <c r="C791" s="8" t="s">
        <v>345</v>
      </c>
      <c r="D791" s="9">
        <v>2.4E-2</v>
      </c>
      <c r="E791" s="13">
        <f>단가대비표!O91</f>
        <v>0</v>
      </c>
      <c r="F791" s="14">
        <f>TRUNC(E791*D791,1)</f>
        <v>0</v>
      </c>
      <c r="G791" s="13">
        <f>단가대비표!P91</f>
        <v>0</v>
      </c>
      <c r="H791" s="14">
        <f>TRUNC(G791*D791,1)</f>
        <v>0</v>
      </c>
      <c r="I791" s="13">
        <f>단가대비표!V91</f>
        <v>0</v>
      </c>
      <c r="J791" s="14">
        <f>TRUNC(I791*D791,1)</f>
        <v>0</v>
      </c>
      <c r="K791" s="13">
        <f t="shared" si="160"/>
        <v>0</v>
      </c>
      <c r="L791" s="14">
        <f t="shared" si="160"/>
        <v>0</v>
      </c>
      <c r="M791" s="8" t="s">
        <v>52</v>
      </c>
      <c r="N791" s="2" t="s">
        <v>663</v>
      </c>
      <c r="O791" s="2" t="s">
        <v>701</v>
      </c>
      <c r="P791" s="2" t="s">
        <v>64</v>
      </c>
      <c r="Q791" s="2" t="s">
        <v>64</v>
      </c>
      <c r="R791" s="2" t="s">
        <v>63</v>
      </c>
      <c r="S791" s="3"/>
      <c r="T791" s="3"/>
      <c r="U791" s="3"/>
      <c r="V791" s="3">
        <v>1</v>
      </c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2" t="s">
        <v>52</v>
      </c>
      <c r="AW791" s="2" t="s">
        <v>1349</v>
      </c>
      <c r="AX791" s="2" t="s">
        <v>52</v>
      </c>
      <c r="AY791" s="2" t="s">
        <v>52</v>
      </c>
    </row>
    <row r="792" spans="1:51" ht="30" customHeight="1">
      <c r="A792" s="8" t="s">
        <v>343</v>
      </c>
      <c r="B792" s="8" t="s">
        <v>344</v>
      </c>
      <c r="C792" s="8" t="s">
        <v>345</v>
      </c>
      <c r="D792" s="9">
        <v>8.9999999999999993E-3</v>
      </c>
      <c r="E792" s="13">
        <f>단가대비표!O84</f>
        <v>0</v>
      </c>
      <c r="F792" s="14">
        <f>TRUNC(E792*D792,1)</f>
        <v>0</v>
      </c>
      <c r="G792" s="13">
        <f>단가대비표!P84</f>
        <v>0</v>
      </c>
      <c r="H792" s="14">
        <f>TRUNC(G792*D792,1)</f>
        <v>0</v>
      </c>
      <c r="I792" s="13">
        <f>단가대비표!V84</f>
        <v>0</v>
      </c>
      <c r="J792" s="14">
        <f>TRUNC(I792*D792,1)</f>
        <v>0</v>
      </c>
      <c r="K792" s="13">
        <f t="shared" si="160"/>
        <v>0</v>
      </c>
      <c r="L792" s="14">
        <f t="shared" si="160"/>
        <v>0</v>
      </c>
      <c r="M792" s="8" t="s">
        <v>52</v>
      </c>
      <c r="N792" s="2" t="s">
        <v>663</v>
      </c>
      <c r="O792" s="2" t="s">
        <v>346</v>
      </c>
      <c r="P792" s="2" t="s">
        <v>64</v>
      </c>
      <c r="Q792" s="2" t="s">
        <v>64</v>
      </c>
      <c r="R792" s="2" t="s">
        <v>63</v>
      </c>
      <c r="S792" s="3"/>
      <c r="T792" s="3"/>
      <c r="U792" s="3"/>
      <c r="V792" s="3">
        <v>1</v>
      </c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2" t="s">
        <v>52</v>
      </c>
      <c r="AW792" s="2" t="s">
        <v>1350</v>
      </c>
      <c r="AX792" s="2" t="s">
        <v>52</v>
      </c>
      <c r="AY792" s="2" t="s">
        <v>52</v>
      </c>
    </row>
    <row r="793" spans="1:51" ht="30" customHeight="1">
      <c r="A793" s="8" t="s">
        <v>378</v>
      </c>
      <c r="B793" s="8" t="s">
        <v>1116</v>
      </c>
      <c r="C793" s="8" t="s">
        <v>179</v>
      </c>
      <c r="D793" s="9">
        <v>1</v>
      </c>
      <c r="E793" s="13">
        <v>0</v>
      </c>
      <c r="F793" s="14">
        <f>TRUNC(E793*D793,1)</f>
        <v>0</v>
      </c>
      <c r="G793" s="13">
        <v>0</v>
      </c>
      <c r="H793" s="14">
        <f>TRUNC(G793*D793,1)</f>
        <v>0</v>
      </c>
      <c r="I793" s="13">
        <f>TRUNC(SUMIF(V790:V794, RIGHTB(O793, 1), H790:H794)*U793, 2)</f>
        <v>0</v>
      </c>
      <c r="J793" s="14">
        <f>TRUNC(I793*D793,1)</f>
        <v>0</v>
      </c>
      <c r="K793" s="13">
        <f t="shared" si="160"/>
        <v>0</v>
      </c>
      <c r="L793" s="14">
        <f t="shared" si="160"/>
        <v>0</v>
      </c>
      <c r="M793" s="8" t="s">
        <v>52</v>
      </c>
      <c r="N793" s="2" t="s">
        <v>663</v>
      </c>
      <c r="O793" s="2" t="s">
        <v>380</v>
      </c>
      <c r="P793" s="2" t="s">
        <v>64</v>
      </c>
      <c r="Q793" s="2" t="s">
        <v>64</v>
      </c>
      <c r="R793" s="2" t="s">
        <v>64</v>
      </c>
      <c r="S793" s="3">
        <v>1</v>
      </c>
      <c r="T793" s="3">
        <v>2</v>
      </c>
      <c r="U793" s="3">
        <v>0.04</v>
      </c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2" t="s">
        <v>52</v>
      </c>
      <c r="AW793" s="2" t="s">
        <v>1351</v>
      </c>
      <c r="AX793" s="2" t="s">
        <v>52</v>
      </c>
      <c r="AY793" s="2" t="s">
        <v>52</v>
      </c>
    </row>
    <row r="794" spans="1:51" ht="30" customHeight="1">
      <c r="A794" s="8" t="s">
        <v>1352</v>
      </c>
      <c r="B794" s="8" t="s">
        <v>1353</v>
      </c>
      <c r="C794" s="8" t="s">
        <v>1354</v>
      </c>
      <c r="D794" s="9">
        <v>1</v>
      </c>
      <c r="E794" s="13">
        <f>단가대비표!O82</f>
        <v>0</v>
      </c>
      <c r="F794" s="14">
        <f>TRUNC(E794*D794,1)</f>
        <v>0</v>
      </c>
      <c r="G794" s="13">
        <f>단가대비표!P82</f>
        <v>0</v>
      </c>
      <c r="H794" s="14">
        <f>TRUNC(G794*D794,1)</f>
        <v>0</v>
      </c>
      <c r="I794" s="13">
        <f>단가대비표!V82</f>
        <v>0</v>
      </c>
      <c r="J794" s="14">
        <f>TRUNC(I794*D794,1)</f>
        <v>0</v>
      </c>
      <c r="K794" s="13">
        <f t="shared" si="160"/>
        <v>0</v>
      </c>
      <c r="L794" s="14">
        <f t="shared" si="160"/>
        <v>0</v>
      </c>
      <c r="M794" s="8" t="s">
        <v>52</v>
      </c>
      <c r="N794" s="2" t="s">
        <v>663</v>
      </c>
      <c r="O794" s="2" t="s">
        <v>1355</v>
      </c>
      <c r="P794" s="2" t="s">
        <v>64</v>
      </c>
      <c r="Q794" s="2" t="s">
        <v>64</v>
      </c>
      <c r="R794" s="2" t="s">
        <v>63</v>
      </c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2" t="s">
        <v>52</v>
      </c>
      <c r="AW794" s="2" t="s">
        <v>1356</v>
      </c>
      <c r="AX794" s="2" t="s">
        <v>52</v>
      </c>
      <c r="AY794" s="2" t="s">
        <v>52</v>
      </c>
    </row>
    <row r="795" spans="1:51" ht="30" customHeight="1">
      <c r="A795" s="8" t="s">
        <v>341</v>
      </c>
      <c r="B795" s="8" t="s">
        <v>52</v>
      </c>
      <c r="C795" s="8" t="s">
        <v>52</v>
      </c>
      <c r="D795" s="9"/>
      <c r="E795" s="13"/>
      <c r="F795" s="14">
        <f>TRUNC(SUMIF(N790:N794, N789, F790:F794),0)</f>
        <v>0</v>
      </c>
      <c r="G795" s="13"/>
      <c r="H795" s="14">
        <f>TRUNC(SUMIF(N790:N794, N789, H790:H794),0)</f>
        <v>0</v>
      </c>
      <c r="I795" s="13"/>
      <c r="J795" s="14">
        <f>TRUNC(SUMIF(N790:N794, N789, J790:J794),0)</f>
        <v>0</v>
      </c>
      <c r="K795" s="13"/>
      <c r="L795" s="14">
        <f>F795+H795+J795</f>
        <v>0</v>
      </c>
      <c r="M795" s="8" t="s">
        <v>52</v>
      </c>
      <c r="N795" s="2" t="s">
        <v>78</v>
      </c>
      <c r="O795" s="2" t="s">
        <v>78</v>
      </c>
      <c r="P795" s="2" t="s">
        <v>52</v>
      </c>
      <c r="Q795" s="2" t="s">
        <v>52</v>
      </c>
      <c r="R795" s="2" t="s">
        <v>52</v>
      </c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2" t="s">
        <v>52</v>
      </c>
      <c r="AW795" s="2" t="s">
        <v>52</v>
      </c>
      <c r="AX795" s="2" t="s">
        <v>52</v>
      </c>
      <c r="AY795" s="2" t="s">
        <v>52</v>
      </c>
    </row>
    <row r="796" spans="1:51" ht="30" customHeight="1">
      <c r="A796" s="9"/>
      <c r="B796" s="9"/>
      <c r="C796" s="9"/>
      <c r="D796" s="9"/>
      <c r="E796" s="13"/>
      <c r="F796" s="14"/>
      <c r="G796" s="13"/>
      <c r="H796" s="14"/>
      <c r="I796" s="13"/>
      <c r="J796" s="14"/>
      <c r="K796" s="13"/>
      <c r="L796" s="14"/>
      <c r="M796" s="9"/>
    </row>
    <row r="797" spans="1:51" ht="30" customHeight="1">
      <c r="A797" s="163" t="s">
        <v>1357</v>
      </c>
      <c r="B797" s="163"/>
      <c r="C797" s="163"/>
      <c r="D797" s="163"/>
      <c r="E797" s="164"/>
      <c r="F797" s="165"/>
      <c r="G797" s="164"/>
      <c r="H797" s="165"/>
      <c r="I797" s="164"/>
      <c r="J797" s="165"/>
      <c r="K797" s="164"/>
      <c r="L797" s="165"/>
      <c r="M797" s="163"/>
      <c r="N797" s="1" t="s">
        <v>671</v>
      </c>
    </row>
    <row r="798" spans="1:51" ht="30" customHeight="1">
      <c r="A798" s="8" t="s">
        <v>573</v>
      </c>
      <c r="B798" s="8" t="s">
        <v>1358</v>
      </c>
      <c r="C798" s="8" t="s">
        <v>365</v>
      </c>
      <c r="D798" s="9">
        <v>1.05</v>
      </c>
      <c r="E798" s="13">
        <f>단가대비표!O69</f>
        <v>0</v>
      </c>
      <c r="F798" s="14">
        <f>TRUNC(E798*D798,1)</f>
        <v>0</v>
      </c>
      <c r="G798" s="13">
        <f>단가대비표!P69</f>
        <v>0</v>
      </c>
      <c r="H798" s="14">
        <f>TRUNC(G798*D798,1)</f>
        <v>0</v>
      </c>
      <c r="I798" s="13">
        <f>단가대비표!V69</f>
        <v>0</v>
      </c>
      <c r="J798" s="14">
        <f>TRUNC(I798*D798,1)</f>
        <v>0</v>
      </c>
      <c r="K798" s="13">
        <f t="shared" ref="K798:L800" si="161">TRUNC(E798+G798+I798,1)</f>
        <v>0</v>
      </c>
      <c r="L798" s="14">
        <f t="shared" si="161"/>
        <v>0</v>
      </c>
      <c r="M798" s="8" t="s">
        <v>52</v>
      </c>
      <c r="N798" s="2" t="s">
        <v>671</v>
      </c>
      <c r="O798" s="2" t="s">
        <v>1359</v>
      </c>
      <c r="P798" s="2" t="s">
        <v>64</v>
      </c>
      <c r="Q798" s="2" t="s">
        <v>64</v>
      </c>
      <c r="R798" s="2" t="s">
        <v>63</v>
      </c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2" t="s">
        <v>52</v>
      </c>
      <c r="AW798" s="2" t="s">
        <v>1360</v>
      </c>
      <c r="AX798" s="2" t="s">
        <v>52</v>
      </c>
      <c r="AY798" s="2" t="s">
        <v>52</v>
      </c>
    </row>
    <row r="799" spans="1:51" ht="30" customHeight="1">
      <c r="A799" s="8" t="s">
        <v>581</v>
      </c>
      <c r="B799" s="8" t="s">
        <v>892</v>
      </c>
      <c r="C799" s="8" t="s">
        <v>280</v>
      </c>
      <c r="D799" s="9">
        <v>1.218</v>
      </c>
      <c r="E799" s="13">
        <f>일위대가목록!E61</f>
        <v>0</v>
      </c>
      <c r="F799" s="14">
        <f>TRUNC(E799*D799,1)</f>
        <v>0</v>
      </c>
      <c r="G799" s="13">
        <f>일위대가목록!F61</f>
        <v>0</v>
      </c>
      <c r="H799" s="14">
        <f>TRUNC(G799*D799,1)</f>
        <v>0</v>
      </c>
      <c r="I799" s="13">
        <f>일위대가목록!G61</f>
        <v>0</v>
      </c>
      <c r="J799" s="14">
        <f>TRUNC(I799*D799,1)</f>
        <v>0</v>
      </c>
      <c r="K799" s="13">
        <f t="shared" si="161"/>
        <v>0</v>
      </c>
      <c r="L799" s="14">
        <f t="shared" si="161"/>
        <v>0</v>
      </c>
      <c r="M799" s="8" t="s">
        <v>893</v>
      </c>
      <c r="N799" s="2" t="s">
        <v>671</v>
      </c>
      <c r="O799" s="2" t="s">
        <v>894</v>
      </c>
      <c r="P799" s="2" t="s">
        <v>63</v>
      </c>
      <c r="Q799" s="2" t="s">
        <v>64</v>
      </c>
      <c r="R799" s="2" t="s">
        <v>64</v>
      </c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2" t="s">
        <v>52</v>
      </c>
      <c r="AW799" s="2" t="s">
        <v>1361</v>
      </c>
      <c r="AX799" s="2" t="s">
        <v>52</v>
      </c>
      <c r="AY799" s="2" t="s">
        <v>52</v>
      </c>
    </row>
    <row r="800" spans="1:51" ht="30" customHeight="1">
      <c r="A800" s="8" t="s">
        <v>278</v>
      </c>
      <c r="B800" s="8" t="s">
        <v>279</v>
      </c>
      <c r="C800" s="8" t="s">
        <v>280</v>
      </c>
      <c r="D800" s="9">
        <v>-5.4800000000000001E-2</v>
      </c>
      <c r="E800" s="13">
        <f>단가대비표!O9</f>
        <v>0</v>
      </c>
      <c r="F800" s="14">
        <f>TRUNC(E800*D800,1)</f>
        <v>0</v>
      </c>
      <c r="G800" s="13">
        <f>단가대비표!P9</f>
        <v>0</v>
      </c>
      <c r="H800" s="14">
        <f>TRUNC(G800*D800,1)</f>
        <v>0</v>
      </c>
      <c r="I800" s="13">
        <f>단가대비표!V9</f>
        <v>0</v>
      </c>
      <c r="J800" s="14">
        <f>TRUNC(I800*D800,1)</f>
        <v>0</v>
      </c>
      <c r="K800" s="13">
        <f t="shared" si="161"/>
        <v>0</v>
      </c>
      <c r="L800" s="14">
        <f t="shared" si="161"/>
        <v>0</v>
      </c>
      <c r="M800" s="8" t="s">
        <v>281</v>
      </c>
      <c r="N800" s="2" t="s">
        <v>671</v>
      </c>
      <c r="O800" s="2" t="s">
        <v>282</v>
      </c>
      <c r="P800" s="2" t="s">
        <v>64</v>
      </c>
      <c r="Q800" s="2" t="s">
        <v>64</v>
      </c>
      <c r="R800" s="2" t="s">
        <v>63</v>
      </c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2" t="s">
        <v>52</v>
      </c>
      <c r="AW800" s="2" t="s">
        <v>1362</v>
      </c>
      <c r="AX800" s="2" t="s">
        <v>52</v>
      </c>
      <c r="AY800" s="2" t="s">
        <v>52</v>
      </c>
    </row>
    <row r="801" spans="1:51" ht="30" customHeight="1">
      <c r="A801" s="8" t="s">
        <v>341</v>
      </c>
      <c r="B801" s="8" t="s">
        <v>52</v>
      </c>
      <c r="C801" s="8" t="s">
        <v>52</v>
      </c>
      <c r="D801" s="9"/>
      <c r="E801" s="13"/>
      <c r="F801" s="14">
        <f>TRUNC(SUMIF(N798:N800, N797, F798:F800),0)</f>
        <v>0</v>
      </c>
      <c r="G801" s="13"/>
      <c r="H801" s="14">
        <f>TRUNC(SUMIF(N798:N800, N797, H798:H800),0)</f>
        <v>0</v>
      </c>
      <c r="I801" s="13"/>
      <c r="J801" s="14">
        <f>TRUNC(SUMIF(N798:N800, N797, J798:J800),0)</f>
        <v>0</v>
      </c>
      <c r="K801" s="13"/>
      <c r="L801" s="14">
        <f>F801+H801+J801</f>
        <v>0</v>
      </c>
      <c r="M801" s="8" t="s">
        <v>52</v>
      </c>
      <c r="N801" s="2" t="s">
        <v>78</v>
      </c>
      <c r="O801" s="2" t="s">
        <v>78</v>
      </c>
      <c r="P801" s="2" t="s">
        <v>52</v>
      </c>
      <c r="Q801" s="2" t="s">
        <v>52</v>
      </c>
      <c r="R801" s="2" t="s">
        <v>52</v>
      </c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2" t="s">
        <v>52</v>
      </c>
      <c r="AW801" s="2" t="s">
        <v>52</v>
      </c>
      <c r="AX801" s="2" t="s">
        <v>52</v>
      </c>
      <c r="AY801" s="2" t="s">
        <v>52</v>
      </c>
    </row>
    <row r="802" spans="1:51" ht="30" customHeight="1">
      <c r="A802" s="9"/>
      <c r="B802" s="9"/>
      <c r="C802" s="9"/>
      <c r="D802" s="9"/>
      <c r="E802" s="13"/>
      <c r="F802" s="14"/>
      <c r="G802" s="13"/>
      <c r="H802" s="14"/>
      <c r="I802" s="13"/>
      <c r="J802" s="14"/>
      <c r="K802" s="13"/>
      <c r="L802" s="14"/>
      <c r="M802" s="9"/>
    </row>
    <row r="803" spans="1:51" ht="30" customHeight="1">
      <c r="A803" s="163" t="s">
        <v>1363</v>
      </c>
      <c r="B803" s="163"/>
      <c r="C803" s="163"/>
      <c r="D803" s="163"/>
      <c r="E803" s="164"/>
      <c r="F803" s="165"/>
      <c r="G803" s="164"/>
      <c r="H803" s="165"/>
      <c r="I803" s="164"/>
      <c r="J803" s="165"/>
      <c r="K803" s="164"/>
      <c r="L803" s="165"/>
      <c r="M803" s="163"/>
      <c r="N803" s="1" t="s">
        <v>684</v>
      </c>
    </row>
    <row r="804" spans="1:51" ht="30" customHeight="1">
      <c r="A804" s="8" t="s">
        <v>1143</v>
      </c>
      <c r="B804" s="8" t="s">
        <v>1364</v>
      </c>
      <c r="C804" s="8" t="s">
        <v>365</v>
      </c>
      <c r="D804" s="9">
        <v>1.05</v>
      </c>
      <c r="E804" s="13">
        <f>단가대비표!O79</f>
        <v>0</v>
      </c>
      <c r="F804" s="14">
        <f t="shared" ref="F804:F809" si="162">TRUNC(E804*D804,1)</f>
        <v>0</v>
      </c>
      <c r="G804" s="13">
        <f>단가대비표!P79</f>
        <v>0</v>
      </c>
      <c r="H804" s="14">
        <f t="shared" ref="H804:H809" si="163">TRUNC(G804*D804,1)</f>
        <v>0</v>
      </c>
      <c r="I804" s="13">
        <f>단가대비표!V79</f>
        <v>0</v>
      </c>
      <c r="J804" s="14">
        <f t="shared" ref="J804:J809" si="164">TRUNC(I804*D804,1)</f>
        <v>0</v>
      </c>
      <c r="K804" s="13">
        <f t="shared" ref="K804:L809" si="165">TRUNC(E804+G804+I804,1)</f>
        <v>0</v>
      </c>
      <c r="L804" s="14">
        <f t="shared" si="165"/>
        <v>0</v>
      </c>
      <c r="M804" s="8" t="s">
        <v>52</v>
      </c>
      <c r="N804" s="2" t="s">
        <v>684</v>
      </c>
      <c r="O804" s="2" t="s">
        <v>1365</v>
      </c>
      <c r="P804" s="2" t="s">
        <v>64</v>
      </c>
      <c r="Q804" s="2" t="s">
        <v>64</v>
      </c>
      <c r="R804" s="2" t="s">
        <v>63</v>
      </c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2" t="s">
        <v>52</v>
      </c>
      <c r="AW804" s="2" t="s">
        <v>1366</v>
      </c>
      <c r="AX804" s="2" t="s">
        <v>52</v>
      </c>
      <c r="AY804" s="2" t="s">
        <v>52</v>
      </c>
    </row>
    <row r="805" spans="1:51" ht="30" customHeight="1">
      <c r="A805" s="8" t="s">
        <v>1143</v>
      </c>
      <c r="B805" s="8" t="s">
        <v>1367</v>
      </c>
      <c r="C805" s="8" t="s">
        <v>365</v>
      </c>
      <c r="D805" s="9">
        <v>1.18</v>
      </c>
      <c r="E805" s="13">
        <f>단가대비표!O77</f>
        <v>0</v>
      </c>
      <c r="F805" s="14">
        <f t="shared" si="162"/>
        <v>0</v>
      </c>
      <c r="G805" s="13">
        <f>단가대비표!P77</f>
        <v>0</v>
      </c>
      <c r="H805" s="14">
        <f t="shared" si="163"/>
        <v>0</v>
      </c>
      <c r="I805" s="13">
        <f>단가대비표!V77</f>
        <v>0</v>
      </c>
      <c r="J805" s="14">
        <f t="shared" si="164"/>
        <v>0</v>
      </c>
      <c r="K805" s="13">
        <f t="shared" si="165"/>
        <v>0</v>
      </c>
      <c r="L805" s="14">
        <f t="shared" si="165"/>
        <v>0</v>
      </c>
      <c r="M805" s="8" t="s">
        <v>52</v>
      </c>
      <c r="N805" s="2" t="s">
        <v>684</v>
      </c>
      <c r="O805" s="2" t="s">
        <v>1368</v>
      </c>
      <c r="P805" s="2" t="s">
        <v>64</v>
      </c>
      <c r="Q805" s="2" t="s">
        <v>64</v>
      </c>
      <c r="R805" s="2" t="s">
        <v>63</v>
      </c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2" t="s">
        <v>52</v>
      </c>
      <c r="AW805" s="2" t="s">
        <v>1369</v>
      </c>
      <c r="AX805" s="2" t="s">
        <v>52</v>
      </c>
      <c r="AY805" s="2" t="s">
        <v>52</v>
      </c>
    </row>
    <row r="806" spans="1:51" ht="30" customHeight="1">
      <c r="A806" s="8" t="s">
        <v>538</v>
      </c>
      <c r="B806" s="8" t="s">
        <v>539</v>
      </c>
      <c r="C806" s="8" t="s">
        <v>307</v>
      </c>
      <c r="D806" s="9">
        <v>1.32</v>
      </c>
      <c r="E806" s="13">
        <f>단가대비표!O53</f>
        <v>0</v>
      </c>
      <c r="F806" s="14">
        <f t="shared" si="162"/>
        <v>0</v>
      </c>
      <c r="G806" s="13">
        <f>단가대비표!P53</f>
        <v>0</v>
      </c>
      <c r="H806" s="14">
        <f t="shared" si="163"/>
        <v>0</v>
      </c>
      <c r="I806" s="13">
        <f>단가대비표!V53</f>
        <v>0</v>
      </c>
      <c r="J806" s="14">
        <f t="shared" si="164"/>
        <v>0</v>
      </c>
      <c r="K806" s="13">
        <f t="shared" si="165"/>
        <v>0</v>
      </c>
      <c r="L806" s="14">
        <f t="shared" si="165"/>
        <v>0</v>
      </c>
      <c r="M806" s="8" t="s">
        <v>52</v>
      </c>
      <c r="N806" s="2" t="s">
        <v>684</v>
      </c>
      <c r="O806" s="2" t="s">
        <v>540</v>
      </c>
      <c r="P806" s="2" t="s">
        <v>64</v>
      </c>
      <c r="Q806" s="2" t="s">
        <v>64</v>
      </c>
      <c r="R806" s="2" t="s">
        <v>63</v>
      </c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2" t="s">
        <v>52</v>
      </c>
      <c r="AW806" s="2" t="s">
        <v>1370</v>
      </c>
      <c r="AX806" s="2" t="s">
        <v>52</v>
      </c>
      <c r="AY806" s="2" t="s">
        <v>52</v>
      </c>
    </row>
    <row r="807" spans="1:51" ht="30" customHeight="1">
      <c r="A807" s="8" t="s">
        <v>1371</v>
      </c>
      <c r="B807" s="8" t="s">
        <v>1372</v>
      </c>
      <c r="C807" s="8" t="s">
        <v>307</v>
      </c>
      <c r="D807" s="9">
        <v>1.32</v>
      </c>
      <c r="E807" s="13">
        <f>일위대가목록!E118</f>
        <v>0</v>
      </c>
      <c r="F807" s="14">
        <f t="shared" si="162"/>
        <v>0</v>
      </c>
      <c r="G807" s="13">
        <f>일위대가목록!F118</f>
        <v>0</v>
      </c>
      <c r="H807" s="14">
        <f t="shared" si="163"/>
        <v>0</v>
      </c>
      <c r="I807" s="13">
        <f>일위대가목록!G118</f>
        <v>0</v>
      </c>
      <c r="J807" s="14">
        <f t="shared" si="164"/>
        <v>0</v>
      </c>
      <c r="K807" s="13">
        <f t="shared" si="165"/>
        <v>0</v>
      </c>
      <c r="L807" s="14">
        <f t="shared" si="165"/>
        <v>0</v>
      </c>
      <c r="M807" s="8" t="s">
        <v>1373</v>
      </c>
      <c r="N807" s="2" t="s">
        <v>684</v>
      </c>
      <c r="O807" s="2" t="s">
        <v>1374</v>
      </c>
      <c r="P807" s="2" t="s">
        <v>63</v>
      </c>
      <c r="Q807" s="2" t="s">
        <v>64</v>
      </c>
      <c r="R807" s="2" t="s">
        <v>64</v>
      </c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2" t="s">
        <v>52</v>
      </c>
      <c r="AW807" s="2" t="s">
        <v>1375</v>
      </c>
      <c r="AX807" s="2" t="s">
        <v>52</v>
      </c>
      <c r="AY807" s="2" t="s">
        <v>52</v>
      </c>
    </row>
    <row r="808" spans="1:51" ht="30" customHeight="1">
      <c r="A808" s="8" t="s">
        <v>1376</v>
      </c>
      <c r="B808" s="8" t="s">
        <v>1377</v>
      </c>
      <c r="C808" s="8" t="s">
        <v>280</v>
      </c>
      <c r="D808" s="9">
        <v>3.11</v>
      </c>
      <c r="E808" s="13">
        <f>일위대가목록!E119</f>
        <v>0</v>
      </c>
      <c r="F808" s="14">
        <f t="shared" si="162"/>
        <v>0</v>
      </c>
      <c r="G808" s="13">
        <f>일위대가목록!F119</f>
        <v>0</v>
      </c>
      <c r="H808" s="14">
        <f t="shared" si="163"/>
        <v>0</v>
      </c>
      <c r="I808" s="13">
        <f>일위대가목록!G119</f>
        <v>0</v>
      </c>
      <c r="J808" s="14">
        <f t="shared" si="164"/>
        <v>0</v>
      </c>
      <c r="K808" s="13">
        <f t="shared" si="165"/>
        <v>0</v>
      </c>
      <c r="L808" s="14">
        <f t="shared" si="165"/>
        <v>0</v>
      </c>
      <c r="M808" s="8" t="s">
        <v>1378</v>
      </c>
      <c r="N808" s="2" t="s">
        <v>684</v>
      </c>
      <c r="O808" s="2" t="s">
        <v>1379</v>
      </c>
      <c r="P808" s="2" t="s">
        <v>63</v>
      </c>
      <c r="Q808" s="2" t="s">
        <v>64</v>
      </c>
      <c r="R808" s="2" t="s">
        <v>64</v>
      </c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2" t="s">
        <v>52</v>
      </c>
      <c r="AW808" s="2" t="s">
        <v>1380</v>
      </c>
      <c r="AX808" s="2" t="s">
        <v>52</v>
      </c>
      <c r="AY808" s="2" t="s">
        <v>52</v>
      </c>
    </row>
    <row r="809" spans="1:51" ht="30" customHeight="1">
      <c r="A809" s="8" t="s">
        <v>278</v>
      </c>
      <c r="B809" s="8" t="s">
        <v>1022</v>
      </c>
      <c r="C809" s="8" t="s">
        <v>280</v>
      </c>
      <c r="D809" s="9">
        <v>-0.14000000000000001</v>
      </c>
      <c r="E809" s="13">
        <f>단가대비표!O10</f>
        <v>0</v>
      </c>
      <c r="F809" s="14">
        <f t="shared" si="162"/>
        <v>0</v>
      </c>
      <c r="G809" s="13">
        <f>단가대비표!P10</f>
        <v>0</v>
      </c>
      <c r="H809" s="14">
        <f t="shared" si="163"/>
        <v>0</v>
      </c>
      <c r="I809" s="13">
        <f>단가대비표!V10</f>
        <v>0</v>
      </c>
      <c r="J809" s="14">
        <f t="shared" si="164"/>
        <v>0</v>
      </c>
      <c r="K809" s="13">
        <f t="shared" si="165"/>
        <v>0</v>
      </c>
      <c r="L809" s="14">
        <f t="shared" si="165"/>
        <v>0</v>
      </c>
      <c r="M809" s="8" t="s">
        <v>281</v>
      </c>
      <c r="N809" s="2" t="s">
        <v>684</v>
      </c>
      <c r="O809" s="2" t="s">
        <v>1023</v>
      </c>
      <c r="P809" s="2" t="s">
        <v>64</v>
      </c>
      <c r="Q809" s="2" t="s">
        <v>64</v>
      </c>
      <c r="R809" s="2" t="s">
        <v>63</v>
      </c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2" t="s">
        <v>52</v>
      </c>
      <c r="AW809" s="2" t="s">
        <v>1381</v>
      </c>
      <c r="AX809" s="2" t="s">
        <v>52</v>
      </c>
      <c r="AY809" s="2" t="s">
        <v>52</v>
      </c>
    </row>
    <row r="810" spans="1:51" ht="30" customHeight="1">
      <c r="A810" s="8" t="s">
        <v>341</v>
      </c>
      <c r="B810" s="8" t="s">
        <v>52</v>
      </c>
      <c r="C810" s="8" t="s">
        <v>52</v>
      </c>
      <c r="D810" s="9"/>
      <c r="E810" s="13"/>
      <c r="F810" s="14">
        <f>TRUNC(SUMIF(N804:N809, N803, F804:F809),0)</f>
        <v>0</v>
      </c>
      <c r="G810" s="13"/>
      <c r="H810" s="14">
        <f>TRUNC(SUMIF(N804:N809, N803, H804:H809),0)</f>
        <v>0</v>
      </c>
      <c r="I810" s="13"/>
      <c r="J810" s="14">
        <f>TRUNC(SUMIF(N804:N809, N803, J804:J809),0)</f>
        <v>0</v>
      </c>
      <c r="K810" s="13"/>
      <c r="L810" s="14">
        <f>F810+H810+J810</f>
        <v>0</v>
      </c>
      <c r="M810" s="8" t="s">
        <v>52</v>
      </c>
      <c r="N810" s="2" t="s">
        <v>78</v>
      </c>
      <c r="O810" s="2" t="s">
        <v>78</v>
      </c>
      <c r="P810" s="2" t="s">
        <v>52</v>
      </c>
      <c r="Q810" s="2" t="s">
        <v>52</v>
      </c>
      <c r="R810" s="2" t="s">
        <v>52</v>
      </c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2" t="s">
        <v>52</v>
      </c>
      <c r="AW810" s="2" t="s">
        <v>52</v>
      </c>
      <c r="AX810" s="2" t="s">
        <v>52</v>
      </c>
      <c r="AY810" s="2" t="s">
        <v>52</v>
      </c>
    </row>
    <row r="811" spans="1:51" ht="30" customHeight="1">
      <c r="A811" s="9"/>
      <c r="B811" s="9"/>
      <c r="C811" s="9"/>
      <c r="D811" s="9"/>
      <c r="E811" s="13"/>
      <c r="F811" s="14"/>
      <c r="G811" s="13"/>
      <c r="H811" s="14"/>
      <c r="I811" s="13"/>
      <c r="J811" s="14"/>
      <c r="K811" s="13"/>
      <c r="L811" s="14"/>
      <c r="M811" s="9"/>
    </row>
    <row r="812" spans="1:51" ht="30" customHeight="1">
      <c r="A812" s="163" t="s">
        <v>1382</v>
      </c>
      <c r="B812" s="163"/>
      <c r="C812" s="163"/>
      <c r="D812" s="163"/>
      <c r="E812" s="164"/>
      <c r="F812" s="165"/>
      <c r="G812" s="164"/>
      <c r="H812" s="165"/>
      <c r="I812" s="164"/>
      <c r="J812" s="165"/>
      <c r="K812" s="164"/>
      <c r="L812" s="165"/>
      <c r="M812" s="163"/>
      <c r="N812" s="1" t="s">
        <v>697</v>
      </c>
    </row>
    <row r="813" spans="1:51" ht="30" customHeight="1">
      <c r="A813" s="8" t="s">
        <v>1383</v>
      </c>
      <c r="B813" s="8" t="s">
        <v>1384</v>
      </c>
      <c r="C813" s="8" t="s">
        <v>68</v>
      </c>
      <c r="D813" s="9">
        <v>2</v>
      </c>
      <c r="E813" s="13">
        <f>일위대가목록!E120</f>
        <v>0</v>
      </c>
      <c r="F813" s="14">
        <f>TRUNC(E813*D813,1)</f>
        <v>0</v>
      </c>
      <c r="G813" s="13">
        <f>일위대가목록!F120</f>
        <v>0</v>
      </c>
      <c r="H813" s="14">
        <f>TRUNC(G813*D813,1)</f>
        <v>0</v>
      </c>
      <c r="I813" s="13">
        <f>일위대가목록!G120</f>
        <v>0</v>
      </c>
      <c r="J813" s="14">
        <f>TRUNC(I813*D813,1)</f>
        <v>0</v>
      </c>
      <c r="K813" s="13">
        <f>TRUNC(E813+G813+I813,1)</f>
        <v>0</v>
      </c>
      <c r="L813" s="14">
        <f>TRUNC(F813+H813+J813,1)</f>
        <v>0</v>
      </c>
      <c r="M813" s="8" t="s">
        <v>1385</v>
      </c>
      <c r="N813" s="2" t="s">
        <v>697</v>
      </c>
      <c r="O813" s="2" t="s">
        <v>1386</v>
      </c>
      <c r="P813" s="2" t="s">
        <v>63</v>
      </c>
      <c r="Q813" s="2" t="s">
        <v>64</v>
      </c>
      <c r="R813" s="2" t="s">
        <v>64</v>
      </c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2" t="s">
        <v>52</v>
      </c>
      <c r="AW813" s="2" t="s">
        <v>1387</v>
      </c>
      <c r="AX813" s="2" t="s">
        <v>52</v>
      </c>
      <c r="AY813" s="2" t="s">
        <v>52</v>
      </c>
    </row>
    <row r="814" spans="1:51" ht="30" customHeight="1">
      <c r="A814" s="8" t="s">
        <v>341</v>
      </c>
      <c r="B814" s="8" t="s">
        <v>52</v>
      </c>
      <c r="C814" s="8" t="s">
        <v>52</v>
      </c>
      <c r="D814" s="9"/>
      <c r="E814" s="13"/>
      <c r="F814" s="14">
        <f>TRUNC(SUMIF(N813:N813, N812, F813:F813),0)</f>
        <v>0</v>
      </c>
      <c r="G814" s="13"/>
      <c r="H814" s="14">
        <f>TRUNC(SUMIF(N813:N813, N812, H813:H813),0)</f>
        <v>0</v>
      </c>
      <c r="I814" s="13"/>
      <c r="J814" s="14">
        <f>TRUNC(SUMIF(N813:N813, N812, J813:J813),0)</f>
        <v>0</v>
      </c>
      <c r="K814" s="13"/>
      <c r="L814" s="14">
        <f>F814+H814+J814</f>
        <v>0</v>
      </c>
      <c r="M814" s="8" t="s">
        <v>52</v>
      </c>
      <c r="N814" s="2" t="s">
        <v>78</v>
      </c>
      <c r="O814" s="2" t="s">
        <v>78</v>
      </c>
      <c r="P814" s="2" t="s">
        <v>52</v>
      </c>
      <c r="Q814" s="2" t="s">
        <v>52</v>
      </c>
      <c r="R814" s="2" t="s">
        <v>52</v>
      </c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2" t="s">
        <v>52</v>
      </c>
      <c r="AW814" s="2" t="s">
        <v>52</v>
      </c>
      <c r="AX814" s="2" t="s">
        <v>52</v>
      </c>
      <c r="AY814" s="2" t="s">
        <v>52</v>
      </c>
    </row>
    <row r="815" spans="1:51" ht="30" customHeight="1">
      <c r="A815" s="9"/>
      <c r="B815" s="9"/>
      <c r="C815" s="9"/>
      <c r="D815" s="9"/>
      <c r="E815" s="13"/>
      <c r="F815" s="14"/>
      <c r="G815" s="13"/>
      <c r="H815" s="14"/>
      <c r="I815" s="13"/>
      <c r="J815" s="14"/>
      <c r="K815" s="13"/>
      <c r="L815" s="14"/>
      <c r="M815" s="9"/>
    </row>
    <row r="816" spans="1:51" ht="30" customHeight="1">
      <c r="A816" s="163" t="s">
        <v>1388</v>
      </c>
      <c r="B816" s="163"/>
      <c r="C816" s="163"/>
      <c r="D816" s="163"/>
      <c r="E816" s="164"/>
      <c r="F816" s="165"/>
      <c r="G816" s="164"/>
      <c r="H816" s="165"/>
      <c r="I816" s="164"/>
      <c r="J816" s="165"/>
      <c r="K816" s="164"/>
      <c r="L816" s="165"/>
      <c r="M816" s="163"/>
      <c r="N816" s="1" t="s">
        <v>1374</v>
      </c>
    </row>
    <row r="817" spans="1:51" ht="30" customHeight="1">
      <c r="A817" s="8" t="s">
        <v>1014</v>
      </c>
      <c r="B817" s="8" t="s">
        <v>1389</v>
      </c>
      <c r="C817" s="8" t="s">
        <v>280</v>
      </c>
      <c r="D817" s="9">
        <v>3.7600000000000001E-2</v>
      </c>
      <c r="E817" s="13">
        <f>단가대비표!O23</f>
        <v>0</v>
      </c>
      <c r="F817" s="14">
        <f>TRUNC(E817*D817,1)</f>
        <v>0</v>
      </c>
      <c r="G817" s="13">
        <f>단가대비표!P23</f>
        <v>0</v>
      </c>
      <c r="H817" s="14">
        <f>TRUNC(G817*D817,1)</f>
        <v>0</v>
      </c>
      <c r="I817" s="13">
        <f>단가대비표!V23</f>
        <v>0</v>
      </c>
      <c r="J817" s="14">
        <f>TRUNC(I817*D817,1)</f>
        <v>0</v>
      </c>
      <c r="K817" s="13">
        <f t="shared" ref="K817:L819" si="166">TRUNC(E817+G817+I817,1)</f>
        <v>0</v>
      </c>
      <c r="L817" s="14">
        <f t="shared" si="166"/>
        <v>0</v>
      </c>
      <c r="M817" s="8" t="s">
        <v>52</v>
      </c>
      <c r="N817" s="2" t="s">
        <v>1374</v>
      </c>
      <c r="O817" s="2" t="s">
        <v>1390</v>
      </c>
      <c r="P817" s="2" t="s">
        <v>64</v>
      </c>
      <c r="Q817" s="2" t="s">
        <v>64</v>
      </c>
      <c r="R817" s="2" t="s">
        <v>63</v>
      </c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2" t="s">
        <v>52</v>
      </c>
      <c r="AW817" s="2" t="s">
        <v>1391</v>
      </c>
      <c r="AX817" s="2" t="s">
        <v>52</v>
      </c>
      <c r="AY817" s="2" t="s">
        <v>52</v>
      </c>
    </row>
    <row r="818" spans="1:51" ht="30" customHeight="1">
      <c r="A818" s="8" t="s">
        <v>1161</v>
      </c>
      <c r="B818" s="8" t="s">
        <v>496</v>
      </c>
      <c r="C818" s="8" t="s">
        <v>280</v>
      </c>
      <c r="D818" s="9">
        <v>3.4200000000000001E-2</v>
      </c>
      <c r="E818" s="13">
        <f>일위대가목록!E121</f>
        <v>0</v>
      </c>
      <c r="F818" s="14">
        <f>TRUNC(E818*D818,1)</f>
        <v>0</v>
      </c>
      <c r="G818" s="13">
        <f>일위대가목록!F121</f>
        <v>0</v>
      </c>
      <c r="H818" s="14">
        <f>TRUNC(G818*D818,1)</f>
        <v>0</v>
      </c>
      <c r="I818" s="13">
        <f>일위대가목록!G121</f>
        <v>0</v>
      </c>
      <c r="J818" s="14">
        <f>TRUNC(I818*D818,1)</f>
        <v>0</v>
      </c>
      <c r="K818" s="13">
        <f t="shared" si="166"/>
        <v>0</v>
      </c>
      <c r="L818" s="14">
        <f t="shared" si="166"/>
        <v>0</v>
      </c>
      <c r="M818" s="8" t="s">
        <v>1392</v>
      </c>
      <c r="N818" s="2" t="s">
        <v>1374</v>
      </c>
      <c r="O818" s="2" t="s">
        <v>1393</v>
      </c>
      <c r="P818" s="2" t="s">
        <v>63</v>
      </c>
      <c r="Q818" s="2" t="s">
        <v>64</v>
      </c>
      <c r="R818" s="2" t="s">
        <v>64</v>
      </c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2" t="s">
        <v>52</v>
      </c>
      <c r="AW818" s="2" t="s">
        <v>1394</v>
      </c>
      <c r="AX818" s="2" t="s">
        <v>52</v>
      </c>
      <c r="AY818" s="2" t="s">
        <v>52</v>
      </c>
    </row>
    <row r="819" spans="1:51" ht="30" customHeight="1">
      <c r="A819" s="8" t="s">
        <v>278</v>
      </c>
      <c r="B819" s="8" t="s">
        <v>1022</v>
      </c>
      <c r="C819" s="8" t="s">
        <v>280</v>
      </c>
      <c r="D819" s="9">
        <v>-3.0000000000000001E-3</v>
      </c>
      <c r="E819" s="13">
        <f>단가대비표!O10</f>
        <v>0</v>
      </c>
      <c r="F819" s="14">
        <f>TRUNC(E819*D819,1)</f>
        <v>0</v>
      </c>
      <c r="G819" s="13">
        <f>단가대비표!P10</f>
        <v>0</v>
      </c>
      <c r="H819" s="14">
        <f>TRUNC(G819*D819,1)</f>
        <v>0</v>
      </c>
      <c r="I819" s="13">
        <f>단가대비표!V10</f>
        <v>0</v>
      </c>
      <c r="J819" s="14">
        <f>TRUNC(I819*D819,1)</f>
        <v>0</v>
      </c>
      <c r="K819" s="13">
        <f t="shared" si="166"/>
        <v>0</v>
      </c>
      <c r="L819" s="14">
        <f t="shared" si="166"/>
        <v>0</v>
      </c>
      <c r="M819" s="8" t="s">
        <v>281</v>
      </c>
      <c r="N819" s="2" t="s">
        <v>1374</v>
      </c>
      <c r="O819" s="2" t="s">
        <v>1023</v>
      </c>
      <c r="P819" s="2" t="s">
        <v>64</v>
      </c>
      <c r="Q819" s="2" t="s">
        <v>64</v>
      </c>
      <c r="R819" s="2" t="s">
        <v>63</v>
      </c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2" t="s">
        <v>52</v>
      </c>
      <c r="AW819" s="2" t="s">
        <v>1395</v>
      </c>
      <c r="AX819" s="2" t="s">
        <v>52</v>
      </c>
      <c r="AY819" s="2" t="s">
        <v>52</v>
      </c>
    </row>
    <row r="820" spans="1:51" ht="30" customHeight="1">
      <c r="A820" s="8" t="s">
        <v>341</v>
      </c>
      <c r="B820" s="8" t="s">
        <v>52</v>
      </c>
      <c r="C820" s="8" t="s">
        <v>52</v>
      </c>
      <c r="D820" s="9"/>
      <c r="E820" s="13"/>
      <c r="F820" s="14">
        <f>TRUNC(SUMIF(N817:N819, N816, F817:F819),0)</f>
        <v>0</v>
      </c>
      <c r="G820" s="13"/>
      <c r="H820" s="14">
        <f>TRUNC(SUMIF(N817:N819, N816, H817:H819),0)</f>
        <v>0</v>
      </c>
      <c r="I820" s="13"/>
      <c r="J820" s="14">
        <f>TRUNC(SUMIF(N817:N819, N816, J817:J819),0)</f>
        <v>0</v>
      </c>
      <c r="K820" s="13"/>
      <c r="L820" s="14">
        <f>F820+H820+J820</f>
        <v>0</v>
      </c>
      <c r="M820" s="8" t="s">
        <v>52</v>
      </c>
      <c r="N820" s="2" t="s">
        <v>78</v>
      </c>
      <c r="O820" s="2" t="s">
        <v>78</v>
      </c>
      <c r="P820" s="2" t="s">
        <v>52</v>
      </c>
      <c r="Q820" s="2" t="s">
        <v>52</v>
      </c>
      <c r="R820" s="2" t="s">
        <v>52</v>
      </c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2" t="s">
        <v>52</v>
      </c>
      <c r="AW820" s="2" t="s">
        <v>52</v>
      </c>
      <c r="AX820" s="2" t="s">
        <v>52</v>
      </c>
      <c r="AY820" s="2" t="s">
        <v>52</v>
      </c>
    </row>
    <row r="821" spans="1:51" ht="30" customHeight="1">
      <c r="A821" s="9"/>
      <c r="B821" s="9"/>
      <c r="C821" s="9"/>
      <c r="D821" s="9"/>
      <c r="E821" s="13"/>
      <c r="F821" s="14"/>
      <c r="G821" s="13"/>
      <c r="H821" s="14"/>
      <c r="I821" s="13"/>
      <c r="J821" s="14"/>
      <c r="K821" s="13"/>
      <c r="L821" s="14"/>
      <c r="M821" s="9"/>
    </row>
    <row r="822" spans="1:51" ht="30" customHeight="1">
      <c r="A822" s="163" t="s">
        <v>1396</v>
      </c>
      <c r="B822" s="163"/>
      <c r="C822" s="163"/>
      <c r="D822" s="163"/>
      <c r="E822" s="164"/>
      <c r="F822" s="165"/>
      <c r="G822" s="164"/>
      <c r="H822" s="165"/>
      <c r="I822" s="164"/>
      <c r="J822" s="165"/>
      <c r="K822" s="164"/>
      <c r="L822" s="165"/>
      <c r="M822" s="163"/>
      <c r="N822" s="1" t="s">
        <v>1379</v>
      </c>
    </row>
    <row r="823" spans="1:51" ht="30" customHeight="1">
      <c r="A823" s="8" t="s">
        <v>803</v>
      </c>
      <c r="B823" s="8" t="s">
        <v>344</v>
      </c>
      <c r="C823" s="8" t="s">
        <v>345</v>
      </c>
      <c r="D823" s="9">
        <v>1.2160000000000001E-2</v>
      </c>
      <c r="E823" s="13">
        <f>단가대비표!O90</f>
        <v>0</v>
      </c>
      <c r="F823" s="14">
        <f>TRUNC(E823*D823,1)</f>
        <v>0</v>
      </c>
      <c r="G823" s="13">
        <f>단가대비표!P90</f>
        <v>0</v>
      </c>
      <c r="H823" s="14">
        <f>TRUNC(G823*D823,1)</f>
        <v>0</v>
      </c>
      <c r="I823" s="13">
        <f>단가대비표!V90</f>
        <v>0</v>
      </c>
      <c r="J823" s="14">
        <f>TRUNC(I823*D823,1)</f>
        <v>0</v>
      </c>
      <c r="K823" s="13">
        <f t="shared" ref="K823:L827" si="167">TRUNC(E823+G823+I823,1)</f>
        <v>0</v>
      </c>
      <c r="L823" s="14">
        <f t="shared" si="167"/>
        <v>0</v>
      </c>
      <c r="M823" s="8" t="s">
        <v>52</v>
      </c>
      <c r="N823" s="2" t="s">
        <v>1379</v>
      </c>
      <c r="O823" s="2" t="s">
        <v>804</v>
      </c>
      <c r="P823" s="2" t="s">
        <v>64</v>
      </c>
      <c r="Q823" s="2" t="s">
        <v>64</v>
      </c>
      <c r="R823" s="2" t="s">
        <v>63</v>
      </c>
      <c r="S823" s="3"/>
      <c r="T823" s="3"/>
      <c r="U823" s="3"/>
      <c r="V823" s="3">
        <v>1</v>
      </c>
      <c r="W823" s="3">
        <v>2</v>
      </c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2" t="s">
        <v>52</v>
      </c>
      <c r="AW823" s="2" t="s">
        <v>1397</v>
      </c>
      <c r="AX823" s="2" t="s">
        <v>52</v>
      </c>
      <c r="AY823" s="2" t="s">
        <v>52</v>
      </c>
    </row>
    <row r="824" spans="1:51" ht="30" customHeight="1">
      <c r="A824" s="8" t="s">
        <v>806</v>
      </c>
      <c r="B824" s="8" t="s">
        <v>344</v>
      </c>
      <c r="C824" s="8" t="s">
        <v>345</v>
      </c>
      <c r="D824" s="9">
        <v>1.3509999999999999E-2</v>
      </c>
      <c r="E824" s="13">
        <f>단가대비표!O85</f>
        <v>0</v>
      </c>
      <c r="F824" s="14">
        <f>TRUNC(E824*D824,1)</f>
        <v>0</v>
      </c>
      <c r="G824" s="13">
        <f>단가대비표!P85</f>
        <v>0</v>
      </c>
      <c r="H824" s="14">
        <f>TRUNC(G824*D824,1)</f>
        <v>0</v>
      </c>
      <c r="I824" s="13">
        <f>단가대비표!V85</f>
        <v>0</v>
      </c>
      <c r="J824" s="14">
        <f>TRUNC(I824*D824,1)</f>
        <v>0</v>
      </c>
      <c r="K824" s="13">
        <f t="shared" si="167"/>
        <v>0</v>
      </c>
      <c r="L824" s="14">
        <f t="shared" si="167"/>
        <v>0</v>
      </c>
      <c r="M824" s="8" t="s">
        <v>52</v>
      </c>
      <c r="N824" s="2" t="s">
        <v>1379</v>
      </c>
      <c r="O824" s="2" t="s">
        <v>807</v>
      </c>
      <c r="P824" s="2" t="s">
        <v>64</v>
      </c>
      <c r="Q824" s="2" t="s">
        <v>64</v>
      </c>
      <c r="R824" s="2" t="s">
        <v>63</v>
      </c>
      <c r="S824" s="3"/>
      <c r="T824" s="3"/>
      <c r="U824" s="3"/>
      <c r="V824" s="3">
        <v>1</v>
      </c>
      <c r="W824" s="3">
        <v>2</v>
      </c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2" t="s">
        <v>52</v>
      </c>
      <c r="AW824" s="2" t="s">
        <v>1398</v>
      </c>
      <c r="AX824" s="2" t="s">
        <v>52</v>
      </c>
      <c r="AY824" s="2" t="s">
        <v>52</v>
      </c>
    </row>
    <row r="825" spans="1:51" ht="30" customHeight="1">
      <c r="A825" s="8" t="s">
        <v>343</v>
      </c>
      <c r="B825" s="8" t="s">
        <v>344</v>
      </c>
      <c r="C825" s="8" t="s">
        <v>345</v>
      </c>
      <c r="D825" s="9">
        <v>3.9500000000000004E-3</v>
      </c>
      <c r="E825" s="13">
        <f>단가대비표!O84</f>
        <v>0</v>
      </c>
      <c r="F825" s="14">
        <f>TRUNC(E825*D825,1)</f>
        <v>0</v>
      </c>
      <c r="G825" s="13">
        <f>단가대비표!P84</f>
        <v>0</v>
      </c>
      <c r="H825" s="14">
        <f>TRUNC(G825*D825,1)</f>
        <v>0</v>
      </c>
      <c r="I825" s="13">
        <f>단가대비표!V84</f>
        <v>0</v>
      </c>
      <c r="J825" s="14">
        <f>TRUNC(I825*D825,1)</f>
        <v>0</v>
      </c>
      <c r="K825" s="13">
        <f t="shared" si="167"/>
        <v>0</v>
      </c>
      <c r="L825" s="14">
        <f t="shared" si="167"/>
        <v>0</v>
      </c>
      <c r="M825" s="8" t="s">
        <v>52</v>
      </c>
      <c r="N825" s="2" t="s">
        <v>1379</v>
      </c>
      <c r="O825" s="2" t="s">
        <v>346</v>
      </c>
      <c r="P825" s="2" t="s">
        <v>64</v>
      </c>
      <c r="Q825" s="2" t="s">
        <v>64</v>
      </c>
      <c r="R825" s="2" t="s">
        <v>63</v>
      </c>
      <c r="S825" s="3"/>
      <c r="T825" s="3"/>
      <c r="U825" s="3"/>
      <c r="V825" s="3">
        <v>1</v>
      </c>
      <c r="W825" s="3">
        <v>2</v>
      </c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2" t="s">
        <v>52</v>
      </c>
      <c r="AW825" s="2" t="s">
        <v>1399</v>
      </c>
      <c r="AX825" s="2" t="s">
        <v>52</v>
      </c>
      <c r="AY825" s="2" t="s">
        <v>52</v>
      </c>
    </row>
    <row r="826" spans="1:51" ht="30" customHeight="1">
      <c r="A826" s="8" t="s">
        <v>378</v>
      </c>
      <c r="B826" s="8" t="s">
        <v>745</v>
      </c>
      <c r="C826" s="8" t="s">
        <v>179</v>
      </c>
      <c r="D826" s="9">
        <v>1</v>
      </c>
      <c r="E826" s="13">
        <v>0</v>
      </c>
      <c r="F826" s="14">
        <f>TRUNC(E826*D826,1)</f>
        <v>0</v>
      </c>
      <c r="G826" s="13">
        <v>0</v>
      </c>
      <c r="H826" s="14">
        <f>TRUNC(G826*D826,1)</f>
        <v>0</v>
      </c>
      <c r="I826" s="13">
        <f>TRUNC(SUMIF(V823:V827, RIGHTB(O826, 1), H823:H827)*U826, 2)</f>
        <v>0</v>
      </c>
      <c r="J826" s="14">
        <f>TRUNC(I826*D826,1)</f>
        <v>0</v>
      </c>
      <c r="K826" s="13">
        <f t="shared" si="167"/>
        <v>0</v>
      </c>
      <c r="L826" s="14">
        <f t="shared" si="167"/>
        <v>0</v>
      </c>
      <c r="M826" s="8" t="s">
        <v>52</v>
      </c>
      <c r="N826" s="2" t="s">
        <v>1379</v>
      </c>
      <c r="O826" s="2" t="s">
        <v>380</v>
      </c>
      <c r="P826" s="2" t="s">
        <v>64</v>
      </c>
      <c r="Q826" s="2" t="s">
        <v>64</v>
      </c>
      <c r="R826" s="2" t="s">
        <v>64</v>
      </c>
      <c r="S826" s="3">
        <v>1</v>
      </c>
      <c r="T826" s="3">
        <v>2</v>
      </c>
      <c r="U826" s="3">
        <v>0.02</v>
      </c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2" t="s">
        <v>52</v>
      </c>
      <c r="AW826" s="2" t="s">
        <v>1400</v>
      </c>
      <c r="AX826" s="2" t="s">
        <v>52</v>
      </c>
      <c r="AY826" s="2" t="s">
        <v>52</v>
      </c>
    </row>
    <row r="827" spans="1:51" ht="30" customHeight="1">
      <c r="A827" s="8" t="s">
        <v>832</v>
      </c>
      <c r="B827" s="8" t="s">
        <v>745</v>
      </c>
      <c r="C827" s="8" t="s">
        <v>179</v>
      </c>
      <c r="D827" s="9">
        <v>1</v>
      </c>
      <c r="E827" s="13">
        <f>TRUNC(SUMIF(W823:W827, RIGHTB(O827, 1), H823:H827)*U827, 2)</f>
        <v>0</v>
      </c>
      <c r="F827" s="14">
        <f>TRUNC(E827*D827,1)</f>
        <v>0</v>
      </c>
      <c r="G827" s="13">
        <v>0</v>
      </c>
      <c r="H827" s="14">
        <f>TRUNC(G827*D827,1)</f>
        <v>0</v>
      </c>
      <c r="I827" s="13">
        <v>0</v>
      </c>
      <c r="J827" s="14">
        <f>TRUNC(I827*D827,1)</f>
        <v>0</v>
      </c>
      <c r="K827" s="13">
        <f t="shared" si="167"/>
        <v>0</v>
      </c>
      <c r="L827" s="14">
        <f t="shared" si="167"/>
        <v>0</v>
      </c>
      <c r="M827" s="8" t="s">
        <v>52</v>
      </c>
      <c r="N827" s="2" t="s">
        <v>1379</v>
      </c>
      <c r="O827" s="2" t="s">
        <v>848</v>
      </c>
      <c r="P827" s="2" t="s">
        <v>64</v>
      </c>
      <c r="Q827" s="2" t="s">
        <v>64</v>
      </c>
      <c r="R827" s="2" t="s">
        <v>64</v>
      </c>
      <c r="S827" s="3">
        <v>1</v>
      </c>
      <c r="T827" s="3">
        <v>0</v>
      </c>
      <c r="U827" s="3">
        <v>0.02</v>
      </c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2" t="s">
        <v>52</v>
      </c>
      <c r="AW827" s="2" t="s">
        <v>1401</v>
      </c>
      <c r="AX827" s="2" t="s">
        <v>52</v>
      </c>
      <c r="AY827" s="2" t="s">
        <v>52</v>
      </c>
    </row>
    <row r="828" spans="1:51" ht="30" customHeight="1">
      <c r="A828" s="8" t="s">
        <v>341</v>
      </c>
      <c r="B828" s="8" t="s">
        <v>52</v>
      </c>
      <c r="C828" s="8" t="s">
        <v>52</v>
      </c>
      <c r="D828" s="9"/>
      <c r="E828" s="13"/>
      <c r="F828" s="14">
        <f>TRUNC(SUMIF(N823:N827, N822, F823:F827),0)</f>
        <v>0</v>
      </c>
      <c r="G828" s="13"/>
      <c r="H828" s="14">
        <f>TRUNC(SUMIF(N823:N827, N822, H823:H827),0)</f>
        <v>0</v>
      </c>
      <c r="I828" s="13"/>
      <c r="J828" s="14">
        <f>TRUNC(SUMIF(N823:N827, N822, J823:J827),0)</f>
        <v>0</v>
      </c>
      <c r="K828" s="13"/>
      <c r="L828" s="14">
        <f>F828+H828+J828</f>
        <v>0</v>
      </c>
      <c r="M828" s="8" t="s">
        <v>52</v>
      </c>
      <c r="N828" s="2" t="s">
        <v>78</v>
      </c>
      <c r="O828" s="2" t="s">
        <v>78</v>
      </c>
      <c r="P828" s="2" t="s">
        <v>52</v>
      </c>
      <c r="Q828" s="2" t="s">
        <v>52</v>
      </c>
      <c r="R828" s="2" t="s">
        <v>52</v>
      </c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2" t="s">
        <v>52</v>
      </c>
      <c r="AW828" s="2" t="s">
        <v>52</v>
      </c>
      <c r="AX828" s="2" t="s">
        <v>52</v>
      </c>
      <c r="AY828" s="2" t="s">
        <v>52</v>
      </c>
    </row>
    <row r="829" spans="1:51" ht="30" customHeight="1">
      <c r="A829" s="9"/>
      <c r="B829" s="9"/>
      <c r="C829" s="9"/>
      <c r="D829" s="9"/>
      <c r="E829" s="13"/>
      <c r="F829" s="14"/>
      <c r="G829" s="13"/>
      <c r="H829" s="14"/>
      <c r="I829" s="13"/>
      <c r="J829" s="14"/>
      <c r="K829" s="13"/>
      <c r="L829" s="14"/>
      <c r="M829" s="9"/>
    </row>
    <row r="830" spans="1:51" ht="30" customHeight="1">
      <c r="A830" s="163" t="s">
        <v>1402</v>
      </c>
      <c r="B830" s="163"/>
      <c r="C830" s="163"/>
      <c r="D830" s="163"/>
      <c r="E830" s="164"/>
      <c r="F830" s="165"/>
      <c r="G830" s="164"/>
      <c r="H830" s="165"/>
      <c r="I830" s="164"/>
      <c r="J830" s="165"/>
      <c r="K830" s="164"/>
      <c r="L830" s="165"/>
      <c r="M830" s="163"/>
      <c r="N830" s="1" t="s">
        <v>1386</v>
      </c>
    </row>
    <row r="831" spans="1:51" ht="30" customHeight="1">
      <c r="A831" s="8" t="s">
        <v>1403</v>
      </c>
      <c r="B831" s="8" t="s">
        <v>1404</v>
      </c>
      <c r="C831" s="8" t="s">
        <v>68</v>
      </c>
      <c r="D831" s="9">
        <v>1.1000000000000001</v>
      </c>
      <c r="E831" s="13">
        <f>단가대비표!O28</f>
        <v>0</v>
      </c>
      <c r="F831" s="14">
        <f>TRUNC(E831*D831,1)</f>
        <v>0</v>
      </c>
      <c r="G831" s="13">
        <f>단가대비표!P28</f>
        <v>0</v>
      </c>
      <c r="H831" s="14">
        <f>TRUNC(G831*D831,1)</f>
        <v>0</v>
      </c>
      <c r="I831" s="13">
        <f>단가대비표!V28</f>
        <v>0</v>
      </c>
      <c r="J831" s="14">
        <f>TRUNC(I831*D831,1)</f>
        <v>0</v>
      </c>
      <c r="K831" s="13">
        <f>TRUNC(E831+G831+I831,1)</f>
        <v>0</v>
      </c>
      <c r="L831" s="14">
        <f>TRUNC(F831+H831+J831,1)</f>
        <v>0</v>
      </c>
      <c r="M831" s="8" t="s">
        <v>52</v>
      </c>
      <c r="N831" s="2" t="s">
        <v>1386</v>
      </c>
      <c r="O831" s="2" t="s">
        <v>1405</v>
      </c>
      <c r="P831" s="2" t="s">
        <v>64</v>
      </c>
      <c r="Q831" s="2" t="s">
        <v>64</v>
      </c>
      <c r="R831" s="2" t="s">
        <v>63</v>
      </c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2" t="s">
        <v>52</v>
      </c>
      <c r="AW831" s="2" t="s">
        <v>1406</v>
      </c>
      <c r="AX831" s="2" t="s">
        <v>52</v>
      </c>
      <c r="AY831" s="2" t="s">
        <v>52</v>
      </c>
    </row>
    <row r="832" spans="1:51" ht="30" customHeight="1">
      <c r="A832" s="8" t="s">
        <v>1297</v>
      </c>
      <c r="B832" s="8" t="s">
        <v>1298</v>
      </c>
      <c r="C832" s="8" t="s">
        <v>68</v>
      </c>
      <c r="D832" s="9">
        <v>1</v>
      </c>
      <c r="E832" s="13">
        <f>일위대가목록!E107</f>
        <v>0</v>
      </c>
      <c r="F832" s="14">
        <f>TRUNC(E832*D832,1)</f>
        <v>0</v>
      </c>
      <c r="G832" s="13">
        <f>일위대가목록!F107</f>
        <v>0</v>
      </c>
      <c r="H832" s="14">
        <f>TRUNC(G832*D832,1)</f>
        <v>0</v>
      </c>
      <c r="I832" s="13">
        <f>일위대가목록!G107</f>
        <v>0</v>
      </c>
      <c r="J832" s="14">
        <f>TRUNC(I832*D832,1)</f>
        <v>0</v>
      </c>
      <c r="K832" s="13">
        <f>TRUNC(E832+G832+I832,1)</f>
        <v>0</v>
      </c>
      <c r="L832" s="14">
        <f>TRUNC(F832+H832+J832,1)</f>
        <v>0</v>
      </c>
      <c r="M832" s="8" t="s">
        <v>1299</v>
      </c>
      <c r="N832" s="2" t="s">
        <v>1386</v>
      </c>
      <c r="O832" s="2" t="s">
        <v>1300</v>
      </c>
      <c r="P832" s="2" t="s">
        <v>63</v>
      </c>
      <c r="Q832" s="2" t="s">
        <v>64</v>
      </c>
      <c r="R832" s="2" t="s">
        <v>64</v>
      </c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2" t="s">
        <v>52</v>
      </c>
      <c r="AW832" s="2" t="s">
        <v>1407</v>
      </c>
      <c r="AX832" s="2" t="s">
        <v>52</v>
      </c>
      <c r="AY832" s="2" t="s">
        <v>52</v>
      </c>
    </row>
    <row r="833" spans="1:51" ht="30" customHeight="1">
      <c r="A833" s="8" t="s">
        <v>341</v>
      </c>
      <c r="B833" s="8" t="s">
        <v>52</v>
      </c>
      <c r="C833" s="8" t="s">
        <v>52</v>
      </c>
      <c r="D833" s="9"/>
      <c r="E833" s="13"/>
      <c r="F833" s="14">
        <f>TRUNC(SUMIF(N831:N832, N830, F831:F832),0)</f>
        <v>0</v>
      </c>
      <c r="G833" s="13"/>
      <c r="H833" s="14">
        <f>TRUNC(SUMIF(N831:N832, N830, H831:H832),0)</f>
        <v>0</v>
      </c>
      <c r="I833" s="13"/>
      <c r="J833" s="14">
        <f>TRUNC(SUMIF(N831:N832, N830, J831:J832),0)</f>
        <v>0</v>
      </c>
      <c r="K833" s="13"/>
      <c r="L833" s="14">
        <f>F833+H833+J833</f>
        <v>0</v>
      </c>
      <c r="M833" s="8" t="s">
        <v>52</v>
      </c>
      <c r="N833" s="2" t="s">
        <v>78</v>
      </c>
      <c r="O833" s="2" t="s">
        <v>78</v>
      </c>
      <c r="P833" s="2" t="s">
        <v>52</v>
      </c>
      <c r="Q833" s="2" t="s">
        <v>52</v>
      </c>
      <c r="R833" s="2" t="s">
        <v>52</v>
      </c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2" t="s">
        <v>52</v>
      </c>
      <c r="AW833" s="2" t="s">
        <v>52</v>
      </c>
      <c r="AX833" s="2" t="s">
        <v>52</v>
      </c>
      <c r="AY833" s="2" t="s">
        <v>52</v>
      </c>
    </row>
    <row r="834" spans="1:51" ht="30" customHeight="1">
      <c r="A834" s="9"/>
      <c r="B834" s="9"/>
      <c r="C834" s="9"/>
      <c r="D834" s="9"/>
      <c r="E834" s="13"/>
      <c r="F834" s="14"/>
      <c r="G834" s="13"/>
      <c r="H834" s="14"/>
      <c r="I834" s="13"/>
      <c r="J834" s="14"/>
      <c r="K834" s="13"/>
      <c r="L834" s="14"/>
      <c r="M834" s="9"/>
    </row>
    <row r="835" spans="1:51" ht="30" customHeight="1">
      <c r="A835" s="163" t="s">
        <v>1408</v>
      </c>
      <c r="B835" s="163"/>
      <c r="C835" s="163"/>
      <c r="D835" s="163"/>
      <c r="E835" s="164"/>
      <c r="F835" s="165"/>
      <c r="G835" s="164"/>
      <c r="H835" s="165"/>
      <c r="I835" s="164"/>
      <c r="J835" s="165"/>
      <c r="K835" s="164"/>
      <c r="L835" s="165"/>
      <c r="M835" s="163"/>
      <c r="N835" s="1" t="s">
        <v>1393</v>
      </c>
    </row>
    <row r="836" spans="1:51" ht="30" customHeight="1">
      <c r="A836" s="8" t="s">
        <v>1085</v>
      </c>
      <c r="B836" s="8" t="s">
        <v>1086</v>
      </c>
      <c r="C836" s="8" t="s">
        <v>280</v>
      </c>
      <c r="D836" s="9">
        <v>1.5709999999999998E-2</v>
      </c>
      <c r="E836" s="13">
        <f>단가대비표!O14</f>
        <v>0</v>
      </c>
      <c r="F836" s="14">
        <f t="shared" ref="F836:F845" si="168">TRUNC(E836*D836,1)</f>
        <v>0</v>
      </c>
      <c r="G836" s="13">
        <f>단가대비표!P14</f>
        <v>0</v>
      </c>
      <c r="H836" s="14">
        <f t="shared" ref="H836:H845" si="169">TRUNC(G836*D836,1)</f>
        <v>0</v>
      </c>
      <c r="I836" s="13">
        <f>단가대비표!V14</f>
        <v>0</v>
      </c>
      <c r="J836" s="14">
        <f t="shared" ref="J836:J845" si="170">TRUNC(I836*D836,1)</f>
        <v>0</v>
      </c>
      <c r="K836" s="13">
        <f t="shared" ref="K836:K845" si="171">TRUNC(E836+G836+I836,1)</f>
        <v>0</v>
      </c>
      <c r="L836" s="14">
        <f t="shared" ref="L836:L845" si="172">TRUNC(F836+H836+J836,1)</f>
        <v>0</v>
      </c>
      <c r="M836" s="8" t="s">
        <v>52</v>
      </c>
      <c r="N836" s="2" t="s">
        <v>1393</v>
      </c>
      <c r="O836" s="2" t="s">
        <v>1087</v>
      </c>
      <c r="P836" s="2" t="s">
        <v>64</v>
      </c>
      <c r="Q836" s="2" t="s">
        <v>64</v>
      </c>
      <c r="R836" s="2" t="s">
        <v>63</v>
      </c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2" t="s">
        <v>52</v>
      </c>
      <c r="AW836" s="2" t="s">
        <v>1409</v>
      </c>
      <c r="AX836" s="2" t="s">
        <v>52</v>
      </c>
      <c r="AY836" s="2" t="s">
        <v>52</v>
      </c>
    </row>
    <row r="837" spans="1:51" ht="30" customHeight="1">
      <c r="A837" s="8" t="s">
        <v>778</v>
      </c>
      <c r="B837" s="8" t="s">
        <v>779</v>
      </c>
      <c r="C837" s="8" t="s">
        <v>780</v>
      </c>
      <c r="D837" s="9">
        <v>5.3550000000000004</v>
      </c>
      <c r="E837" s="13">
        <f>단가대비표!O11</f>
        <v>0</v>
      </c>
      <c r="F837" s="14">
        <f t="shared" si="168"/>
        <v>0</v>
      </c>
      <c r="G837" s="13">
        <f>단가대비표!P11</f>
        <v>0</v>
      </c>
      <c r="H837" s="14">
        <f t="shared" si="169"/>
        <v>0</v>
      </c>
      <c r="I837" s="13">
        <f>단가대비표!V11</f>
        <v>0</v>
      </c>
      <c r="J837" s="14">
        <f t="shared" si="170"/>
        <v>0</v>
      </c>
      <c r="K837" s="13">
        <f t="shared" si="171"/>
        <v>0</v>
      </c>
      <c r="L837" s="14">
        <f t="shared" si="172"/>
        <v>0</v>
      </c>
      <c r="M837" s="8" t="s">
        <v>781</v>
      </c>
      <c r="N837" s="2" t="s">
        <v>1393</v>
      </c>
      <c r="O837" s="2" t="s">
        <v>782</v>
      </c>
      <c r="P837" s="2" t="s">
        <v>64</v>
      </c>
      <c r="Q837" s="2" t="s">
        <v>64</v>
      </c>
      <c r="R837" s="2" t="s">
        <v>63</v>
      </c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2" t="s">
        <v>52</v>
      </c>
      <c r="AW837" s="2" t="s">
        <v>1410</v>
      </c>
      <c r="AX837" s="2" t="s">
        <v>52</v>
      </c>
      <c r="AY837" s="2" t="s">
        <v>52</v>
      </c>
    </row>
    <row r="838" spans="1:51" ht="30" customHeight="1">
      <c r="A838" s="8" t="s">
        <v>784</v>
      </c>
      <c r="B838" s="8" t="s">
        <v>785</v>
      </c>
      <c r="C838" s="8" t="s">
        <v>280</v>
      </c>
      <c r="D838" s="9">
        <v>2.3999999999999998E-3</v>
      </c>
      <c r="E838" s="13">
        <f>단가대비표!O12</f>
        <v>0</v>
      </c>
      <c r="F838" s="14">
        <f t="shared" si="168"/>
        <v>0</v>
      </c>
      <c r="G838" s="13">
        <f>단가대비표!P12</f>
        <v>0</v>
      </c>
      <c r="H838" s="14">
        <f t="shared" si="169"/>
        <v>0</v>
      </c>
      <c r="I838" s="13">
        <f>단가대비표!V12</f>
        <v>0</v>
      </c>
      <c r="J838" s="14">
        <f t="shared" si="170"/>
        <v>0</v>
      </c>
      <c r="K838" s="13">
        <f t="shared" si="171"/>
        <v>0</v>
      </c>
      <c r="L838" s="14">
        <f t="shared" si="172"/>
        <v>0</v>
      </c>
      <c r="M838" s="8" t="s">
        <v>52</v>
      </c>
      <c r="N838" s="2" t="s">
        <v>1393</v>
      </c>
      <c r="O838" s="2" t="s">
        <v>786</v>
      </c>
      <c r="P838" s="2" t="s">
        <v>64</v>
      </c>
      <c r="Q838" s="2" t="s">
        <v>64</v>
      </c>
      <c r="R838" s="2" t="s">
        <v>63</v>
      </c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2" t="s">
        <v>52</v>
      </c>
      <c r="AW838" s="2" t="s">
        <v>1411</v>
      </c>
      <c r="AX838" s="2" t="s">
        <v>52</v>
      </c>
      <c r="AY838" s="2" t="s">
        <v>52</v>
      </c>
    </row>
    <row r="839" spans="1:51" ht="30" customHeight="1">
      <c r="A839" s="8" t="s">
        <v>788</v>
      </c>
      <c r="B839" s="8" t="s">
        <v>789</v>
      </c>
      <c r="C839" s="8" t="s">
        <v>790</v>
      </c>
      <c r="D839" s="9">
        <v>1.771E-2</v>
      </c>
      <c r="E839" s="13">
        <f>일위대가목록!E50</f>
        <v>0</v>
      </c>
      <c r="F839" s="14">
        <f t="shared" si="168"/>
        <v>0</v>
      </c>
      <c r="G839" s="13">
        <f>일위대가목록!F50</f>
        <v>0</v>
      </c>
      <c r="H839" s="14">
        <f t="shared" si="169"/>
        <v>0</v>
      </c>
      <c r="I839" s="13">
        <f>일위대가목록!G50</f>
        <v>0</v>
      </c>
      <c r="J839" s="14">
        <f t="shared" si="170"/>
        <v>0</v>
      </c>
      <c r="K839" s="13">
        <f t="shared" si="171"/>
        <v>0</v>
      </c>
      <c r="L839" s="14">
        <f t="shared" si="172"/>
        <v>0</v>
      </c>
      <c r="M839" s="8" t="s">
        <v>791</v>
      </c>
      <c r="N839" s="2" t="s">
        <v>1393</v>
      </c>
      <c r="O839" s="2" t="s">
        <v>792</v>
      </c>
      <c r="P839" s="2" t="s">
        <v>63</v>
      </c>
      <c r="Q839" s="2" t="s">
        <v>64</v>
      </c>
      <c r="R839" s="2" t="s">
        <v>64</v>
      </c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2" t="s">
        <v>52</v>
      </c>
      <c r="AW839" s="2" t="s">
        <v>1412</v>
      </c>
      <c r="AX839" s="2" t="s">
        <v>52</v>
      </c>
      <c r="AY839" s="2" t="s">
        <v>52</v>
      </c>
    </row>
    <row r="840" spans="1:51" ht="30" customHeight="1">
      <c r="A840" s="8" t="s">
        <v>794</v>
      </c>
      <c r="B840" s="8" t="s">
        <v>795</v>
      </c>
      <c r="C840" s="8" t="s">
        <v>796</v>
      </c>
      <c r="D840" s="9">
        <v>0.1071</v>
      </c>
      <c r="E840" s="13">
        <f>단가대비표!O83</f>
        <v>0</v>
      </c>
      <c r="F840" s="14">
        <f t="shared" si="168"/>
        <v>0</v>
      </c>
      <c r="G840" s="13">
        <f>단가대비표!P83</f>
        <v>0</v>
      </c>
      <c r="H840" s="14">
        <f t="shared" si="169"/>
        <v>0</v>
      </c>
      <c r="I840" s="13">
        <f>단가대비표!V83</f>
        <v>0</v>
      </c>
      <c r="J840" s="14">
        <f t="shared" si="170"/>
        <v>0</v>
      </c>
      <c r="K840" s="13">
        <f t="shared" si="171"/>
        <v>0</v>
      </c>
      <c r="L840" s="14">
        <f t="shared" si="172"/>
        <v>0</v>
      </c>
      <c r="M840" s="8" t="s">
        <v>52</v>
      </c>
      <c r="N840" s="2" t="s">
        <v>1393</v>
      </c>
      <c r="O840" s="2" t="s">
        <v>797</v>
      </c>
      <c r="P840" s="2" t="s">
        <v>64</v>
      </c>
      <c r="Q840" s="2" t="s">
        <v>64</v>
      </c>
      <c r="R840" s="2" t="s">
        <v>63</v>
      </c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2" t="s">
        <v>52</v>
      </c>
      <c r="AW840" s="2" t="s">
        <v>1413</v>
      </c>
      <c r="AX840" s="2" t="s">
        <v>52</v>
      </c>
      <c r="AY840" s="2" t="s">
        <v>52</v>
      </c>
    </row>
    <row r="841" spans="1:51" ht="30" customHeight="1">
      <c r="A841" s="8" t="s">
        <v>963</v>
      </c>
      <c r="B841" s="8" t="s">
        <v>344</v>
      </c>
      <c r="C841" s="8" t="s">
        <v>345</v>
      </c>
      <c r="D841" s="9">
        <v>2.18E-2</v>
      </c>
      <c r="E841" s="13">
        <f>단가대비표!O87</f>
        <v>0</v>
      </c>
      <c r="F841" s="14">
        <f t="shared" si="168"/>
        <v>0</v>
      </c>
      <c r="G841" s="13">
        <f>단가대비표!P87</f>
        <v>0</v>
      </c>
      <c r="H841" s="14">
        <f t="shared" si="169"/>
        <v>0</v>
      </c>
      <c r="I841" s="13">
        <f>단가대비표!V87</f>
        <v>0</v>
      </c>
      <c r="J841" s="14">
        <f t="shared" si="170"/>
        <v>0</v>
      </c>
      <c r="K841" s="13">
        <f t="shared" si="171"/>
        <v>0</v>
      </c>
      <c r="L841" s="14">
        <f t="shared" si="172"/>
        <v>0</v>
      </c>
      <c r="M841" s="8" t="s">
        <v>52</v>
      </c>
      <c r="N841" s="2" t="s">
        <v>1393</v>
      </c>
      <c r="O841" s="2" t="s">
        <v>964</v>
      </c>
      <c r="P841" s="2" t="s">
        <v>64</v>
      </c>
      <c r="Q841" s="2" t="s">
        <v>64</v>
      </c>
      <c r="R841" s="2" t="s">
        <v>63</v>
      </c>
      <c r="S841" s="3"/>
      <c r="T841" s="3"/>
      <c r="U841" s="3"/>
      <c r="V841" s="3">
        <v>1</v>
      </c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2" t="s">
        <v>52</v>
      </c>
      <c r="AW841" s="2" t="s">
        <v>1414</v>
      </c>
      <c r="AX841" s="2" t="s">
        <v>52</v>
      </c>
      <c r="AY841" s="2" t="s">
        <v>52</v>
      </c>
    </row>
    <row r="842" spans="1:51" ht="30" customHeight="1">
      <c r="A842" s="8" t="s">
        <v>343</v>
      </c>
      <c r="B842" s="8" t="s">
        <v>344</v>
      </c>
      <c r="C842" s="8" t="s">
        <v>345</v>
      </c>
      <c r="D842" s="9">
        <v>5.5999999999999995E-4</v>
      </c>
      <c r="E842" s="13">
        <f>단가대비표!O84</f>
        <v>0</v>
      </c>
      <c r="F842" s="14">
        <f t="shared" si="168"/>
        <v>0</v>
      </c>
      <c r="G842" s="13">
        <f>단가대비표!P84</f>
        <v>0</v>
      </c>
      <c r="H842" s="14">
        <f t="shared" si="169"/>
        <v>0</v>
      </c>
      <c r="I842" s="13">
        <f>단가대비표!V84</f>
        <v>0</v>
      </c>
      <c r="J842" s="14">
        <f t="shared" si="170"/>
        <v>0</v>
      </c>
      <c r="K842" s="13">
        <f t="shared" si="171"/>
        <v>0</v>
      </c>
      <c r="L842" s="14">
        <f t="shared" si="172"/>
        <v>0</v>
      </c>
      <c r="M842" s="8" t="s">
        <v>52</v>
      </c>
      <c r="N842" s="2" t="s">
        <v>1393</v>
      </c>
      <c r="O842" s="2" t="s">
        <v>346</v>
      </c>
      <c r="P842" s="2" t="s">
        <v>64</v>
      </c>
      <c r="Q842" s="2" t="s">
        <v>64</v>
      </c>
      <c r="R842" s="2" t="s">
        <v>63</v>
      </c>
      <c r="S842" s="3"/>
      <c r="T842" s="3"/>
      <c r="U842" s="3"/>
      <c r="V842" s="3">
        <v>1</v>
      </c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2" t="s">
        <v>52</v>
      </c>
      <c r="AW842" s="2" t="s">
        <v>1415</v>
      </c>
      <c r="AX842" s="2" t="s">
        <v>52</v>
      </c>
      <c r="AY842" s="2" t="s">
        <v>52</v>
      </c>
    </row>
    <row r="843" spans="1:51" ht="30" customHeight="1">
      <c r="A843" s="8" t="s">
        <v>803</v>
      </c>
      <c r="B843" s="8" t="s">
        <v>344</v>
      </c>
      <c r="C843" s="8" t="s">
        <v>345</v>
      </c>
      <c r="D843" s="9">
        <v>2.2100000000000002E-3</v>
      </c>
      <c r="E843" s="13">
        <f>단가대비표!O90</f>
        <v>0</v>
      </c>
      <c r="F843" s="14">
        <f t="shared" si="168"/>
        <v>0</v>
      </c>
      <c r="G843" s="13">
        <f>단가대비표!P90</f>
        <v>0</v>
      </c>
      <c r="H843" s="14">
        <f t="shared" si="169"/>
        <v>0</v>
      </c>
      <c r="I843" s="13">
        <f>단가대비표!V90</f>
        <v>0</v>
      </c>
      <c r="J843" s="14">
        <f t="shared" si="170"/>
        <v>0</v>
      </c>
      <c r="K843" s="13">
        <f t="shared" si="171"/>
        <v>0</v>
      </c>
      <c r="L843" s="14">
        <f t="shared" si="172"/>
        <v>0</v>
      </c>
      <c r="M843" s="8" t="s">
        <v>52</v>
      </c>
      <c r="N843" s="2" t="s">
        <v>1393</v>
      </c>
      <c r="O843" s="2" t="s">
        <v>804</v>
      </c>
      <c r="P843" s="2" t="s">
        <v>64</v>
      </c>
      <c r="Q843" s="2" t="s">
        <v>64</v>
      </c>
      <c r="R843" s="2" t="s">
        <v>63</v>
      </c>
      <c r="S843" s="3"/>
      <c r="T843" s="3"/>
      <c r="U843" s="3"/>
      <c r="V843" s="3">
        <v>1</v>
      </c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2" t="s">
        <v>52</v>
      </c>
      <c r="AW843" s="2" t="s">
        <v>1416</v>
      </c>
      <c r="AX843" s="2" t="s">
        <v>52</v>
      </c>
      <c r="AY843" s="2" t="s">
        <v>52</v>
      </c>
    </row>
    <row r="844" spans="1:51" ht="30" customHeight="1">
      <c r="A844" s="8" t="s">
        <v>806</v>
      </c>
      <c r="B844" s="8" t="s">
        <v>344</v>
      </c>
      <c r="C844" s="8" t="s">
        <v>345</v>
      </c>
      <c r="D844" s="9">
        <v>6.3000000000000003E-4</v>
      </c>
      <c r="E844" s="13">
        <f>단가대비표!O85</f>
        <v>0</v>
      </c>
      <c r="F844" s="14">
        <f t="shared" si="168"/>
        <v>0</v>
      </c>
      <c r="G844" s="13">
        <f>단가대비표!P85</f>
        <v>0</v>
      </c>
      <c r="H844" s="14">
        <f t="shared" si="169"/>
        <v>0</v>
      </c>
      <c r="I844" s="13">
        <f>단가대비표!V85</f>
        <v>0</v>
      </c>
      <c r="J844" s="14">
        <f t="shared" si="170"/>
        <v>0</v>
      </c>
      <c r="K844" s="13">
        <f t="shared" si="171"/>
        <v>0</v>
      </c>
      <c r="L844" s="14">
        <f t="shared" si="172"/>
        <v>0</v>
      </c>
      <c r="M844" s="8" t="s">
        <v>52</v>
      </c>
      <c r="N844" s="2" t="s">
        <v>1393</v>
      </c>
      <c r="O844" s="2" t="s">
        <v>807</v>
      </c>
      <c r="P844" s="2" t="s">
        <v>64</v>
      </c>
      <c r="Q844" s="2" t="s">
        <v>64</v>
      </c>
      <c r="R844" s="2" t="s">
        <v>63</v>
      </c>
      <c r="S844" s="3"/>
      <c r="T844" s="3"/>
      <c r="U844" s="3"/>
      <c r="V844" s="3">
        <v>1</v>
      </c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2" t="s">
        <v>52</v>
      </c>
      <c r="AW844" s="2" t="s">
        <v>1417</v>
      </c>
      <c r="AX844" s="2" t="s">
        <v>52</v>
      </c>
      <c r="AY844" s="2" t="s">
        <v>52</v>
      </c>
    </row>
    <row r="845" spans="1:51" ht="30" customHeight="1">
      <c r="A845" s="8" t="s">
        <v>378</v>
      </c>
      <c r="B845" s="8" t="s">
        <v>809</v>
      </c>
      <c r="C845" s="8" t="s">
        <v>179</v>
      </c>
      <c r="D845" s="9">
        <v>1</v>
      </c>
      <c r="E845" s="13">
        <f>TRUNC(SUMIF(V836:V845, RIGHTB(O845, 1), H836:H845)*U845, 2)</f>
        <v>0</v>
      </c>
      <c r="F845" s="14">
        <f t="shared" si="168"/>
        <v>0</v>
      </c>
      <c r="G845" s="13">
        <v>0</v>
      </c>
      <c r="H845" s="14">
        <f t="shared" si="169"/>
        <v>0</v>
      </c>
      <c r="I845" s="13">
        <v>0</v>
      </c>
      <c r="J845" s="14">
        <f t="shared" si="170"/>
        <v>0</v>
      </c>
      <c r="K845" s="13">
        <f t="shared" si="171"/>
        <v>0</v>
      </c>
      <c r="L845" s="14">
        <f t="shared" si="172"/>
        <v>0</v>
      </c>
      <c r="M845" s="8" t="s">
        <v>52</v>
      </c>
      <c r="N845" s="2" t="s">
        <v>1393</v>
      </c>
      <c r="O845" s="2" t="s">
        <v>380</v>
      </c>
      <c r="P845" s="2" t="s">
        <v>64</v>
      </c>
      <c r="Q845" s="2" t="s">
        <v>64</v>
      </c>
      <c r="R845" s="2" t="s">
        <v>64</v>
      </c>
      <c r="S845" s="3">
        <v>1</v>
      </c>
      <c r="T845" s="3">
        <v>0</v>
      </c>
      <c r="U845" s="3">
        <v>0.03</v>
      </c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2" t="s">
        <v>52</v>
      </c>
      <c r="AW845" s="2" t="s">
        <v>1418</v>
      </c>
      <c r="AX845" s="2" t="s">
        <v>52</v>
      </c>
      <c r="AY845" s="2" t="s">
        <v>52</v>
      </c>
    </row>
    <row r="846" spans="1:51" ht="30" customHeight="1">
      <c r="A846" s="8" t="s">
        <v>341</v>
      </c>
      <c r="B846" s="8" t="s">
        <v>52</v>
      </c>
      <c r="C846" s="8" t="s">
        <v>52</v>
      </c>
      <c r="D846" s="9"/>
      <c r="E846" s="13"/>
      <c r="F846" s="14">
        <f>TRUNC(SUMIF(N836:N845, N835, F836:F845),0)</f>
        <v>0</v>
      </c>
      <c r="G846" s="13"/>
      <c r="H846" s="14">
        <f>TRUNC(SUMIF(N836:N845, N835, H836:H845),0)</f>
        <v>0</v>
      </c>
      <c r="I846" s="13"/>
      <c r="J846" s="14">
        <f>TRUNC(SUMIF(N836:N845, N835, J836:J845),0)</f>
        <v>0</v>
      </c>
      <c r="K846" s="13"/>
      <c r="L846" s="14">
        <f>F846+H846+J846</f>
        <v>0</v>
      </c>
      <c r="M846" s="8" t="s">
        <v>52</v>
      </c>
      <c r="N846" s="2" t="s">
        <v>78</v>
      </c>
      <c r="O846" s="2" t="s">
        <v>78</v>
      </c>
      <c r="P846" s="2" t="s">
        <v>52</v>
      </c>
      <c r="Q846" s="2" t="s">
        <v>52</v>
      </c>
      <c r="R846" s="2" t="s">
        <v>52</v>
      </c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2" t="s">
        <v>52</v>
      </c>
      <c r="AW846" s="2" t="s">
        <v>52</v>
      </c>
      <c r="AX846" s="2" t="s">
        <v>52</v>
      </c>
      <c r="AY846" s="2" t="s">
        <v>52</v>
      </c>
    </row>
    <row r="847" spans="1:51" ht="30" customHeight="1">
      <c r="A847" s="9"/>
      <c r="B847" s="9"/>
      <c r="C847" s="9"/>
      <c r="D847" s="9"/>
      <c r="E847" s="13"/>
      <c r="F847" s="14"/>
      <c r="G847" s="13"/>
      <c r="H847" s="14"/>
      <c r="I847" s="13"/>
      <c r="J847" s="14"/>
      <c r="K847" s="13"/>
      <c r="L847" s="14"/>
      <c r="M847" s="9"/>
    </row>
    <row r="848" spans="1:51" ht="30" customHeight="1">
      <c r="A848" s="163" t="s">
        <v>1419</v>
      </c>
      <c r="B848" s="163"/>
      <c r="C848" s="163"/>
      <c r="D848" s="163"/>
      <c r="E848" s="164"/>
      <c r="F848" s="165"/>
      <c r="G848" s="164"/>
      <c r="H848" s="165"/>
      <c r="I848" s="164"/>
      <c r="J848" s="165"/>
      <c r="K848" s="164"/>
      <c r="L848" s="165"/>
      <c r="M848" s="163"/>
      <c r="N848" s="1" t="s">
        <v>707</v>
      </c>
    </row>
    <row r="849" spans="1:51" ht="30" customHeight="1">
      <c r="A849" s="8" t="s">
        <v>700</v>
      </c>
      <c r="B849" s="8" t="s">
        <v>344</v>
      </c>
      <c r="C849" s="8" t="s">
        <v>345</v>
      </c>
      <c r="D849" s="9">
        <v>0.12</v>
      </c>
      <c r="E849" s="13">
        <f>단가대비표!O91</f>
        <v>0</v>
      </c>
      <c r="F849" s="14">
        <f>TRUNC(E849*D849,1)</f>
        <v>0</v>
      </c>
      <c r="G849" s="13">
        <f>단가대비표!P91</f>
        <v>0</v>
      </c>
      <c r="H849" s="14">
        <f>TRUNC(G849*D849,1)</f>
        <v>0</v>
      </c>
      <c r="I849" s="13">
        <f>단가대비표!V91</f>
        <v>0</v>
      </c>
      <c r="J849" s="14">
        <f>TRUNC(I849*D849,1)</f>
        <v>0</v>
      </c>
      <c r="K849" s="13">
        <f>TRUNC(E849+G849+I849,1)</f>
        <v>0</v>
      </c>
      <c r="L849" s="14">
        <f>TRUNC(F849+H849+J849,1)</f>
        <v>0</v>
      </c>
      <c r="M849" s="8" t="s">
        <v>52</v>
      </c>
      <c r="N849" s="2" t="s">
        <v>707</v>
      </c>
      <c r="O849" s="2" t="s">
        <v>701</v>
      </c>
      <c r="P849" s="2" t="s">
        <v>64</v>
      </c>
      <c r="Q849" s="2" t="s">
        <v>64</v>
      </c>
      <c r="R849" s="2" t="s">
        <v>63</v>
      </c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2" t="s">
        <v>52</v>
      </c>
      <c r="AW849" s="2" t="s">
        <v>1420</v>
      </c>
      <c r="AX849" s="2" t="s">
        <v>52</v>
      </c>
      <c r="AY849" s="2" t="s">
        <v>52</v>
      </c>
    </row>
    <row r="850" spans="1:51" ht="30" customHeight="1">
      <c r="A850" s="8" t="s">
        <v>343</v>
      </c>
      <c r="B850" s="8" t="s">
        <v>344</v>
      </c>
      <c r="C850" s="8" t="s">
        <v>345</v>
      </c>
      <c r="D850" s="9">
        <v>0.1</v>
      </c>
      <c r="E850" s="13">
        <f>단가대비표!O84</f>
        <v>0</v>
      </c>
      <c r="F850" s="14">
        <f>TRUNC(E850*D850,1)</f>
        <v>0</v>
      </c>
      <c r="G850" s="13">
        <f>단가대비표!P84</f>
        <v>0</v>
      </c>
      <c r="H850" s="14">
        <f>TRUNC(G850*D850,1)</f>
        <v>0</v>
      </c>
      <c r="I850" s="13">
        <f>단가대비표!V84</f>
        <v>0</v>
      </c>
      <c r="J850" s="14">
        <f>TRUNC(I850*D850,1)</f>
        <v>0</v>
      </c>
      <c r="K850" s="13">
        <f>TRUNC(E850+G850+I850,1)</f>
        <v>0</v>
      </c>
      <c r="L850" s="14">
        <f>TRUNC(F850+H850+J850,1)</f>
        <v>0</v>
      </c>
      <c r="M850" s="8" t="s">
        <v>52</v>
      </c>
      <c r="N850" s="2" t="s">
        <v>707</v>
      </c>
      <c r="O850" s="2" t="s">
        <v>346</v>
      </c>
      <c r="P850" s="2" t="s">
        <v>64</v>
      </c>
      <c r="Q850" s="2" t="s">
        <v>64</v>
      </c>
      <c r="R850" s="2" t="s">
        <v>63</v>
      </c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2" t="s">
        <v>52</v>
      </c>
      <c r="AW850" s="2" t="s">
        <v>1421</v>
      </c>
      <c r="AX850" s="2" t="s">
        <v>52</v>
      </c>
      <c r="AY850" s="2" t="s">
        <v>52</v>
      </c>
    </row>
    <row r="851" spans="1:51" ht="30" customHeight="1">
      <c r="A851" s="8" t="s">
        <v>341</v>
      </c>
      <c r="B851" s="8" t="s">
        <v>52</v>
      </c>
      <c r="C851" s="8" t="s">
        <v>52</v>
      </c>
      <c r="D851" s="9"/>
      <c r="E851" s="13"/>
      <c r="F851" s="14">
        <f>TRUNC(SUMIF(N849:N850, N848, F849:F850),0)</f>
        <v>0</v>
      </c>
      <c r="G851" s="13"/>
      <c r="H851" s="14">
        <f>TRUNC(SUMIF(N849:N850, N848, H849:H850),0)</f>
        <v>0</v>
      </c>
      <c r="I851" s="13"/>
      <c r="J851" s="14">
        <f>TRUNC(SUMIF(N849:N850, N848, J849:J850),0)</f>
        <v>0</v>
      </c>
      <c r="K851" s="13"/>
      <c r="L851" s="14">
        <f>F851+H851+J851</f>
        <v>0</v>
      </c>
      <c r="M851" s="8" t="s">
        <v>52</v>
      </c>
      <c r="N851" s="2" t="s">
        <v>78</v>
      </c>
      <c r="O851" s="2" t="s">
        <v>78</v>
      </c>
      <c r="P851" s="2" t="s">
        <v>52</v>
      </c>
      <c r="Q851" s="2" t="s">
        <v>52</v>
      </c>
      <c r="R851" s="2" t="s">
        <v>52</v>
      </c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2" t="s">
        <v>52</v>
      </c>
      <c r="AW851" s="2" t="s">
        <v>52</v>
      </c>
      <c r="AX851" s="2" t="s">
        <v>52</v>
      </c>
      <c r="AY851" s="2" t="s">
        <v>52</v>
      </c>
    </row>
  </sheetData>
  <mergeCells count="165">
    <mergeCell ref="A816:M816"/>
    <mergeCell ref="A822:M822"/>
    <mergeCell ref="A830:M830"/>
    <mergeCell ref="A835:M835"/>
    <mergeCell ref="A848:M848"/>
    <mergeCell ref="A777:M777"/>
    <mergeCell ref="A783:M783"/>
    <mergeCell ref="A789:M789"/>
    <mergeCell ref="A797:M797"/>
    <mergeCell ref="A803:M803"/>
    <mergeCell ref="A812:M812"/>
    <mergeCell ref="A742:M742"/>
    <mergeCell ref="A748:M748"/>
    <mergeCell ref="A753:M753"/>
    <mergeCell ref="A758:M758"/>
    <mergeCell ref="A764:M764"/>
    <mergeCell ref="A771:M771"/>
    <mergeCell ref="A694:M694"/>
    <mergeCell ref="A699:M699"/>
    <mergeCell ref="A712:M712"/>
    <mergeCell ref="A725:M725"/>
    <mergeCell ref="A731:M731"/>
    <mergeCell ref="A736:M736"/>
    <mergeCell ref="A646:M646"/>
    <mergeCell ref="A652:M652"/>
    <mergeCell ref="A657:M657"/>
    <mergeCell ref="A670:M670"/>
    <mergeCell ref="A683:M683"/>
    <mergeCell ref="A689:M689"/>
    <mergeCell ref="A596:M596"/>
    <mergeCell ref="A604:M604"/>
    <mergeCell ref="A610:M610"/>
    <mergeCell ref="A615:M615"/>
    <mergeCell ref="A628:M628"/>
    <mergeCell ref="A641:M641"/>
    <mergeCell ref="A553:M553"/>
    <mergeCell ref="A566:M566"/>
    <mergeCell ref="A573:M573"/>
    <mergeCell ref="A578:M578"/>
    <mergeCell ref="A584:M584"/>
    <mergeCell ref="A590:M590"/>
    <mergeCell ref="A510:M510"/>
    <mergeCell ref="A515:M515"/>
    <mergeCell ref="A524:M524"/>
    <mergeCell ref="A529:M529"/>
    <mergeCell ref="A535:M535"/>
    <mergeCell ref="A540:M540"/>
    <mergeCell ref="A473:M473"/>
    <mergeCell ref="A479:M479"/>
    <mergeCell ref="A485:M485"/>
    <mergeCell ref="A491:M491"/>
    <mergeCell ref="A496:M496"/>
    <mergeCell ref="A500:M500"/>
    <mergeCell ref="A411:M411"/>
    <mergeCell ref="A424:M424"/>
    <mergeCell ref="A437:M437"/>
    <mergeCell ref="A450:M450"/>
    <mergeCell ref="A463:M463"/>
    <mergeCell ref="A469:M469"/>
    <mergeCell ref="A377:M377"/>
    <mergeCell ref="A383:M383"/>
    <mergeCell ref="A388:M388"/>
    <mergeCell ref="A393:M393"/>
    <mergeCell ref="A398:M398"/>
    <mergeCell ref="A404:M404"/>
    <mergeCell ref="A336:M336"/>
    <mergeCell ref="A344:M344"/>
    <mergeCell ref="A353:M353"/>
    <mergeCell ref="A360:M360"/>
    <mergeCell ref="A366:M366"/>
    <mergeCell ref="A371:M371"/>
    <mergeCell ref="A290:M290"/>
    <mergeCell ref="A296:M296"/>
    <mergeCell ref="A301:M301"/>
    <mergeCell ref="A314:M314"/>
    <mergeCell ref="A327:M327"/>
    <mergeCell ref="A331:M331"/>
    <mergeCell ref="A262:M262"/>
    <mergeCell ref="A266:M266"/>
    <mergeCell ref="A270:M270"/>
    <mergeCell ref="A275:M275"/>
    <mergeCell ref="A281:M281"/>
    <mergeCell ref="A286:M286"/>
    <mergeCell ref="A238:M238"/>
    <mergeCell ref="A242:M242"/>
    <mergeCell ref="A246:M246"/>
    <mergeCell ref="A250:M250"/>
    <mergeCell ref="A254:M254"/>
    <mergeCell ref="A258:M258"/>
    <mergeCell ref="A214:M214"/>
    <mergeCell ref="A218:M218"/>
    <mergeCell ref="A222:M222"/>
    <mergeCell ref="A226:M226"/>
    <mergeCell ref="A230:M230"/>
    <mergeCell ref="A234:M234"/>
    <mergeCell ref="A159:M159"/>
    <mergeCell ref="A165:M165"/>
    <mergeCell ref="A179:M179"/>
    <mergeCell ref="A188:M188"/>
    <mergeCell ref="A205:M205"/>
    <mergeCell ref="A210:M210"/>
    <mergeCell ref="A94:M94"/>
    <mergeCell ref="A113:M113"/>
    <mergeCell ref="A129:M129"/>
    <mergeCell ref="A138:M138"/>
    <mergeCell ref="A146:M146"/>
    <mergeCell ref="A153:M153"/>
    <mergeCell ref="A47:M47"/>
    <mergeCell ref="A52:M52"/>
    <mergeCell ref="A58:M58"/>
    <mergeCell ref="A62:M62"/>
    <mergeCell ref="A68:M68"/>
    <mergeCell ref="A74:M74"/>
    <mergeCell ref="A4:M4"/>
    <mergeCell ref="A17:M17"/>
    <mergeCell ref="A21:M21"/>
    <mergeCell ref="A28:M28"/>
    <mergeCell ref="A35:M35"/>
    <mergeCell ref="A42:M42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topLeftCell="B16" workbookViewId="0">
      <selection activeCell="B8" sqref="B8"/>
    </sheetView>
  </sheetViews>
  <sheetFormatPr defaultRowHeight="16.5"/>
  <cols>
    <col min="1" max="1" width="21.625" hidden="1" customWidth="1"/>
    <col min="2" max="3" width="30.5" bestFit="1" customWidth="1"/>
    <col min="4" max="4" width="5.5" bestFit="1" customWidth="1"/>
    <col min="5" max="5" width="11.625" bestFit="1" customWidth="1"/>
    <col min="6" max="6" width="6.625" bestFit="1" customWidth="1"/>
    <col min="7" max="7" width="13.875" bestFit="1" customWidth="1"/>
    <col min="8" max="8" width="6.625" bestFit="1" customWidth="1"/>
    <col min="9" max="9" width="13.875" bestFit="1" customWidth="1"/>
    <col min="10" max="10" width="6.625" bestFit="1" customWidth="1"/>
    <col min="11" max="11" width="11.625" bestFit="1" customWidth="1"/>
    <col min="12" max="12" width="6.625" bestFit="1" customWidth="1"/>
    <col min="13" max="13" width="15" bestFit="1" customWidth="1"/>
    <col min="14" max="14" width="6.625" bestFit="1" customWidth="1"/>
    <col min="15" max="15" width="15" bestFit="1" customWidth="1"/>
    <col min="16" max="16" width="13.875" bestFit="1" customWidth="1"/>
    <col min="17" max="17" width="11.25" bestFit="1" customWidth="1"/>
    <col min="18" max="20" width="9.25" bestFit="1" customWidth="1"/>
    <col min="21" max="22" width="11.62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158" t="s">
        <v>1425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8" ht="30" customHeight="1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8" ht="30" customHeight="1">
      <c r="A3" s="160" t="s">
        <v>285</v>
      </c>
      <c r="B3" s="160" t="s">
        <v>2</v>
      </c>
      <c r="C3" s="160" t="s">
        <v>1424</v>
      </c>
      <c r="D3" s="160" t="s">
        <v>4</v>
      </c>
      <c r="E3" s="160" t="s">
        <v>6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 t="s">
        <v>287</v>
      </c>
      <c r="Q3" s="160" t="s">
        <v>288</v>
      </c>
      <c r="R3" s="160"/>
      <c r="S3" s="160"/>
      <c r="T3" s="160"/>
      <c r="U3" s="160"/>
      <c r="V3" s="160"/>
      <c r="W3" s="160" t="s">
        <v>290</v>
      </c>
      <c r="X3" s="160" t="s">
        <v>12</v>
      </c>
      <c r="Y3" s="162" t="s">
        <v>1433</v>
      </c>
      <c r="Z3" s="162" t="s">
        <v>1434</v>
      </c>
      <c r="AA3" s="162" t="s">
        <v>1435</v>
      </c>
      <c r="AB3" s="162" t="s">
        <v>48</v>
      </c>
    </row>
    <row r="4" spans="1:28" ht="30" customHeight="1">
      <c r="A4" s="160"/>
      <c r="B4" s="160"/>
      <c r="C4" s="160"/>
      <c r="D4" s="160"/>
      <c r="E4" s="4" t="s">
        <v>1426</v>
      </c>
      <c r="F4" s="4" t="s">
        <v>1427</v>
      </c>
      <c r="G4" s="4" t="s">
        <v>1428</v>
      </c>
      <c r="H4" s="4" t="s">
        <v>1427</v>
      </c>
      <c r="I4" s="4" t="s">
        <v>1429</v>
      </c>
      <c r="J4" s="4" t="s">
        <v>1427</v>
      </c>
      <c r="K4" s="4" t="s">
        <v>1430</v>
      </c>
      <c r="L4" s="4" t="s">
        <v>1427</v>
      </c>
      <c r="M4" s="4" t="s">
        <v>1431</v>
      </c>
      <c r="N4" s="4" t="s">
        <v>1427</v>
      </c>
      <c r="O4" s="4" t="s">
        <v>1432</v>
      </c>
      <c r="P4" s="160"/>
      <c r="Q4" s="4" t="s">
        <v>1426</v>
      </c>
      <c r="R4" s="4" t="s">
        <v>1428</v>
      </c>
      <c r="S4" s="4" t="s">
        <v>1429</v>
      </c>
      <c r="T4" s="4" t="s">
        <v>1430</v>
      </c>
      <c r="U4" s="4" t="s">
        <v>1431</v>
      </c>
      <c r="V4" s="4" t="s">
        <v>1432</v>
      </c>
      <c r="W4" s="160"/>
      <c r="X4" s="160"/>
      <c r="Y4" s="162"/>
      <c r="Z4" s="162"/>
      <c r="AA4" s="162"/>
      <c r="AB4" s="162"/>
    </row>
    <row r="5" spans="1:28" ht="30" customHeight="1">
      <c r="A5" s="8" t="s">
        <v>825</v>
      </c>
      <c r="B5" s="8" t="s">
        <v>788</v>
      </c>
      <c r="C5" s="8" t="s">
        <v>789</v>
      </c>
      <c r="D5" s="15" t="s">
        <v>60</v>
      </c>
      <c r="E5" s="16">
        <v>0</v>
      </c>
      <c r="F5" s="8" t="s">
        <v>52</v>
      </c>
      <c r="G5" s="16">
        <v>0</v>
      </c>
      <c r="H5" s="8" t="s">
        <v>52</v>
      </c>
      <c r="I5" s="16">
        <v>0</v>
      </c>
      <c r="J5" s="8" t="s">
        <v>52</v>
      </c>
      <c r="K5" s="16">
        <v>0</v>
      </c>
      <c r="L5" s="8" t="s">
        <v>52</v>
      </c>
      <c r="M5" s="16">
        <v>0</v>
      </c>
      <c r="N5" s="8" t="s">
        <v>52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8" t="s">
        <v>1589</v>
      </c>
      <c r="X5" s="8" t="s">
        <v>1588</v>
      </c>
      <c r="Y5" s="2" t="s">
        <v>52</v>
      </c>
      <c r="Z5" s="2" t="s">
        <v>52</v>
      </c>
      <c r="AA5" s="17"/>
      <c r="AB5" s="2" t="s">
        <v>52</v>
      </c>
    </row>
    <row r="6" spans="1:28" ht="30" customHeight="1">
      <c r="A6" s="8" t="s">
        <v>1112</v>
      </c>
      <c r="B6" s="8" t="s">
        <v>1110</v>
      </c>
      <c r="C6" s="8" t="s">
        <v>1111</v>
      </c>
      <c r="D6" s="15" t="s">
        <v>68</v>
      </c>
      <c r="E6" s="16">
        <v>0</v>
      </c>
      <c r="F6" s="8" t="s">
        <v>52</v>
      </c>
      <c r="G6" s="16">
        <v>0</v>
      </c>
      <c r="H6" s="8" t="s">
        <v>52</v>
      </c>
      <c r="I6" s="16">
        <v>0</v>
      </c>
      <c r="J6" s="8" t="s">
        <v>52</v>
      </c>
      <c r="K6" s="16">
        <v>0</v>
      </c>
      <c r="L6" s="8" t="s">
        <v>52</v>
      </c>
      <c r="M6" s="16">
        <v>0</v>
      </c>
      <c r="N6" s="8" t="s">
        <v>52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8" t="s">
        <v>1589</v>
      </c>
      <c r="X6" s="8" t="s">
        <v>1588</v>
      </c>
      <c r="Y6" s="2" t="s">
        <v>52</v>
      </c>
      <c r="Z6" s="2" t="s">
        <v>52</v>
      </c>
      <c r="AA6" s="17"/>
      <c r="AB6" s="2" t="s">
        <v>52</v>
      </c>
    </row>
    <row r="7" spans="1:28" ht="30" customHeight="1">
      <c r="A7" s="8" t="s">
        <v>1324</v>
      </c>
      <c r="B7" s="8" t="s">
        <v>1322</v>
      </c>
      <c r="C7" s="8" t="s">
        <v>1323</v>
      </c>
      <c r="D7" s="15" t="s">
        <v>68</v>
      </c>
      <c r="E7" s="16">
        <v>0</v>
      </c>
      <c r="F7" s="8" t="s">
        <v>52</v>
      </c>
      <c r="G7" s="16">
        <v>0</v>
      </c>
      <c r="H7" s="8" t="s">
        <v>52</v>
      </c>
      <c r="I7" s="16">
        <v>0</v>
      </c>
      <c r="J7" s="8" t="s">
        <v>52</v>
      </c>
      <c r="K7" s="16">
        <v>0</v>
      </c>
      <c r="L7" s="8" t="s">
        <v>52</v>
      </c>
      <c r="M7" s="16">
        <v>0</v>
      </c>
      <c r="N7" s="8" t="s">
        <v>52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8" t="s">
        <v>1589</v>
      </c>
      <c r="X7" s="8" t="s">
        <v>1588</v>
      </c>
      <c r="Y7" s="2" t="s">
        <v>52</v>
      </c>
      <c r="Z7" s="2" t="s">
        <v>52</v>
      </c>
      <c r="AA7" s="17"/>
      <c r="AB7" s="2" t="s">
        <v>52</v>
      </c>
    </row>
    <row r="8" spans="1:28" ht="30" customHeight="1">
      <c r="A8" s="8" t="s">
        <v>1347</v>
      </c>
      <c r="B8" s="8" t="s">
        <v>1322</v>
      </c>
      <c r="C8" s="8" t="s">
        <v>1346</v>
      </c>
      <c r="D8" s="15" t="s">
        <v>68</v>
      </c>
      <c r="E8" s="16">
        <v>0</v>
      </c>
      <c r="F8" s="8" t="s">
        <v>52</v>
      </c>
      <c r="G8" s="16">
        <v>0</v>
      </c>
      <c r="H8" s="8" t="s">
        <v>52</v>
      </c>
      <c r="I8" s="16">
        <v>0</v>
      </c>
      <c r="J8" s="8" t="s">
        <v>52</v>
      </c>
      <c r="K8" s="16">
        <v>0</v>
      </c>
      <c r="L8" s="8" t="s">
        <v>52</v>
      </c>
      <c r="M8" s="16">
        <v>0</v>
      </c>
      <c r="N8" s="8" t="s">
        <v>52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8" t="s">
        <v>1589</v>
      </c>
      <c r="X8" s="8" t="s">
        <v>1588</v>
      </c>
      <c r="Y8" s="2" t="s">
        <v>52</v>
      </c>
      <c r="Z8" s="2" t="s">
        <v>52</v>
      </c>
      <c r="AA8" s="17"/>
      <c r="AB8" s="2" t="s">
        <v>52</v>
      </c>
    </row>
    <row r="9" spans="1:28" ht="30" customHeight="1">
      <c r="A9" s="8" t="s">
        <v>282</v>
      </c>
      <c r="B9" s="8" t="s">
        <v>278</v>
      </c>
      <c r="C9" s="8" t="s">
        <v>279</v>
      </c>
      <c r="D9" s="15" t="s">
        <v>280</v>
      </c>
      <c r="E9" s="16">
        <v>0</v>
      </c>
      <c r="F9" s="8" t="s">
        <v>52</v>
      </c>
      <c r="G9" s="16">
        <v>0</v>
      </c>
      <c r="H9" s="8" t="s">
        <v>52</v>
      </c>
      <c r="I9" s="16">
        <v>0</v>
      </c>
      <c r="J9" s="8" t="s">
        <v>52</v>
      </c>
      <c r="K9" s="16">
        <v>0</v>
      </c>
      <c r="L9" s="8" t="s">
        <v>52</v>
      </c>
      <c r="M9" s="16">
        <v>0</v>
      </c>
      <c r="N9" s="8" t="s">
        <v>52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8" t="s">
        <v>1589</v>
      </c>
      <c r="X9" s="8" t="s">
        <v>1588</v>
      </c>
      <c r="Y9" s="2" t="s">
        <v>52</v>
      </c>
      <c r="Z9" s="2" t="s">
        <v>52</v>
      </c>
      <c r="AA9" s="17"/>
      <c r="AB9" s="2" t="s">
        <v>52</v>
      </c>
    </row>
    <row r="10" spans="1:28" ht="30" customHeight="1">
      <c r="A10" s="8" t="s">
        <v>1023</v>
      </c>
      <c r="B10" s="8" t="s">
        <v>278</v>
      </c>
      <c r="C10" s="8" t="s">
        <v>1022</v>
      </c>
      <c r="D10" s="15" t="s">
        <v>280</v>
      </c>
      <c r="E10" s="16">
        <v>0</v>
      </c>
      <c r="F10" s="8" t="s">
        <v>52</v>
      </c>
      <c r="G10" s="16">
        <v>0</v>
      </c>
      <c r="H10" s="8" t="s">
        <v>52</v>
      </c>
      <c r="I10" s="16">
        <v>0</v>
      </c>
      <c r="J10" s="8" t="s">
        <v>52</v>
      </c>
      <c r="K10" s="16">
        <v>0</v>
      </c>
      <c r="L10" s="8" t="s">
        <v>52</v>
      </c>
      <c r="M10" s="16">
        <v>0</v>
      </c>
      <c r="N10" s="8" t="s">
        <v>52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8" t="s">
        <v>1589</v>
      </c>
      <c r="X10" s="8" t="s">
        <v>1588</v>
      </c>
      <c r="Y10" s="2" t="s">
        <v>52</v>
      </c>
      <c r="Z10" s="2" t="s">
        <v>52</v>
      </c>
      <c r="AA10" s="17"/>
      <c r="AB10" s="2" t="s">
        <v>52</v>
      </c>
    </row>
    <row r="11" spans="1:28" ht="30" customHeight="1">
      <c r="A11" s="8" t="s">
        <v>782</v>
      </c>
      <c r="B11" s="8" t="s">
        <v>778</v>
      </c>
      <c r="C11" s="8" t="s">
        <v>779</v>
      </c>
      <c r="D11" s="15" t="s">
        <v>780</v>
      </c>
      <c r="E11" s="16">
        <v>0</v>
      </c>
      <c r="F11" s="8" t="s">
        <v>52</v>
      </c>
      <c r="G11" s="16">
        <v>0</v>
      </c>
      <c r="H11" s="8" t="s">
        <v>52</v>
      </c>
      <c r="I11" s="16">
        <v>0</v>
      </c>
      <c r="J11" s="8" t="s">
        <v>52</v>
      </c>
      <c r="K11" s="16">
        <v>0</v>
      </c>
      <c r="L11" s="8" t="s">
        <v>52</v>
      </c>
      <c r="M11" s="16">
        <v>0</v>
      </c>
      <c r="N11" s="8" t="s">
        <v>52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8" t="s">
        <v>1589</v>
      </c>
      <c r="X11" s="8" t="s">
        <v>1588</v>
      </c>
      <c r="Y11" s="2" t="s">
        <v>52</v>
      </c>
      <c r="Z11" s="2" t="s">
        <v>52</v>
      </c>
      <c r="AA11" s="17"/>
      <c r="AB11" s="2" t="s">
        <v>52</v>
      </c>
    </row>
    <row r="12" spans="1:28" ht="30" customHeight="1">
      <c r="A12" s="8" t="s">
        <v>786</v>
      </c>
      <c r="B12" s="8" t="s">
        <v>784</v>
      </c>
      <c r="C12" s="8" t="s">
        <v>785</v>
      </c>
      <c r="D12" s="15" t="s">
        <v>280</v>
      </c>
      <c r="E12" s="16">
        <v>0</v>
      </c>
      <c r="F12" s="8" t="s">
        <v>52</v>
      </c>
      <c r="G12" s="16">
        <v>0</v>
      </c>
      <c r="H12" s="8" t="s">
        <v>52</v>
      </c>
      <c r="I12" s="16">
        <v>0</v>
      </c>
      <c r="J12" s="8" t="s">
        <v>52</v>
      </c>
      <c r="K12" s="16">
        <v>0</v>
      </c>
      <c r="L12" s="8" t="s">
        <v>52</v>
      </c>
      <c r="M12" s="16">
        <v>0</v>
      </c>
      <c r="N12" s="8" t="s">
        <v>52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8" t="s">
        <v>1589</v>
      </c>
      <c r="X12" s="8" t="s">
        <v>1588</v>
      </c>
      <c r="Y12" s="2" t="s">
        <v>52</v>
      </c>
      <c r="Z12" s="2" t="s">
        <v>52</v>
      </c>
      <c r="AA12" s="17"/>
      <c r="AB12" s="2" t="s">
        <v>52</v>
      </c>
    </row>
    <row r="13" spans="1:28" ht="30" customHeight="1">
      <c r="A13" s="8" t="s">
        <v>776</v>
      </c>
      <c r="B13" s="8" t="s">
        <v>774</v>
      </c>
      <c r="C13" s="8" t="s">
        <v>775</v>
      </c>
      <c r="D13" s="15" t="s">
        <v>280</v>
      </c>
      <c r="E13" s="16">
        <v>0</v>
      </c>
      <c r="F13" s="8" t="s">
        <v>52</v>
      </c>
      <c r="G13" s="16">
        <v>0</v>
      </c>
      <c r="H13" s="8" t="s">
        <v>52</v>
      </c>
      <c r="I13" s="16">
        <v>0</v>
      </c>
      <c r="J13" s="8" t="s">
        <v>52</v>
      </c>
      <c r="K13" s="16">
        <v>0</v>
      </c>
      <c r="L13" s="8" t="s">
        <v>52</v>
      </c>
      <c r="M13" s="16">
        <v>0</v>
      </c>
      <c r="N13" s="8" t="s">
        <v>52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8" t="s">
        <v>1589</v>
      </c>
      <c r="X13" s="8" t="s">
        <v>1588</v>
      </c>
      <c r="Y13" s="2" t="s">
        <v>52</v>
      </c>
      <c r="Z13" s="2" t="s">
        <v>52</v>
      </c>
      <c r="AA13" s="17"/>
      <c r="AB13" s="2" t="s">
        <v>52</v>
      </c>
    </row>
    <row r="14" spans="1:28" ht="30" customHeight="1">
      <c r="A14" s="8" t="s">
        <v>1087</v>
      </c>
      <c r="B14" s="8" t="s">
        <v>1085</v>
      </c>
      <c r="C14" s="8" t="s">
        <v>1086</v>
      </c>
      <c r="D14" s="15" t="s">
        <v>280</v>
      </c>
      <c r="E14" s="16">
        <v>0</v>
      </c>
      <c r="F14" s="8" t="s">
        <v>52</v>
      </c>
      <c r="G14" s="16">
        <v>0</v>
      </c>
      <c r="H14" s="8" t="s">
        <v>52</v>
      </c>
      <c r="I14" s="16">
        <v>0</v>
      </c>
      <c r="J14" s="8" t="s">
        <v>52</v>
      </c>
      <c r="K14" s="16">
        <v>0</v>
      </c>
      <c r="L14" s="8" t="s">
        <v>52</v>
      </c>
      <c r="M14" s="16">
        <v>0</v>
      </c>
      <c r="N14" s="8" t="s">
        <v>52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8" t="s">
        <v>1589</v>
      </c>
      <c r="X14" s="8" t="s">
        <v>1588</v>
      </c>
      <c r="Y14" s="2" t="s">
        <v>52</v>
      </c>
      <c r="Z14" s="2" t="s">
        <v>52</v>
      </c>
      <c r="AA14" s="17"/>
      <c r="AB14" s="2" t="s">
        <v>52</v>
      </c>
    </row>
    <row r="15" spans="1:28" ht="30" customHeight="1">
      <c r="A15" s="8" t="s">
        <v>1148</v>
      </c>
      <c r="B15" s="8" t="s">
        <v>488</v>
      </c>
      <c r="C15" s="8" t="s">
        <v>1147</v>
      </c>
      <c r="D15" s="15" t="s">
        <v>268</v>
      </c>
      <c r="E15" s="16">
        <v>0</v>
      </c>
      <c r="F15" s="8" t="s">
        <v>52</v>
      </c>
      <c r="G15" s="16">
        <v>0</v>
      </c>
      <c r="H15" s="8" t="s">
        <v>52</v>
      </c>
      <c r="I15" s="16">
        <v>0</v>
      </c>
      <c r="J15" s="8" t="s">
        <v>52</v>
      </c>
      <c r="K15" s="16">
        <v>0</v>
      </c>
      <c r="L15" s="8" t="s">
        <v>52</v>
      </c>
      <c r="M15" s="16">
        <v>0</v>
      </c>
      <c r="N15" s="8" t="s">
        <v>52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8" t="s">
        <v>1589</v>
      </c>
      <c r="X15" s="8" t="s">
        <v>1588</v>
      </c>
      <c r="Y15" s="2" t="s">
        <v>52</v>
      </c>
      <c r="Z15" s="2" t="s">
        <v>52</v>
      </c>
      <c r="AA15" s="17"/>
      <c r="AB15" s="2" t="s">
        <v>52</v>
      </c>
    </row>
    <row r="16" spans="1:28" ht="30" customHeight="1">
      <c r="A16" s="8" t="s">
        <v>493</v>
      </c>
      <c r="B16" s="8" t="s">
        <v>488</v>
      </c>
      <c r="C16" s="8" t="s">
        <v>492</v>
      </c>
      <c r="D16" s="15" t="s">
        <v>280</v>
      </c>
      <c r="E16" s="16">
        <v>0</v>
      </c>
      <c r="F16" s="8" t="s">
        <v>52</v>
      </c>
      <c r="G16" s="16">
        <v>0</v>
      </c>
      <c r="H16" s="8" t="s">
        <v>52</v>
      </c>
      <c r="I16" s="16">
        <v>0</v>
      </c>
      <c r="J16" s="8" t="s">
        <v>52</v>
      </c>
      <c r="K16" s="16">
        <v>0</v>
      </c>
      <c r="L16" s="8" t="s">
        <v>52</v>
      </c>
      <c r="M16" s="16">
        <v>0</v>
      </c>
      <c r="N16" s="8" t="s">
        <v>52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8" t="s">
        <v>1589</v>
      </c>
      <c r="X16" s="8" t="s">
        <v>1588</v>
      </c>
      <c r="Y16" s="2" t="s">
        <v>52</v>
      </c>
      <c r="Z16" s="2" t="s">
        <v>52</v>
      </c>
      <c r="AA16" s="17"/>
      <c r="AB16" s="2" t="s">
        <v>52</v>
      </c>
    </row>
    <row r="17" spans="1:28" ht="30" customHeight="1">
      <c r="A17" s="8" t="s">
        <v>490</v>
      </c>
      <c r="B17" s="8" t="s">
        <v>488</v>
      </c>
      <c r="C17" s="8" t="s">
        <v>489</v>
      </c>
      <c r="D17" s="15" t="s">
        <v>280</v>
      </c>
      <c r="E17" s="16">
        <v>0</v>
      </c>
      <c r="F17" s="8" t="s">
        <v>52</v>
      </c>
      <c r="G17" s="16">
        <v>0</v>
      </c>
      <c r="H17" s="8" t="s">
        <v>52</v>
      </c>
      <c r="I17" s="16">
        <v>0</v>
      </c>
      <c r="J17" s="8" t="s">
        <v>52</v>
      </c>
      <c r="K17" s="16">
        <v>0</v>
      </c>
      <c r="L17" s="8" t="s">
        <v>52</v>
      </c>
      <c r="M17" s="16">
        <v>0</v>
      </c>
      <c r="N17" s="8" t="s">
        <v>52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8" t="s">
        <v>1589</v>
      </c>
      <c r="X17" s="8" t="s">
        <v>1588</v>
      </c>
      <c r="Y17" s="2" t="s">
        <v>52</v>
      </c>
      <c r="Z17" s="2" t="s">
        <v>52</v>
      </c>
      <c r="AA17" s="17"/>
      <c r="AB17" s="2" t="s">
        <v>52</v>
      </c>
    </row>
    <row r="18" spans="1:28" ht="30" customHeight="1">
      <c r="A18" s="8" t="s">
        <v>530</v>
      </c>
      <c r="B18" s="8" t="s">
        <v>488</v>
      </c>
      <c r="C18" s="8" t="s">
        <v>529</v>
      </c>
      <c r="D18" s="15" t="s">
        <v>280</v>
      </c>
      <c r="E18" s="16">
        <v>0</v>
      </c>
      <c r="F18" s="8" t="s">
        <v>52</v>
      </c>
      <c r="G18" s="16">
        <v>0</v>
      </c>
      <c r="H18" s="8" t="s">
        <v>52</v>
      </c>
      <c r="I18" s="16">
        <v>0</v>
      </c>
      <c r="J18" s="8" t="s">
        <v>52</v>
      </c>
      <c r="K18" s="16">
        <v>0</v>
      </c>
      <c r="L18" s="8" t="s">
        <v>52</v>
      </c>
      <c r="M18" s="16">
        <v>0</v>
      </c>
      <c r="N18" s="8" t="s">
        <v>52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8" t="s">
        <v>1589</v>
      </c>
      <c r="X18" s="8" t="s">
        <v>1588</v>
      </c>
      <c r="Y18" s="2" t="s">
        <v>52</v>
      </c>
      <c r="Z18" s="2" t="s">
        <v>52</v>
      </c>
      <c r="AA18" s="17"/>
      <c r="AB18" s="2" t="s">
        <v>52</v>
      </c>
    </row>
    <row r="19" spans="1:28" ht="30" customHeight="1">
      <c r="A19" s="8" t="s">
        <v>600</v>
      </c>
      <c r="B19" s="8" t="s">
        <v>533</v>
      </c>
      <c r="C19" s="8" t="s">
        <v>599</v>
      </c>
      <c r="D19" s="15" t="s">
        <v>268</v>
      </c>
      <c r="E19" s="16">
        <v>0</v>
      </c>
      <c r="F19" s="8" t="s">
        <v>52</v>
      </c>
      <c r="G19" s="16">
        <v>0</v>
      </c>
      <c r="H19" s="8" t="s">
        <v>52</v>
      </c>
      <c r="I19" s="16">
        <v>0</v>
      </c>
      <c r="J19" s="8" t="s">
        <v>52</v>
      </c>
      <c r="K19" s="16">
        <v>0</v>
      </c>
      <c r="L19" s="8" t="s">
        <v>52</v>
      </c>
      <c r="M19" s="16">
        <v>0</v>
      </c>
      <c r="N19" s="8" t="s">
        <v>52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8" t="s">
        <v>1589</v>
      </c>
      <c r="X19" s="8" t="s">
        <v>1588</v>
      </c>
      <c r="Y19" s="2" t="s">
        <v>52</v>
      </c>
      <c r="Z19" s="2" t="s">
        <v>52</v>
      </c>
      <c r="AA19" s="17"/>
      <c r="AB19" s="2" t="s">
        <v>52</v>
      </c>
    </row>
    <row r="20" spans="1:28" ht="30" customHeight="1">
      <c r="A20" s="8" t="s">
        <v>760</v>
      </c>
      <c r="B20" s="8" t="s">
        <v>757</v>
      </c>
      <c r="C20" s="8" t="s">
        <v>758</v>
      </c>
      <c r="D20" s="15" t="s">
        <v>280</v>
      </c>
      <c r="E20" s="16">
        <v>0</v>
      </c>
      <c r="F20" s="8" t="s">
        <v>52</v>
      </c>
      <c r="G20" s="16">
        <v>0</v>
      </c>
      <c r="H20" s="8" t="s">
        <v>52</v>
      </c>
      <c r="I20" s="16">
        <v>0</v>
      </c>
      <c r="J20" s="8" t="s">
        <v>52</v>
      </c>
      <c r="K20" s="16">
        <v>0</v>
      </c>
      <c r="L20" s="8" t="s">
        <v>52</v>
      </c>
      <c r="M20" s="16">
        <v>0</v>
      </c>
      <c r="N20" s="8" t="s">
        <v>52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8" t="s">
        <v>1589</v>
      </c>
      <c r="X20" s="8" t="s">
        <v>1588</v>
      </c>
      <c r="Y20" s="2" t="s">
        <v>52</v>
      </c>
      <c r="Z20" s="2" t="s">
        <v>52</v>
      </c>
      <c r="AA20" s="17"/>
      <c r="AB20" s="2" t="s">
        <v>52</v>
      </c>
    </row>
    <row r="21" spans="1:28" ht="30" customHeight="1">
      <c r="A21" s="8" t="s">
        <v>881</v>
      </c>
      <c r="B21" s="8" t="s">
        <v>879</v>
      </c>
      <c r="C21" s="8" t="s">
        <v>880</v>
      </c>
      <c r="D21" s="15" t="s">
        <v>280</v>
      </c>
      <c r="E21" s="16">
        <v>0</v>
      </c>
      <c r="F21" s="8" t="s">
        <v>52</v>
      </c>
      <c r="G21" s="16">
        <v>0</v>
      </c>
      <c r="H21" s="8" t="s">
        <v>52</v>
      </c>
      <c r="I21" s="16">
        <v>0</v>
      </c>
      <c r="J21" s="8" t="s">
        <v>52</v>
      </c>
      <c r="K21" s="16">
        <v>0</v>
      </c>
      <c r="L21" s="8" t="s">
        <v>52</v>
      </c>
      <c r="M21" s="16">
        <v>0</v>
      </c>
      <c r="N21" s="8" t="s">
        <v>52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8" t="s">
        <v>1589</v>
      </c>
      <c r="X21" s="8" t="s">
        <v>1588</v>
      </c>
      <c r="Y21" s="2" t="s">
        <v>52</v>
      </c>
      <c r="Z21" s="2" t="s">
        <v>52</v>
      </c>
      <c r="AA21" s="17"/>
      <c r="AB21" s="2" t="s">
        <v>52</v>
      </c>
    </row>
    <row r="22" spans="1:28" ht="30" customHeight="1">
      <c r="A22" s="8" t="s">
        <v>535</v>
      </c>
      <c r="B22" s="8" t="s">
        <v>533</v>
      </c>
      <c r="C22" s="8" t="s">
        <v>534</v>
      </c>
      <c r="D22" s="15" t="s">
        <v>280</v>
      </c>
      <c r="E22" s="16">
        <v>0</v>
      </c>
      <c r="F22" s="8" t="s">
        <v>52</v>
      </c>
      <c r="G22" s="16">
        <v>0</v>
      </c>
      <c r="H22" s="8" t="s">
        <v>52</v>
      </c>
      <c r="I22" s="16">
        <v>0</v>
      </c>
      <c r="J22" s="8" t="s">
        <v>52</v>
      </c>
      <c r="K22" s="16">
        <v>0</v>
      </c>
      <c r="L22" s="8" t="s">
        <v>52</v>
      </c>
      <c r="M22" s="16">
        <v>0</v>
      </c>
      <c r="N22" s="8" t="s">
        <v>52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8" t="s">
        <v>1589</v>
      </c>
      <c r="X22" s="8" t="s">
        <v>1588</v>
      </c>
      <c r="Y22" s="2" t="s">
        <v>52</v>
      </c>
      <c r="Z22" s="2" t="s">
        <v>52</v>
      </c>
      <c r="AA22" s="17"/>
      <c r="AB22" s="2" t="s">
        <v>52</v>
      </c>
    </row>
    <row r="23" spans="1:28" ht="30" customHeight="1">
      <c r="A23" s="8" t="s">
        <v>1390</v>
      </c>
      <c r="B23" s="8" t="s">
        <v>1014</v>
      </c>
      <c r="C23" s="8" t="s">
        <v>1389</v>
      </c>
      <c r="D23" s="15" t="s">
        <v>280</v>
      </c>
      <c r="E23" s="16">
        <v>0</v>
      </c>
      <c r="F23" s="8" t="s">
        <v>52</v>
      </c>
      <c r="G23" s="16">
        <v>0</v>
      </c>
      <c r="H23" s="8" t="s">
        <v>52</v>
      </c>
      <c r="I23" s="16">
        <v>0</v>
      </c>
      <c r="J23" s="8" t="s">
        <v>52</v>
      </c>
      <c r="K23" s="16">
        <v>0</v>
      </c>
      <c r="L23" s="8" t="s">
        <v>52</v>
      </c>
      <c r="M23" s="16">
        <v>0</v>
      </c>
      <c r="N23" s="8" t="s">
        <v>52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8" t="s">
        <v>1589</v>
      </c>
      <c r="X23" s="8" t="s">
        <v>1588</v>
      </c>
      <c r="Y23" s="2" t="s">
        <v>52</v>
      </c>
      <c r="Z23" s="2" t="s">
        <v>52</v>
      </c>
      <c r="AA23" s="17"/>
      <c r="AB23" s="2" t="s">
        <v>52</v>
      </c>
    </row>
    <row r="24" spans="1:28" ht="30" customHeight="1">
      <c r="A24" s="8" t="s">
        <v>1016</v>
      </c>
      <c r="B24" s="8" t="s">
        <v>1014</v>
      </c>
      <c r="C24" s="8" t="s">
        <v>1015</v>
      </c>
      <c r="D24" s="15" t="s">
        <v>280</v>
      </c>
      <c r="E24" s="16">
        <v>0</v>
      </c>
      <c r="F24" s="8" t="s">
        <v>52</v>
      </c>
      <c r="G24" s="16">
        <v>0</v>
      </c>
      <c r="H24" s="8" t="s">
        <v>52</v>
      </c>
      <c r="I24" s="16">
        <v>0</v>
      </c>
      <c r="J24" s="8" t="s">
        <v>52</v>
      </c>
      <c r="K24" s="16">
        <v>0</v>
      </c>
      <c r="L24" s="8" t="s">
        <v>52</v>
      </c>
      <c r="M24" s="16">
        <v>0</v>
      </c>
      <c r="N24" s="8" t="s">
        <v>52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8" t="s">
        <v>1589</v>
      </c>
      <c r="X24" s="8" t="s">
        <v>1588</v>
      </c>
      <c r="Y24" s="2" t="s">
        <v>52</v>
      </c>
      <c r="Z24" s="2" t="s">
        <v>52</v>
      </c>
      <c r="AA24" s="17"/>
      <c r="AB24" s="2" t="s">
        <v>52</v>
      </c>
    </row>
    <row r="25" spans="1:28" ht="30" customHeight="1">
      <c r="A25" s="8" t="s">
        <v>587</v>
      </c>
      <c r="B25" s="8" t="s">
        <v>585</v>
      </c>
      <c r="C25" s="8" t="s">
        <v>586</v>
      </c>
      <c r="D25" s="15" t="s">
        <v>68</v>
      </c>
      <c r="E25" s="16">
        <v>0</v>
      </c>
      <c r="F25" s="8" t="s">
        <v>52</v>
      </c>
      <c r="G25" s="16">
        <v>0</v>
      </c>
      <c r="H25" s="8" t="s">
        <v>52</v>
      </c>
      <c r="I25" s="16">
        <v>0</v>
      </c>
      <c r="J25" s="8" t="s">
        <v>52</v>
      </c>
      <c r="K25" s="16">
        <v>0</v>
      </c>
      <c r="L25" s="8" t="s">
        <v>52</v>
      </c>
      <c r="M25" s="16">
        <v>0</v>
      </c>
      <c r="N25" s="8" t="s">
        <v>52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8" t="s">
        <v>1589</v>
      </c>
      <c r="X25" s="8" t="s">
        <v>1588</v>
      </c>
      <c r="Y25" s="2" t="s">
        <v>52</v>
      </c>
      <c r="Z25" s="2" t="s">
        <v>52</v>
      </c>
      <c r="AA25" s="17"/>
      <c r="AB25" s="2" t="s">
        <v>52</v>
      </c>
    </row>
    <row r="26" spans="1:28" ht="30" customHeight="1">
      <c r="A26" s="8" t="s">
        <v>334</v>
      </c>
      <c r="B26" s="8" t="s">
        <v>331</v>
      </c>
      <c r="C26" s="8" t="s">
        <v>332</v>
      </c>
      <c r="D26" s="15" t="s">
        <v>333</v>
      </c>
      <c r="E26" s="16">
        <v>0</v>
      </c>
      <c r="F26" s="8" t="s">
        <v>52</v>
      </c>
      <c r="G26" s="16">
        <v>0</v>
      </c>
      <c r="H26" s="8" t="s">
        <v>52</v>
      </c>
      <c r="I26" s="16">
        <v>0</v>
      </c>
      <c r="J26" s="8" t="s">
        <v>52</v>
      </c>
      <c r="K26" s="16">
        <v>0</v>
      </c>
      <c r="L26" s="8" t="s">
        <v>52</v>
      </c>
      <c r="M26" s="16">
        <v>0</v>
      </c>
      <c r="N26" s="8" t="s">
        <v>52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8" t="s">
        <v>1589</v>
      </c>
      <c r="X26" s="8" t="s">
        <v>1588</v>
      </c>
      <c r="Y26" s="2" t="s">
        <v>52</v>
      </c>
      <c r="Z26" s="2" t="s">
        <v>52</v>
      </c>
      <c r="AA26" s="17"/>
      <c r="AB26" s="2" t="s">
        <v>52</v>
      </c>
    </row>
    <row r="27" spans="1:28" ht="30" customHeight="1">
      <c r="A27" s="8" t="s">
        <v>1194</v>
      </c>
      <c r="B27" s="8" t="s">
        <v>1192</v>
      </c>
      <c r="C27" s="8" t="s">
        <v>1193</v>
      </c>
      <c r="D27" s="15" t="s">
        <v>333</v>
      </c>
      <c r="E27" s="16">
        <v>0</v>
      </c>
      <c r="F27" s="8" t="s">
        <v>52</v>
      </c>
      <c r="G27" s="16">
        <v>0</v>
      </c>
      <c r="H27" s="8" t="s">
        <v>52</v>
      </c>
      <c r="I27" s="16">
        <v>0</v>
      </c>
      <c r="J27" s="8" t="s">
        <v>52</v>
      </c>
      <c r="K27" s="16">
        <v>0</v>
      </c>
      <c r="L27" s="8" t="s">
        <v>52</v>
      </c>
      <c r="M27" s="16">
        <v>0</v>
      </c>
      <c r="N27" s="8" t="s">
        <v>52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8" t="s">
        <v>1589</v>
      </c>
      <c r="X27" s="8" t="s">
        <v>1588</v>
      </c>
      <c r="Y27" s="2" t="s">
        <v>52</v>
      </c>
      <c r="Z27" s="2" t="s">
        <v>52</v>
      </c>
      <c r="AA27" s="17"/>
      <c r="AB27" s="2" t="s">
        <v>52</v>
      </c>
    </row>
    <row r="28" spans="1:28" ht="30" customHeight="1">
      <c r="A28" s="8" t="s">
        <v>1405</v>
      </c>
      <c r="B28" s="8" t="s">
        <v>1403</v>
      </c>
      <c r="C28" s="8" t="s">
        <v>1404</v>
      </c>
      <c r="D28" s="15" t="s">
        <v>68</v>
      </c>
      <c r="E28" s="16">
        <v>0</v>
      </c>
      <c r="F28" s="8" t="s">
        <v>52</v>
      </c>
      <c r="G28" s="16">
        <v>0</v>
      </c>
      <c r="H28" s="8" t="s">
        <v>52</v>
      </c>
      <c r="I28" s="16">
        <v>0</v>
      </c>
      <c r="J28" s="8" t="s">
        <v>52</v>
      </c>
      <c r="K28" s="16">
        <v>0</v>
      </c>
      <c r="L28" s="8" t="s">
        <v>52</v>
      </c>
      <c r="M28" s="16">
        <v>0</v>
      </c>
      <c r="N28" s="8" t="s">
        <v>52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8" t="s">
        <v>1589</v>
      </c>
      <c r="X28" s="8" t="s">
        <v>1588</v>
      </c>
      <c r="Y28" s="2" t="s">
        <v>52</v>
      </c>
      <c r="Z28" s="2" t="s">
        <v>52</v>
      </c>
      <c r="AA28" s="17"/>
      <c r="AB28" s="2" t="s">
        <v>52</v>
      </c>
    </row>
    <row r="29" spans="1:28" ht="30" customHeight="1">
      <c r="A29" s="8" t="s">
        <v>352</v>
      </c>
      <c r="B29" s="8" t="s">
        <v>349</v>
      </c>
      <c r="C29" s="8" t="s">
        <v>350</v>
      </c>
      <c r="D29" s="15" t="s">
        <v>68</v>
      </c>
      <c r="E29" s="16">
        <v>0</v>
      </c>
      <c r="F29" s="8" t="s">
        <v>52</v>
      </c>
      <c r="G29" s="16">
        <v>0</v>
      </c>
      <c r="H29" s="8" t="s">
        <v>52</v>
      </c>
      <c r="I29" s="16">
        <v>0</v>
      </c>
      <c r="J29" s="8" t="s">
        <v>52</v>
      </c>
      <c r="K29" s="16">
        <v>0</v>
      </c>
      <c r="L29" s="8" t="s">
        <v>52</v>
      </c>
      <c r="M29" s="16">
        <v>0</v>
      </c>
      <c r="N29" s="8" t="s">
        <v>52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8" t="s">
        <v>1589</v>
      </c>
      <c r="X29" s="8" t="s">
        <v>1588</v>
      </c>
      <c r="Y29" s="2" t="s">
        <v>52</v>
      </c>
      <c r="Z29" s="2" t="s">
        <v>52</v>
      </c>
      <c r="AA29" s="17"/>
      <c r="AB29" s="2" t="s">
        <v>52</v>
      </c>
    </row>
    <row r="30" spans="1:28" ht="30" customHeight="1">
      <c r="A30" s="8" t="s">
        <v>1069</v>
      </c>
      <c r="B30" s="8" t="s">
        <v>1067</v>
      </c>
      <c r="C30" s="8" t="s">
        <v>1068</v>
      </c>
      <c r="D30" s="15" t="s">
        <v>68</v>
      </c>
      <c r="E30" s="16">
        <v>0</v>
      </c>
      <c r="F30" s="8" t="s">
        <v>52</v>
      </c>
      <c r="G30" s="16">
        <v>0</v>
      </c>
      <c r="H30" s="8" t="s">
        <v>52</v>
      </c>
      <c r="I30" s="16">
        <v>0</v>
      </c>
      <c r="J30" s="8" t="s">
        <v>52</v>
      </c>
      <c r="K30" s="16">
        <v>0</v>
      </c>
      <c r="L30" s="8" t="s">
        <v>52</v>
      </c>
      <c r="M30" s="16">
        <v>0</v>
      </c>
      <c r="N30" s="8" t="s">
        <v>52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8" t="s">
        <v>1589</v>
      </c>
      <c r="X30" s="8" t="s">
        <v>1588</v>
      </c>
      <c r="Y30" s="2" t="s">
        <v>52</v>
      </c>
      <c r="Z30" s="2" t="s">
        <v>52</v>
      </c>
      <c r="AA30" s="17"/>
      <c r="AB30" s="2" t="s">
        <v>52</v>
      </c>
    </row>
    <row r="31" spans="1:28" ht="30" customHeight="1">
      <c r="A31" s="8" t="s">
        <v>1073</v>
      </c>
      <c r="B31" s="8" t="s">
        <v>1071</v>
      </c>
      <c r="C31" s="8" t="s">
        <v>1072</v>
      </c>
      <c r="D31" s="15" t="s">
        <v>68</v>
      </c>
      <c r="E31" s="16">
        <v>0</v>
      </c>
      <c r="F31" s="8" t="s">
        <v>52</v>
      </c>
      <c r="G31" s="16">
        <v>0</v>
      </c>
      <c r="H31" s="8" t="s">
        <v>52</v>
      </c>
      <c r="I31" s="16">
        <v>0</v>
      </c>
      <c r="J31" s="8" t="s">
        <v>52</v>
      </c>
      <c r="K31" s="16">
        <v>0</v>
      </c>
      <c r="L31" s="8" t="s">
        <v>52</v>
      </c>
      <c r="M31" s="16">
        <v>0</v>
      </c>
      <c r="N31" s="8" t="s">
        <v>52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8" t="s">
        <v>1589</v>
      </c>
      <c r="X31" s="8" t="s">
        <v>1588</v>
      </c>
      <c r="Y31" s="2" t="s">
        <v>52</v>
      </c>
      <c r="Z31" s="2" t="s">
        <v>52</v>
      </c>
      <c r="AA31" s="17"/>
      <c r="AB31" s="2" t="s">
        <v>52</v>
      </c>
    </row>
    <row r="32" spans="1:28" ht="30" customHeight="1">
      <c r="A32" s="8" t="s">
        <v>372</v>
      </c>
      <c r="B32" s="8" t="s">
        <v>370</v>
      </c>
      <c r="C32" s="8" t="s">
        <v>371</v>
      </c>
      <c r="D32" s="15" t="s">
        <v>68</v>
      </c>
      <c r="E32" s="16">
        <v>0</v>
      </c>
      <c r="F32" s="8" t="s">
        <v>52</v>
      </c>
      <c r="G32" s="16">
        <v>0</v>
      </c>
      <c r="H32" s="8" t="s">
        <v>52</v>
      </c>
      <c r="I32" s="16">
        <v>0</v>
      </c>
      <c r="J32" s="8" t="s">
        <v>52</v>
      </c>
      <c r="K32" s="16">
        <v>0</v>
      </c>
      <c r="L32" s="8" t="s">
        <v>52</v>
      </c>
      <c r="M32" s="16">
        <v>0</v>
      </c>
      <c r="N32" s="8" t="s">
        <v>52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8" t="s">
        <v>1589</v>
      </c>
      <c r="X32" s="8" t="s">
        <v>1588</v>
      </c>
      <c r="Y32" s="2" t="s">
        <v>52</v>
      </c>
      <c r="Z32" s="2" t="s">
        <v>52</v>
      </c>
      <c r="AA32" s="17"/>
      <c r="AB32" s="2" t="s">
        <v>52</v>
      </c>
    </row>
    <row r="33" spans="1:28" ht="30" customHeight="1">
      <c r="A33" s="8" t="s">
        <v>181</v>
      </c>
      <c r="B33" s="8" t="s">
        <v>177</v>
      </c>
      <c r="C33" s="8" t="s">
        <v>178</v>
      </c>
      <c r="D33" s="15" t="s">
        <v>179</v>
      </c>
      <c r="E33" s="16">
        <v>0</v>
      </c>
      <c r="F33" s="8" t="s">
        <v>52</v>
      </c>
      <c r="G33" s="16">
        <v>0</v>
      </c>
      <c r="H33" s="8" t="s">
        <v>52</v>
      </c>
      <c r="I33" s="16">
        <v>0</v>
      </c>
      <c r="J33" s="8" t="s">
        <v>52</v>
      </c>
      <c r="K33" s="16">
        <v>0</v>
      </c>
      <c r="L33" s="8" t="s">
        <v>52</v>
      </c>
      <c r="M33" s="16">
        <v>0</v>
      </c>
      <c r="N33" s="8" t="s">
        <v>52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8" t="s">
        <v>1589</v>
      </c>
      <c r="X33" s="8" t="s">
        <v>1588</v>
      </c>
      <c r="Y33" s="2" t="s">
        <v>52</v>
      </c>
      <c r="Z33" s="2" t="s">
        <v>52</v>
      </c>
      <c r="AA33" s="17"/>
      <c r="AB33" s="2" t="s">
        <v>52</v>
      </c>
    </row>
    <row r="34" spans="1:28" ht="30" customHeight="1">
      <c r="A34" s="8" t="s">
        <v>688</v>
      </c>
      <c r="B34" s="8" t="s">
        <v>686</v>
      </c>
      <c r="C34" s="8" t="s">
        <v>687</v>
      </c>
      <c r="D34" s="15" t="s">
        <v>179</v>
      </c>
      <c r="E34" s="16">
        <v>0</v>
      </c>
      <c r="F34" s="8" t="s">
        <v>52</v>
      </c>
      <c r="G34" s="16">
        <v>0</v>
      </c>
      <c r="H34" s="8" t="s">
        <v>52</v>
      </c>
      <c r="I34" s="16">
        <v>0</v>
      </c>
      <c r="J34" s="8" t="s">
        <v>52</v>
      </c>
      <c r="K34" s="16">
        <v>0</v>
      </c>
      <c r="L34" s="8" t="s">
        <v>52</v>
      </c>
      <c r="M34" s="16">
        <v>0</v>
      </c>
      <c r="N34" s="8" t="s">
        <v>52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8" t="s">
        <v>1589</v>
      </c>
      <c r="X34" s="8" t="s">
        <v>1588</v>
      </c>
      <c r="Y34" s="2" t="s">
        <v>52</v>
      </c>
      <c r="Z34" s="2" t="s">
        <v>52</v>
      </c>
      <c r="AA34" s="17"/>
      <c r="AB34" s="2" t="s">
        <v>52</v>
      </c>
    </row>
    <row r="35" spans="1:28" ht="30" customHeight="1">
      <c r="A35" s="8" t="s">
        <v>692</v>
      </c>
      <c r="B35" s="8" t="s">
        <v>690</v>
      </c>
      <c r="C35" s="8" t="s">
        <v>691</v>
      </c>
      <c r="D35" s="15" t="s">
        <v>179</v>
      </c>
      <c r="E35" s="16">
        <v>0</v>
      </c>
      <c r="F35" s="8" t="s">
        <v>52</v>
      </c>
      <c r="G35" s="16">
        <v>0</v>
      </c>
      <c r="H35" s="8" t="s">
        <v>52</v>
      </c>
      <c r="I35" s="16">
        <v>0</v>
      </c>
      <c r="J35" s="8" t="s">
        <v>52</v>
      </c>
      <c r="K35" s="16">
        <v>0</v>
      </c>
      <c r="L35" s="8" t="s">
        <v>52</v>
      </c>
      <c r="M35" s="16">
        <v>0</v>
      </c>
      <c r="N35" s="8" t="s">
        <v>52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8" t="s">
        <v>1589</v>
      </c>
      <c r="X35" s="8" t="s">
        <v>1588</v>
      </c>
      <c r="Y35" s="2" t="s">
        <v>52</v>
      </c>
      <c r="Z35" s="2" t="s">
        <v>52</v>
      </c>
      <c r="AA35" s="17"/>
      <c r="AB35" s="2" t="s">
        <v>52</v>
      </c>
    </row>
    <row r="36" spans="1:28" ht="30" customHeight="1">
      <c r="A36" s="8" t="s">
        <v>654</v>
      </c>
      <c r="B36" s="8" t="s">
        <v>653</v>
      </c>
      <c r="C36" s="8" t="s">
        <v>52</v>
      </c>
      <c r="D36" s="15" t="s">
        <v>179</v>
      </c>
      <c r="E36" s="16">
        <v>0</v>
      </c>
      <c r="F36" s="8" t="s">
        <v>52</v>
      </c>
      <c r="G36" s="16">
        <v>0</v>
      </c>
      <c r="H36" s="8" t="s">
        <v>52</v>
      </c>
      <c r="I36" s="16">
        <v>0</v>
      </c>
      <c r="J36" s="8" t="s">
        <v>52</v>
      </c>
      <c r="K36" s="16">
        <v>0</v>
      </c>
      <c r="L36" s="8" t="s">
        <v>52</v>
      </c>
      <c r="M36" s="16">
        <v>0</v>
      </c>
      <c r="N36" s="8" t="s">
        <v>52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8" t="s">
        <v>1589</v>
      </c>
      <c r="X36" s="8" t="s">
        <v>1588</v>
      </c>
      <c r="Y36" s="2" t="s">
        <v>52</v>
      </c>
      <c r="Z36" s="2" t="s">
        <v>52</v>
      </c>
      <c r="AA36" s="17"/>
      <c r="AB36" s="2" t="s">
        <v>52</v>
      </c>
    </row>
    <row r="37" spans="1:28" ht="30" customHeight="1">
      <c r="A37" s="8" t="s">
        <v>186</v>
      </c>
      <c r="B37" s="8" t="s">
        <v>185</v>
      </c>
      <c r="C37" s="8" t="s">
        <v>52</v>
      </c>
      <c r="D37" s="15" t="s">
        <v>179</v>
      </c>
      <c r="E37" s="16">
        <v>0</v>
      </c>
      <c r="F37" s="8" t="s">
        <v>52</v>
      </c>
      <c r="G37" s="16">
        <v>0</v>
      </c>
      <c r="H37" s="8" t="s">
        <v>52</v>
      </c>
      <c r="I37" s="16">
        <v>0</v>
      </c>
      <c r="J37" s="8" t="s">
        <v>52</v>
      </c>
      <c r="K37" s="16">
        <v>0</v>
      </c>
      <c r="L37" s="8" t="s">
        <v>52</v>
      </c>
      <c r="M37" s="16">
        <v>0</v>
      </c>
      <c r="N37" s="8" t="s">
        <v>52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8" t="s">
        <v>1589</v>
      </c>
      <c r="X37" s="8" t="s">
        <v>1588</v>
      </c>
      <c r="Y37" s="2" t="s">
        <v>52</v>
      </c>
      <c r="Z37" s="2" t="s">
        <v>52</v>
      </c>
      <c r="AA37" s="17"/>
      <c r="AB37" s="2" t="s">
        <v>52</v>
      </c>
    </row>
    <row r="38" spans="1:28" ht="30" customHeight="1">
      <c r="A38" s="8" t="s">
        <v>1120</v>
      </c>
      <c r="B38" s="8" t="s">
        <v>1119</v>
      </c>
      <c r="C38" s="8" t="s">
        <v>507</v>
      </c>
      <c r="D38" s="15" t="s">
        <v>68</v>
      </c>
      <c r="E38" s="16">
        <v>0</v>
      </c>
      <c r="F38" s="8" t="s">
        <v>52</v>
      </c>
      <c r="G38" s="16">
        <v>0</v>
      </c>
      <c r="H38" s="8" t="s">
        <v>52</v>
      </c>
      <c r="I38" s="16">
        <v>0</v>
      </c>
      <c r="J38" s="8" t="s">
        <v>52</v>
      </c>
      <c r="K38" s="16">
        <v>0</v>
      </c>
      <c r="L38" s="8" t="s">
        <v>52</v>
      </c>
      <c r="M38" s="16">
        <v>0</v>
      </c>
      <c r="N38" s="8" t="s">
        <v>52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8" t="s">
        <v>1589</v>
      </c>
      <c r="X38" s="8" t="s">
        <v>1588</v>
      </c>
      <c r="Y38" s="2" t="s">
        <v>52</v>
      </c>
      <c r="Z38" s="2" t="s">
        <v>52</v>
      </c>
      <c r="AA38" s="17"/>
      <c r="AB38" s="2" t="s">
        <v>52</v>
      </c>
    </row>
    <row r="39" spans="1:28" ht="30" customHeight="1">
      <c r="A39" s="8" t="s">
        <v>1291</v>
      </c>
      <c r="B39" s="8" t="s">
        <v>1289</v>
      </c>
      <c r="C39" s="8" t="s">
        <v>1290</v>
      </c>
      <c r="D39" s="15" t="s">
        <v>68</v>
      </c>
      <c r="E39" s="16">
        <v>0</v>
      </c>
      <c r="F39" s="8" t="s">
        <v>52</v>
      </c>
      <c r="G39" s="16">
        <v>0</v>
      </c>
      <c r="H39" s="8" t="s">
        <v>52</v>
      </c>
      <c r="I39" s="16">
        <v>0</v>
      </c>
      <c r="J39" s="8" t="s">
        <v>52</v>
      </c>
      <c r="K39" s="16">
        <v>0</v>
      </c>
      <c r="L39" s="8" t="s">
        <v>52</v>
      </c>
      <c r="M39" s="16">
        <v>0</v>
      </c>
      <c r="N39" s="8" t="s">
        <v>52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8" t="s">
        <v>1589</v>
      </c>
      <c r="X39" s="8" t="s">
        <v>1588</v>
      </c>
      <c r="Y39" s="2" t="s">
        <v>52</v>
      </c>
      <c r="Z39" s="2" t="s">
        <v>52</v>
      </c>
      <c r="AA39" s="17"/>
      <c r="AB39" s="2" t="s">
        <v>52</v>
      </c>
    </row>
    <row r="40" spans="1:28" ht="30" customHeight="1">
      <c r="A40" s="8" t="s">
        <v>482</v>
      </c>
      <c r="B40" s="8" t="s">
        <v>446</v>
      </c>
      <c r="C40" s="8" t="s">
        <v>481</v>
      </c>
      <c r="D40" s="15" t="s">
        <v>68</v>
      </c>
      <c r="E40" s="16">
        <v>0</v>
      </c>
      <c r="F40" s="8" t="s">
        <v>52</v>
      </c>
      <c r="G40" s="16">
        <v>0</v>
      </c>
      <c r="H40" s="8" t="s">
        <v>52</v>
      </c>
      <c r="I40" s="16">
        <v>0</v>
      </c>
      <c r="J40" s="8" t="s">
        <v>52</v>
      </c>
      <c r="K40" s="16">
        <v>0</v>
      </c>
      <c r="L40" s="8" t="s">
        <v>52</v>
      </c>
      <c r="M40" s="16">
        <v>0</v>
      </c>
      <c r="N40" s="8" t="s">
        <v>52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8" t="s">
        <v>1589</v>
      </c>
      <c r="X40" s="8" t="s">
        <v>1588</v>
      </c>
      <c r="Y40" s="2" t="s">
        <v>52</v>
      </c>
      <c r="Z40" s="2" t="s">
        <v>52</v>
      </c>
      <c r="AA40" s="17"/>
      <c r="AB40" s="2" t="s">
        <v>52</v>
      </c>
    </row>
    <row r="41" spans="1:28" ht="30" customHeight="1">
      <c r="A41" s="8" t="s">
        <v>522</v>
      </c>
      <c r="B41" s="8" t="s">
        <v>446</v>
      </c>
      <c r="C41" s="8" t="s">
        <v>521</v>
      </c>
      <c r="D41" s="15" t="s">
        <v>68</v>
      </c>
      <c r="E41" s="16">
        <v>0</v>
      </c>
      <c r="F41" s="8" t="s">
        <v>52</v>
      </c>
      <c r="G41" s="16">
        <v>0</v>
      </c>
      <c r="H41" s="8" t="s">
        <v>52</v>
      </c>
      <c r="I41" s="16">
        <v>0</v>
      </c>
      <c r="J41" s="8" t="s">
        <v>52</v>
      </c>
      <c r="K41" s="16">
        <v>0</v>
      </c>
      <c r="L41" s="8" t="s">
        <v>52</v>
      </c>
      <c r="M41" s="16">
        <v>0</v>
      </c>
      <c r="N41" s="8" t="s">
        <v>52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8" t="s">
        <v>1589</v>
      </c>
      <c r="X41" s="8" t="s">
        <v>1588</v>
      </c>
      <c r="Y41" s="2" t="s">
        <v>52</v>
      </c>
      <c r="Z41" s="2" t="s">
        <v>52</v>
      </c>
      <c r="AA41" s="17"/>
      <c r="AB41" s="2" t="s">
        <v>52</v>
      </c>
    </row>
    <row r="42" spans="1:28" ht="30" customHeight="1">
      <c r="A42" s="8" t="s">
        <v>448</v>
      </c>
      <c r="B42" s="8" t="s">
        <v>446</v>
      </c>
      <c r="C42" s="8" t="s">
        <v>447</v>
      </c>
      <c r="D42" s="15" t="s">
        <v>68</v>
      </c>
      <c r="E42" s="16">
        <v>0</v>
      </c>
      <c r="F42" s="8" t="s">
        <v>52</v>
      </c>
      <c r="G42" s="16">
        <v>0</v>
      </c>
      <c r="H42" s="8" t="s">
        <v>52</v>
      </c>
      <c r="I42" s="16">
        <v>0</v>
      </c>
      <c r="J42" s="8" t="s">
        <v>52</v>
      </c>
      <c r="K42" s="16">
        <v>0</v>
      </c>
      <c r="L42" s="8" t="s">
        <v>52</v>
      </c>
      <c r="M42" s="16">
        <v>0</v>
      </c>
      <c r="N42" s="8" t="s">
        <v>52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8" t="s">
        <v>1589</v>
      </c>
      <c r="X42" s="8" t="s">
        <v>1588</v>
      </c>
      <c r="Y42" s="2" t="s">
        <v>52</v>
      </c>
      <c r="Z42" s="2" t="s">
        <v>52</v>
      </c>
      <c r="AA42" s="17"/>
      <c r="AB42" s="2" t="s">
        <v>52</v>
      </c>
    </row>
    <row r="43" spans="1:28" ht="30" customHeight="1">
      <c r="A43" s="8" t="s">
        <v>650</v>
      </c>
      <c r="B43" s="8" t="s">
        <v>446</v>
      </c>
      <c r="C43" s="8" t="s">
        <v>649</v>
      </c>
      <c r="D43" s="15" t="s">
        <v>68</v>
      </c>
      <c r="E43" s="16">
        <v>0</v>
      </c>
      <c r="F43" s="8" t="s">
        <v>52</v>
      </c>
      <c r="G43" s="16">
        <v>0</v>
      </c>
      <c r="H43" s="8" t="s">
        <v>52</v>
      </c>
      <c r="I43" s="16">
        <v>0</v>
      </c>
      <c r="J43" s="8" t="s">
        <v>52</v>
      </c>
      <c r="K43" s="16">
        <v>0</v>
      </c>
      <c r="L43" s="8" t="s">
        <v>52</v>
      </c>
      <c r="M43" s="16">
        <v>0</v>
      </c>
      <c r="N43" s="8" t="s">
        <v>52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8" t="s">
        <v>1589</v>
      </c>
      <c r="X43" s="8" t="s">
        <v>1588</v>
      </c>
      <c r="Y43" s="2" t="s">
        <v>52</v>
      </c>
      <c r="Z43" s="2" t="s">
        <v>52</v>
      </c>
      <c r="AA43" s="17"/>
      <c r="AB43" s="2" t="s">
        <v>52</v>
      </c>
    </row>
    <row r="44" spans="1:28" ht="30" customHeight="1">
      <c r="A44" s="8" t="s">
        <v>451</v>
      </c>
      <c r="B44" s="8" t="s">
        <v>446</v>
      </c>
      <c r="C44" s="8" t="s">
        <v>450</v>
      </c>
      <c r="D44" s="15" t="s">
        <v>68</v>
      </c>
      <c r="E44" s="16">
        <v>0</v>
      </c>
      <c r="F44" s="8" t="s">
        <v>52</v>
      </c>
      <c r="G44" s="16">
        <v>0</v>
      </c>
      <c r="H44" s="8" t="s">
        <v>52</v>
      </c>
      <c r="I44" s="16">
        <v>0</v>
      </c>
      <c r="J44" s="8" t="s">
        <v>52</v>
      </c>
      <c r="K44" s="16">
        <v>0</v>
      </c>
      <c r="L44" s="8" t="s">
        <v>52</v>
      </c>
      <c r="M44" s="16">
        <v>0</v>
      </c>
      <c r="N44" s="8" t="s">
        <v>52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8" t="s">
        <v>1589</v>
      </c>
      <c r="X44" s="8" t="s">
        <v>1588</v>
      </c>
      <c r="Y44" s="2" t="s">
        <v>52</v>
      </c>
      <c r="Z44" s="2" t="s">
        <v>52</v>
      </c>
      <c r="AA44" s="17"/>
      <c r="AB44" s="2" t="s">
        <v>52</v>
      </c>
    </row>
    <row r="45" spans="1:28" ht="30" customHeight="1">
      <c r="A45" s="8" t="s">
        <v>308</v>
      </c>
      <c r="B45" s="8" t="s">
        <v>305</v>
      </c>
      <c r="C45" s="8" t="s">
        <v>306</v>
      </c>
      <c r="D45" s="15" t="s">
        <v>307</v>
      </c>
      <c r="E45" s="16">
        <v>0</v>
      </c>
      <c r="F45" s="8" t="s">
        <v>52</v>
      </c>
      <c r="G45" s="16">
        <v>0</v>
      </c>
      <c r="H45" s="8" t="s">
        <v>52</v>
      </c>
      <c r="I45" s="16">
        <v>0</v>
      </c>
      <c r="J45" s="8" t="s">
        <v>52</v>
      </c>
      <c r="K45" s="16">
        <v>0</v>
      </c>
      <c r="L45" s="8" t="s">
        <v>52</v>
      </c>
      <c r="M45" s="16">
        <v>0</v>
      </c>
      <c r="N45" s="8" t="s">
        <v>52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8" t="s">
        <v>1589</v>
      </c>
      <c r="X45" s="8" t="s">
        <v>1588</v>
      </c>
      <c r="Y45" s="2" t="s">
        <v>52</v>
      </c>
      <c r="Z45" s="2" t="s">
        <v>52</v>
      </c>
      <c r="AA45" s="17"/>
      <c r="AB45" s="2" t="s">
        <v>52</v>
      </c>
    </row>
    <row r="46" spans="1:28" ht="30" customHeight="1">
      <c r="A46" s="8" t="s">
        <v>311</v>
      </c>
      <c r="B46" s="8" t="s">
        <v>305</v>
      </c>
      <c r="C46" s="8" t="s">
        <v>310</v>
      </c>
      <c r="D46" s="15" t="s">
        <v>307</v>
      </c>
      <c r="E46" s="16">
        <v>0</v>
      </c>
      <c r="F46" s="8" t="s">
        <v>52</v>
      </c>
      <c r="G46" s="16">
        <v>0</v>
      </c>
      <c r="H46" s="8" t="s">
        <v>52</v>
      </c>
      <c r="I46" s="16">
        <v>0</v>
      </c>
      <c r="J46" s="8" t="s">
        <v>52</v>
      </c>
      <c r="K46" s="16">
        <v>0</v>
      </c>
      <c r="L46" s="8" t="s">
        <v>52</v>
      </c>
      <c r="M46" s="16">
        <v>0</v>
      </c>
      <c r="N46" s="8" t="s">
        <v>52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8" t="s">
        <v>1589</v>
      </c>
      <c r="X46" s="8" t="s">
        <v>1588</v>
      </c>
      <c r="Y46" s="2" t="s">
        <v>52</v>
      </c>
      <c r="Z46" s="2" t="s">
        <v>52</v>
      </c>
      <c r="AA46" s="17"/>
      <c r="AB46" s="2" t="s">
        <v>52</v>
      </c>
    </row>
    <row r="47" spans="1:28" ht="30" customHeight="1">
      <c r="A47" s="8" t="s">
        <v>314</v>
      </c>
      <c r="B47" s="8" t="s">
        <v>305</v>
      </c>
      <c r="C47" s="8" t="s">
        <v>313</v>
      </c>
      <c r="D47" s="15" t="s">
        <v>307</v>
      </c>
      <c r="E47" s="16">
        <v>0</v>
      </c>
      <c r="F47" s="8" t="s">
        <v>52</v>
      </c>
      <c r="G47" s="16">
        <v>0</v>
      </c>
      <c r="H47" s="8" t="s">
        <v>52</v>
      </c>
      <c r="I47" s="16">
        <v>0</v>
      </c>
      <c r="J47" s="8" t="s">
        <v>52</v>
      </c>
      <c r="K47" s="16">
        <v>0</v>
      </c>
      <c r="L47" s="8" t="s">
        <v>52</v>
      </c>
      <c r="M47" s="16">
        <v>0</v>
      </c>
      <c r="N47" s="8" t="s">
        <v>52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8" t="s">
        <v>1589</v>
      </c>
      <c r="X47" s="8" t="s">
        <v>1588</v>
      </c>
      <c r="Y47" s="2" t="s">
        <v>52</v>
      </c>
      <c r="Z47" s="2" t="s">
        <v>52</v>
      </c>
      <c r="AA47" s="17"/>
      <c r="AB47" s="2" t="s">
        <v>52</v>
      </c>
    </row>
    <row r="48" spans="1:28" ht="30" customHeight="1">
      <c r="A48" s="8" t="s">
        <v>320</v>
      </c>
      <c r="B48" s="8" t="s">
        <v>305</v>
      </c>
      <c r="C48" s="8" t="s">
        <v>319</v>
      </c>
      <c r="D48" s="15" t="s">
        <v>307</v>
      </c>
      <c r="E48" s="16">
        <v>0</v>
      </c>
      <c r="F48" s="8" t="s">
        <v>52</v>
      </c>
      <c r="G48" s="16">
        <v>0</v>
      </c>
      <c r="H48" s="8" t="s">
        <v>52</v>
      </c>
      <c r="I48" s="16">
        <v>0</v>
      </c>
      <c r="J48" s="8" t="s">
        <v>52</v>
      </c>
      <c r="K48" s="16">
        <v>0</v>
      </c>
      <c r="L48" s="8" t="s">
        <v>52</v>
      </c>
      <c r="M48" s="16">
        <v>0</v>
      </c>
      <c r="N48" s="8" t="s">
        <v>52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8" t="s">
        <v>1589</v>
      </c>
      <c r="X48" s="8" t="s">
        <v>1588</v>
      </c>
      <c r="Y48" s="2" t="s">
        <v>52</v>
      </c>
      <c r="Z48" s="2" t="s">
        <v>52</v>
      </c>
      <c r="AA48" s="17"/>
      <c r="AB48" s="2" t="s">
        <v>52</v>
      </c>
    </row>
    <row r="49" spans="1:28" ht="30" customHeight="1">
      <c r="A49" s="8" t="s">
        <v>323</v>
      </c>
      <c r="B49" s="8" t="s">
        <v>305</v>
      </c>
      <c r="C49" s="8" t="s">
        <v>322</v>
      </c>
      <c r="D49" s="15" t="s">
        <v>307</v>
      </c>
      <c r="E49" s="16">
        <v>0</v>
      </c>
      <c r="F49" s="8" t="s">
        <v>52</v>
      </c>
      <c r="G49" s="16">
        <v>0</v>
      </c>
      <c r="H49" s="8" t="s">
        <v>52</v>
      </c>
      <c r="I49" s="16">
        <v>0</v>
      </c>
      <c r="J49" s="8" t="s">
        <v>52</v>
      </c>
      <c r="K49" s="16">
        <v>0</v>
      </c>
      <c r="L49" s="8" t="s">
        <v>52</v>
      </c>
      <c r="M49" s="16">
        <v>0</v>
      </c>
      <c r="N49" s="8" t="s">
        <v>52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8" t="s">
        <v>1589</v>
      </c>
      <c r="X49" s="8" t="s">
        <v>1588</v>
      </c>
      <c r="Y49" s="2" t="s">
        <v>52</v>
      </c>
      <c r="Z49" s="2" t="s">
        <v>52</v>
      </c>
      <c r="AA49" s="17"/>
      <c r="AB49" s="2" t="s">
        <v>52</v>
      </c>
    </row>
    <row r="50" spans="1:28" ht="30" customHeight="1">
      <c r="A50" s="8" t="s">
        <v>317</v>
      </c>
      <c r="B50" s="8" t="s">
        <v>305</v>
      </c>
      <c r="C50" s="8" t="s">
        <v>316</v>
      </c>
      <c r="D50" s="15" t="s">
        <v>307</v>
      </c>
      <c r="E50" s="16">
        <v>0</v>
      </c>
      <c r="F50" s="8" t="s">
        <v>52</v>
      </c>
      <c r="G50" s="16">
        <v>0</v>
      </c>
      <c r="H50" s="8" t="s">
        <v>52</v>
      </c>
      <c r="I50" s="16">
        <v>0</v>
      </c>
      <c r="J50" s="8" t="s">
        <v>52</v>
      </c>
      <c r="K50" s="16">
        <v>0</v>
      </c>
      <c r="L50" s="8" t="s">
        <v>52</v>
      </c>
      <c r="M50" s="16">
        <v>0</v>
      </c>
      <c r="N50" s="8" t="s">
        <v>52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8" t="s">
        <v>1589</v>
      </c>
      <c r="X50" s="8" t="s">
        <v>1588</v>
      </c>
      <c r="Y50" s="2" t="s">
        <v>52</v>
      </c>
      <c r="Z50" s="2" t="s">
        <v>52</v>
      </c>
      <c r="AA50" s="17"/>
      <c r="AB50" s="2" t="s">
        <v>52</v>
      </c>
    </row>
    <row r="51" spans="1:28" ht="30" customHeight="1">
      <c r="A51" s="8" t="s">
        <v>326</v>
      </c>
      <c r="B51" s="8" t="s">
        <v>305</v>
      </c>
      <c r="C51" s="8" t="s">
        <v>325</v>
      </c>
      <c r="D51" s="15" t="s">
        <v>307</v>
      </c>
      <c r="E51" s="16">
        <v>0</v>
      </c>
      <c r="F51" s="8" t="s">
        <v>52</v>
      </c>
      <c r="G51" s="16">
        <v>0</v>
      </c>
      <c r="H51" s="8" t="s">
        <v>52</v>
      </c>
      <c r="I51" s="16">
        <v>0</v>
      </c>
      <c r="J51" s="8" t="s">
        <v>52</v>
      </c>
      <c r="K51" s="16">
        <v>0</v>
      </c>
      <c r="L51" s="8" t="s">
        <v>52</v>
      </c>
      <c r="M51" s="16">
        <v>0</v>
      </c>
      <c r="N51" s="8" t="s">
        <v>52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8" t="s">
        <v>1589</v>
      </c>
      <c r="X51" s="8" t="s">
        <v>1588</v>
      </c>
      <c r="Y51" s="2" t="s">
        <v>52</v>
      </c>
      <c r="Z51" s="2" t="s">
        <v>52</v>
      </c>
      <c r="AA51" s="17"/>
      <c r="AB51" s="2" t="s">
        <v>52</v>
      </c>
    </row>
    <row r="52" spans="1:28" ht="30" customHeight="1">
      <c r="A52" s="8" t="s">
        <v>329</v>
      </c>
      <c r="B52" s="8" t="s">
        <v>305</v>
      </c>
      <c r="C52" s="8" t="s">
        <v>328</v>
      </c>
      <c r="D52" s="15" t="s">
        <v>307</v>
      </c>
      <c r="E52" s="16">
        <v>0</v>
      </c>
      <c r="F52" s="8" t="s">
        <v>52</v>
      </c>
      <c r="G52" s="16">
        <v>0</v>
      </c>
      <c r="H52" s="8" t="s">
        <v>52</v>
      </c>
      <c r="I52" s="16">
        <v>0</v>
      </c>
      <c r="J52" s="8" t="s">
        <v>52</v>
      </c>
      <c r="K52" s="16">
        <v>0</v>
      </c>
      <c r="L52" s="8" t="s">
        <v>52</v>
      </c>
      <c r="M52" s="16">
        <v>0</v>
      </c>
      <c r="N52" s="8" t="s">
        <v>52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8" t="s">
        <v>1589</v>
      </c>
      <c r="X52" s="8" t="s">
        <v>1588</v>
      </c>
      <c r="Y52" s="2" t="s">
        <v>52</v>
      </c>
      <c r="Z52" s="2" t="s">
        <v>52</v>
      </c>
      <c r="AA52" s="17"/>
      <c r="AB52" s="2" t="s">
        <v>52</v>
      </c>
    </row>
    <row r="53" spans="1:28" ht="30" customHeight="1">
      <c r="A53" s="8" t="s">
        <v>540</v>
      </c>
      <c r="B53" s="8" t="s">
        <v>538</v>
      </c>
      <c r="C53" s="8" t="s">
        <v>539</v>
      </c>
      <c r="D53" s="15" t="s">
        <v>307</v>
      </c>
      <c r="E53" s="16">
        <v>0</v>
      </c>
      <c r="F53" s="8" t="s">
        <v>52</v>
      </c>
      <c r="G53" s="16">
        <v>0</v>
      </c>
      <c r="H53" s="8" t="s">
        <v>52</v>
      </c>
      <c r="I53" s="16">
        <v>0</v>
      </c>
      <c r="J53" s="8" t="s">
        <v>52</v>
      </c>
      <c r="K53" s="16">
        <v>0</v>
      </c>
      <c r="L53" s="8" t="s">
        <v>52</v>
      </c>
      <c r="M53" s="16">
        <v>0</v>
      </c>
      <c r="N53" s="8" t="s">
        <v>52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8" t="s">
        <v>1589</v>
      </c>
      <c r="X53" s="8" t="s">
        <v>1588</v>
      </c>
      <c r="Y53" s="2" t="s">
        <v>52</v>
      </c>
      <c r="Z53" s="2" t="s">
        <v>52</v>
      </c>
      <c r="AA53" s="17"/>
      <c r="AB53" s="2" t="s">
        <v>52</v>
      </c>
    </row>
    <row r="54" spans="1:28" ht="30" customHeight="1">
      <c r="A54" s="8" t="s">
        <v>859</v>
      </c>
      <c r="B54" s="8" t="s">
        <v>856</v>
      </c>
      <c r="C54" s="8" t="s">
        <v>857</v>
      </c>
      <c r="D54" s="15" t="s">
        <v>858</v>
      </c>
      <c r="E54" s="16">
        <v>0</v>
      </c>
      <c r="F54" s="8" t="s">
        <v>52</v>
      </c>
      <c r="G54" s="16">
        <v>0</v>
      </c>
      <c r="H54" s="8" t="s">
        <v>52</v>
      </c>
      <c r="I54" s="16">
        <v>0</v>
      </c>
      <c r="J54" s="8" t="s">
        <v>52</v>
      </c>
      <c r="K54" s="16">
        <v>0</v>
      </c>
      <c r="L54" s="8" t="s">
        <v>52</v>
      </c>
      <c r="M54" s="16">
        <v>0</v>
      </c>
      <c r="N54" s="8" t="s">
        <v>52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8" t="s">
        <v>1589</v>
      </c>
      <c r="X54" s="8" t="s">
        <v>1588</v>
      </c>
      <c r="Y54" s="2" t="s">
        <v>52</v>
      </c>
      <c r="Z54" s="2" t="s">
        <v>52</v>
      </c>
      <c r="AA54" s="17"/>
      <c r="AB54" s="2" t="s">
        <v>52</v>
      </c>
    </row>
    <row r="55" spans="1:28" ht="30" customHeight="1">
      <c r="A55" s="8" t="s">
        <v>1077</v>
      </c>
      <c r="B55" s="8" t="s">
        <v>1075</v>
      </c>
      <c r="C55" s="8" t="s">
        <v>1076</v>
      </c>
      <c r="D55" s="15" t="s">
        <v>280</v>
      </c>
      <c r="E55" s="16">
        <v>0</v>
      </c>
      <c r="F55" s="8" t="s">
        <v>52</v>
      </c>
      <c r="G55" s="16">
        <v>0</v>
      </c>
      <c r="H55" s="8" t="s">
        <v>52</v>
      </c>
      <c r="I55" s="16">
        <v>0</v>
      </c>
      <c r="J55" s="8" t="s">
        <v>52</v>
      </c>
      <c r="K55" s="16">
        <v>0</v>
      </c>
      <c r="L55" s="8" t="s">
        <v>52</v>
      </c>
      <c r="M55" s="16">
        <v>0</v>
      </c>
      <c r="N55" s="8" t="s">
        <v>52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8" t="s">
        <v>1589</v>
      </c>
      <c r="X55" s="8" t="s">
        <v>1588</v>
      </c>
      <c r="Y55" s="2" t="s">
        <v>52</v>
      </c>
      <c r="Z55" s="2" t="s">
        <v>52</v>
      </c>
      <c r="AA55" s="17"/>
      <c r="AB55" s="2" t="s">
        <v>52</v>
      </c>
    </row>
    <row r="56" spans="1:28" ht="30" customHeight="1">
      <c r="A56" s="8" t="s">
        <v>1295</v>
      </c>
      <c r="B56" s="8" t="s">
        <v>1293</v>
      </c>
      <c r="C56" s="8" t="s">
        <v>1294</v>
      </c>
      <c r="D56" s="15" t="s">
        <v>280</v>
      </c>
      <c r="E56" s="16">
        <v>0</v>
      </c>
      <c r="F56" s="8" t="s">
        <v>52</v>
      </c>
      <c r="G56" s="16">
        <v>0</v>
      </c>
      <c r="H56" s="8" t="s">
        <v>52</v>
      </c>
      <c r="I56" s="16">
        <v>0</v>
      </c>
      <c r="J56" s="8" t="s">
        <v>52</v>
      </c>
      <c r="K56" s="16">
        <v>0</v>
      </c>
      <c r="L56" s="8" t="s">
        <v>52</v>
      </c>
      <c r="M56" s="16">
        <v>0</v>
      </c>
      <c r="N56" s="8" t="s">
        <v>52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8" t="s">
        <v>1589</v>
      </c>
      <c r="X56" s="8" t="s">
        <v>1588</v>
      </c>
      <c r="Y56" s="2" t="s">
        <v>52</v>
      </c>
      <c r="Z56" s="2" t="s">
        <v>52</v>
      </c>
      <c r="AA56" s="17"/>
      <c r="AB56" s="2" t="s">
        <v>52</v>
      </c>
    </row>
    <row r="57" spans="1:28" ht="30" customHeight="1">
      <c r="A57" s="8" t="s">
        <v>1045</v>
      </c>
      <c r="B57" s="8" t="s">
        <v>851</v>
      </c>
      <c r="C57" s="8" t="s">
        <v>1044</v>
      </c>
      <c r="D57" s="15" t="s">
        <v>280</v>
      </c>
      <c r="E57" s="16">
        <v>0</v>
      </c>
      <c r="F57" s="8" t="s">
        <v>52</v>
      </c>
      <c r="G57" s="16">
        <v>0</v>
      </c>
      <c r="H57" s="8" t="s">
        <v>52</v>
      </c>
      <c r="I57" s="16">
        <v>0</v>
      </c>
      <c r="J57" s="8" t="s">
        <v>52</v>
      </c>
      <c r="K57" s="16">
        <v>0</v>
      </c>
      <c r="L57" s="8" t="s">
        <v>52</v>
      </c>
      <c r="M57" s="16">
        <v>0</v>
      </c>
      <c r="N57" s="8" t="s">
        <v>52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8" t="s">
        <v>1589</v>
      </c>
      <c r="X57" s="8" t="s">
        <v>1588</v>
      </c>
      <c r="Y57" s="2" t="s">
        <v>52</v>
      </c>
      <c r="Z57" s="2" t="s">
        <v>52</v>
      </c>
      <c r="AA57" s="17"/>
      <c r="AB57" s="2" t="s">
        <v>52</v>
      </c>
    </row>
    <row r="58" spans="1:28" ht="30" customHeight="1">
      <c r="A58" s="8" t="s">
        <v>854</v>
      </c>
      <c r="B58" s="8" t="s">
        <v>851</v>
      </c>
      <c r="C58" s="8" t="s">
        <v>852</v>
      </c>
      <c r="D58" s="15" t="s">
        <v>280</v>
      </c>
      <c r="E58" s="16">
        <v>0</v>
      </c>
      <c r="F58" s="8" t="s">
        <v>52</v>
      </c>
      <c r="G58" s="16">
        <v>0</v>
      </c>
      <c r="H58" s="8" t="s">
        <v>52</v>
      </c>
      <c r="I58" s="16">
        <v>0</v>
      </c>
      <c r="J58" s="8" t="s">
        <v>52</v>
      </c>
      <c r="K58" s="16">
        <v>0</v>
      </c>
      <c r="L58" s="8" t="s">
        <v>52</v>
      </c>
      <c r="M58" s="16">
        <v>0</v>
      </c>
      <c r="N58" s="8" t="s">
        <v>52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8" t="s">
        <v>1589</v>
      </c>
      <c r="X58" s="8" t="s">
        <v>1588</v>
      </c>
      <c r="Y58" s="2" t="s">
        <v>52</v>
      </c>
      <c r="Z58" s="2" t="s">
        <v>52</v>
      </c>
      <c r="AA58" s="17"/>
      <c r="AB58" s="2" t="s">
        <v>52</v>
      </c>
    </row>
    <row r="59" spans="1:28" ht="30" customHeight="1">
      <c r="A59" s="8" t="s">
        <v>1039</v>
      </c>
      <c r="B59" s="8" t="s">
        <v>1037</v>
      </c>
      <c r="C59" s="8" t="s">
        <v>1038</v>
      </c>
      <c r="D59" s="15" t="s">
        <v>365</v>
      </c>
      <c r="E59" s="16">
        <v>0</v>
      </c>
      <c r="F59" s="8" t="s">
        <v>52</v>
      </c>
      <c r="G59" s="16">
        <v>0</v>
      </c>
      <c r="H59" s="8" t="s">
        <v>52</v>
      </c>
      <c r="I59" s="16">
        <v>0</v>
      </c>
      <c r="J59" s="8" t="s">
        <v>52</v>
      </c>
      <c r="K59" s="16">
        <v>0</v>
      </c>
      <c r="L59" s="8" t="s">
        <v>52</v>
      </c>
      <c r="M59" s="16">
        <v>0</v>
      </c>
      <c r="N59" s="8" t="s">
        <v>52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8" t="s">
        <v>1589</v>
      </c>
      <c r="X59" s="8" t="s">
        <v>1588</v>
      </c>
      <c r="Y59" s="2" t="s">
        <v>52</v>
      </c>
      <c r="Z59" s="2" t="s">
        <v>52</v>
      </c>
      <c r="AA59" s="17"/>
      <c r="AB59" s="2" t="s">
        <v>52</v>
      </c>
    </row>
    <row r="60" spans="1:28" ht="30" customHeight="1">
      <c r="A60" s="8" t="s">
        <v>1042</v>
      </c>
      <c r="B60" s="8" t="s">
        <v>1041</v>
      </c>
      <c r="C60" s="8" t="s">
        <v>52</v>
      </c>
      <c r="D60" s="15" t="s">
        <v>280</v>
      </c>
      <c r="E60" s="16">
        <v>0</v>
      </c>
      <c r="F60" s="8" t="s">
        <v>52</v>
      </c>
      <c r="G60" s="16">
        <v>0</v>
      </c>
      <c r="H60" s="8" t="s">
        <v>52</v>
      </c>
      <c r="I60" s="16">
        <v>0</v>
      </c>
      <c r="J60" s="8" t="s">
        <v>52</v>
      </c>
      <c r="K60" s="16">
        <v>0</v>
      </c>
      <c r="L60" s="8" t="s">
        <v>52</v>
      </c>
      <c r="M60" s="16">
        <v>0</v>
      </c>
      <c r="N60" s="8" t="s">
        <v>52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8" t="s">
        <v>1589</v>
      </c>
      <c r="X60" s="8" t="s">
        <v>1588</v>
      </c>
      <c r="Y60" s="2" t="s">
        <v>52</v>
      </c>
      <c r="Z60" s="2" t="s">
        <v>52</v>
      </c>
      <c r="AA60" s="17"/>
      <c r="AB60" s="2" t="s">
        <v>52</v>
      </c>
    </row>
    <row r="61" spans="1:28" ht="30" customHeight="1">
      <c r="A61" s="8" t="s">
        <v>866</v>
      </c>
      <c r="B61" s="8" t="s">
        <v>864</v>
      </c>
      <c r="C61" s="8" t="s">
        <v>865</v>
      </c>
      <c r="D61" s="15" t="s">
        <v>780</v>
      </c>
      <c r="E61" s="16">
        <v>0</v>
      </c>
      <c r="F61" s="8" t="s">
        <v>52</v>
      </c>
      <c r="G61" s="16">
        <v>0</v>
      </c>
      <c r="H61" s="8" t="s">
        <v>52</v>
      </c>
      <c r="I61" s="16">
        <v>0</v>
      </c>
      <c r="J61" s="8" t="s">
        <v>52</v>
      </c>
      <c r="K61" s="16">
        <v>0</v>
      </c>
      <c r="L61" s="8" t="s">
        <v>52</v>
      </c>
      <c r="M61" s="16">
        <v>0</v>
      </c>
      <c r="N61" s="8" t="s">
        <v>52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8" t="s">
        <v>1589</v>
      </c>
      <c r="X61" s="8" t="s">
        <v>1588</v>
      </c>
      <c r="Y61" s="2" t="s">
        <v>52</v>
      </c>
      <c r="Z61" s="2" t="s">
        <v>52</v>
      </c>
      <c r="AA61" s="17"/>
      <c r="AB61" s="2" t="s">
        <v>52</v>
      </c>
    </row>
    <row r="62" spans="1:28" ht="30" customHeight="1">
      <c r="A62" s="8" t="s">
        <v>869</v>
      </c>
      <c r="B62" s="8" t="s">
        <v>864</v>
      </c>
      <c r="C62" s="8" t="s">
        <v>868</v>
      </c>
      <c r="D62" s="15" t="s">
        <v>780</v>
      </c>
      <c r="E62" s="16">
        <v>0</v>
      </c>
      <c r="F62" s="8" t="s">
        <v>52</v>
      </c>
      <c r="G62" s="16">
        <v>0</v>
      </c>
      <c r="H62" s="8" t="s">
        <v>52</v>
      </c>
      <c r="I62" s="16">
        <v>0</v>
      </c>
      <c r="J62" s="8" t="s">
        <v>52</v>
      </c>
      <c r="K62" s="16">
        <v>0</v>
      </c>
      <c r="L62" s="8" t="s">
        <v>52</v>
      </c>
      <c r="M62" s="16">
        <v>0</v>
      </c>
      <c r="N62" s="8" t="s">
        <v>52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8" t="s">
        <v>1589</v>
      </c>
      <c r="X62" s="8" t="s">
        <v>1588</v>
      </c>
      <c r="Y62" s="2" t="s">
        <v>52</v>
      </c>
      <c r="Z62" s="2" t="s">
        <v>52</v>
      </c>
      <c r="AA62" s="17"/>
      <c r="AB62" s="2" t="s">
        <v>52</v>
      </c>
    </row>
    <row r="63" spans="1:28" ht="30" customHeight="1">
      <c r="A63" s="8" t="s">
        <v>830</v>
      </c>
      <c r="B63" s="8" t="s">
        <v>828</v>
      </c>
      <c r="C63" s="8" t="s">
        <v>829</v>
      </c>
      <c r="D63" s="15" t="s">
        <v>780</v>
      </c>
      <c r="E63" s="16">
        <v>0</v>
      </c>
      <c r="F63" s="8" t="s">
        <v>52</v>
      </c>
      <c r="G63" s="16">
        <v>0</v>
      </c>
      <c r="H63" s="8" t="s">
        <v>52</v>
      </c>
      <c r="I63" s="16">
        <v>0</v>
      </c>
      <c r="J63" s="8" t="s">
        <v>52</v>
      </c>
      <c r="K63" s="16">
        <v>0</v>
      </c>
      <c r="L63" s="8" t="s">
        <v>52</v>
      </c>
      <c r="M63" s="16">
        <v>0</v>
      </c>
      <c r="N63" s="8" t="s">
        <v>52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8" t="s">
        <v>1589</v>
      </c>
      <c r="X63" s="8" t="s">
        <v>1588</v>
      </c>
      <c r="Y63" s="2" t="s">
        <v>52</v>
      </c>
      <c r="Z63" s="2" t="s">
        <v>52</v>
      </c>
      <c r="AA63" s="17"/>
      <c r="AB63" s="2" t="s">
        <v>52</v>
      </c>
    </row>
    <row r="64" spans="1:28" ht="30" customHeight="1">
      <c r="A64" s="8" t="s">
        <v>512</v>
      </c>
      <c r="B64" s="8" t="s">
        <v>511</v>
      </c>
      <c r="C64" s="8" t="s">
        <v>52</v>
      </c>
      <c r="D64" s="15" t="s">
        <v>68</v>
      </c>
      <c r="E64" s="16">
        <v>0</v>
      </c>
      <c r="F64" s="8" t="s">
        <v>52</v>
      </c>
      <c r="G64" s="16">
        <v>0</v>
      </c>
      <c r="H64" s="8" t="s">
        <v>52</v>
      </c>
      <c r="I64" s="16">
        <v>0</v>
      </c>
      <c r="J64" s="8" t="s">
        <v>52</v>
      </c>
      <c r="K64" s="16">
        <v>0</v>
      </c>
      <c r="L64" s="8" t="s">
        <v>52</v>
      </c>
      <c r="M64" s="16">
        <v>0</v>
      </c>
      <c r="N64" s="8" t="s">
        <v>52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8" t="s">
        <v>1589</v>
      </c>
      <c r="X64" s="8" t="s">
        <v>1588</v>
      </c>
      <c r="Y64" s="2" t="s">
        <v>52</v>
      </c>
      <c r="Z64" s="2" t="s">
        <v>52</v>
      </c>
      <c r="AA64" s="17"/>
      <c r="AB64" s="2" t="s">
        <v>52</v>
      </c>
    </row>
    <row r="65" spans="1:28" ht="30" customHeight="1">
      <c r="A65" s="8" t="s">
        <v>1280</v>
      </c>
      <c r="B65" s="8" t="s">
        <v>1278</v>
      </c>
      <c r="C65" s="8" t="s">
        <v>1279</v>
      </c>
      <c r="D65" s="15" t="s">
        <v>780</v>
      </c>
      <c r="E65" s="16">
        <v>0</v>
      </c>
      <c r="F65" s="8" t="s">
        <v>52</v>
      </c>
      <c r="G65" s="16">
        <v>0</v>
      </c>
      <c r="H65" s="8" t="s">
        <v>52</v>
      </c>
      <c r="I65" s="16">
        <v>0</v>
      </c>
      <c r="J65" s="8" t="s">
        <v>52</v>
      </c>
      <c r="K65" s="16">
        <v>0</v>
      </c>
      <c r="L65" s="8" t="s">
        <v>52</v>
      </c>
      <c r="M65" s="16">
        <v>0</v>
      </c>
      <c r="N65" s="8" t="s">
        <v>52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8" t="s">
        <v>1589</v>
      </c>
      <c r="X65" s="8" t="s">
        <v>1588</v>
      </c>
      <c r="Y65" s="2" t="s">
        <v>52</v>
      </c>
      <c r="Z65" s="2" t="s">
        <v>52</v>
      </c>
      <c r="AA65" s="17"/>
      <c r="AB65" s="2" t="s">
        <v>52</v>
      </c>
    </row>
    <row r="66" spans="1:28" ht="30" customHeight="1">
      <c r="A66" s="8" t="s">
        <v>927</v>
      </c>
      <c r="B66" s="8" t="s">
        <v>925</v>
      </c>
      <c r="C66" s="8" t="s">
        <v>926</v>
      </c>
      <c r="D66" s="15" t="s">
        <v>780</v>
      </c>
      <c r="E66" s="16">
        <v>0</v>
      </c>
      <c r="F66" s="8" t="s">
        <v>52</v>
      </c>
      <c r="G66" s="16">
        <v>0</v>
      </c>
      <c r="H66" s="8" t="s">
        <v>52</v>
      </c>
      <c r="I66" s="16">
        <v>0</v>
      </c>
      <c r="J66" s="8" t="s">
        <v>52</v>
      </c>
      <c r="K66" s="16">
        <v>0</v>
      </c>
      <c r="L66" s="8" t="s">
        <v>52</v>
      </c>
      <c r="M66" s="16">
        <v>0</v>
      </c>
      <c r="N66" s="8" t="s">
        <v>52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8" t="s">
        <v>1589</v>
      </c>
      <c r="X66" s="8" t="s">
        <v>1588</v>
      </c>
      <c r="Y66" s="2" t="s">
        <v>52</v>
      </c>
      <c r="Z66" s="2" t="s">
        <v>52</v>
      </c>
      <c r="AA66" s="17"/>
      <c r="AB66" s="2" t="s">
        <v>52</v>
      </c>
    </row>
    <row r="67" spans="1:28" ht="30" customHeight="1">
      <c r="A67" s="8" t="s">
        <v>873</v>
      </c>
      <c r="B67" s="8" t="s">
        <v>871</v>
      </c>
      <c r="C67" s="8" t="s">
        <v>872</v>
      </c>
      <c r="D67" s="15" t="s">
        <v>780</v>
      </c>
      <c r="E67" s="16">
        <v>0</v>
      </c>
      <c r="F67" s="8" t="s">
        <v>52</v>
      </c>
      <c r="G67" s="16">
        <v>0</v>
      </c>
      <c r="H67" s="8" t="s">
        <v>52</v>
      </c>
      <c r="I67" s="16">
        <v>0</v>
      </c>
      <c r="J67" s="8" t="s">
        <v>52</v>
      </c>
      <c r="K67" s="16">
        <v>0</v>
      </c>
      <c r="L67" s="8" t="s">
        <v>52</v>
      </c>
      <c r="M67" s="16">
        <v>0</v>
      </c>
      <c r="N67" s="8" t="s">
        <v>52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8" t="s">
        <v>1589</v>
      </c>
      <c r="X67" s="8" t="s">
        <v>1588</v>
      </c>
      <c r="Y67" s="2" t="s">
        <v>52</v>
      </c>
      <c r="Z67" s="2" t="s">
        <v>52</v>
      </c>
      <c r="AA67" s="17"/>
      <c r="AB67" s="2" t="s">
        <v>52</v>
      </c>
    </row>
    <row r="68" spans="1:28" ht="30" customHeight="1">
      <c r="A68" s="8" t="s">
        <v>1341</v>
      </c>
      <c r="B68" s="8" t="s">
        <v>573</v>
      </c>
      <c r="C68" s="8" t="s">
        <v>1340</v>
      </c>
      <c r="D68" s="15" t="s">
        <v>365</v>
      </c>
      <c r="E68" s="16">
        <v>0</v>
      </c>
      <c r="F68" s="8" t="s">
        <v>52</v>
      </c>
      <c r="G68" s="16">
        <v>0</v>
      </c>
      <c r="H68" s="8" t="s">
        <v>52</v>
      </c>
      <c r="I68" s="16">
        <v>0</v>
      </c>
      <c r="J68" s="8" t="s">
        <v>52</v>
      </c>
      <c r="K68" s="16">
        <v>0</v>
      </c>
      <c r="L68" s="8" t="s">
        <v>52</v>
      </c>
      <c r="M68" s="16">
        <v>0</v>
      </c>
      <c r="N68" s="8" t="s">
        <v>52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8" t="s">
        <v>1589</v>
      </c>
      <c r="X68" s="8" t="s">
        <v>1588</v>
      </c>
      <c r="Y68" s="2" t="s">
        <v>52</v>
      </c>
      <c r="Z68" s="2" t="s">
        <v>52</v>
      </c>
      <c r="AA68" s="17"/>
      <c r="AB68" s="2" t="s">
        <v>52</v>
      </c>
    </row>
    <row r="69" spans="1:28" ht="30" customHeight="1">
      <c r="A69" s="8" t="s">
        <v>1359</v>
      </c>
      <c r="B69" s="8" t="s">
        <v>573</v>
      </c>
      <c r="C69" s="8" t="s">
        <v>1358</v>
      </c>
      <c r="D69" s="15" t="s">
        <v>365</v>
      </c>
      <c r="E69" s="16">
        <v>0</v>
      </c>
      <c r="F69" s="8" t="s">
        <v>52</v>
      </c>
      <c r="G69" s="16">
        <v>0</v>
      </c>
      <c r="H69" s="8" t="s">
        <v>52</v>
      </c>
      <c r="I69" s="16">
        <v>0</v>
      </c>
      <c r="J69" s="8" t="s">
        <v>52</v>
      </c>
      <c r="K69" s="16">
        <v>0</v>
      </c>
      <c r="L69" s="8" t="s">
        <v>52</v>
      </c>
      <c r="M69" s="16">
        <v>0</v>
      </c>
      <c r="N69" s="8" t="s">
        <v>52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8" t="s">
        <v>1589</v>
      </c>
      <c r="X69" s="8" t="s">
        <v>1588</v>
      </c>
      <c r="Y69" s="2" t="s">
        <v>52</v>
      </c>
      <c r="Z69" s="2" t="s">
        <v>52</v>
      </c>
      <c r="AA69" s="17"/>
      <c r="AB69" s="2" t="s">
        <v>52</v>
      </c>
    </row>
    <row r="70" spans="1:28" ht="30" customHeight="1">
      <c r="A70" s="8" t="s">
        <v>1009</v>
      </c>
      <c r="B70" s="8" t="s">
        <v>573</v>
      </c>
      <c r="C70" s="8" t="s">
        <v>1008</v>
      </c>
      <c r="D70" s="15" t="s">
        <v>365</v>
      </c>
      <c r="E70" s="16">
        <v>0</v>
      </c>
      <c r="F70" s="8" t="s">
        <v>52</v>
      </c>
      <c r="G70" s="16">
        <v>0</v>
      </c>
      <c r="H70" s="8" t="s">
        <v>52</v>
      </c>
      <c r="I70" s="16">
        <v>0</v>
      </c>
      <c r="J70" s="8" t="s">
        <v>52</v>
      </c>
      <c r="K70" s="16">
        <v>0</v>
      </c>
      <c r="L70" s="8" t="s">
        <v>52</v>
      </c>
      <c r="M70" s="16">
        <v>0</v>
      </c>
      <c r="N70" s="8" t="s">
        <v>52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8" t="s">
        <v>1589</v>
      </c>
      <c r="X70" s="8" t="s">
        <v>1588</v>
      </c>
      <c r="Y70" s="2" t="s">
        <v>52</v>
      </c>
      <c r="Z70" s="2" t="s">
        <v>52</v>
      </c>
      <c r="AA70" s="17"/>
      <c r="AB70" s="2" t="s">
        <v>52</v>
      </c>
    </row>
    <row r="71" spans="1:28" ht="30" customHeight="1">
      <c r="A71" s="8" t="s">
        <v>1335</v>
      </c>
      <c r="B71" s="8" t="s">
        <v>573</v>
      </c>
      <c r="C71" s="8" t="s">
        <v>1334</v>
      </c>
      <c r="D71" s="15" t="s">
        <v>365</v>
      </c>
      <c r="E71" s="16">
        <v>0</v>
      </c>
      <c r="F71" s="8" t="s">
        <v>52</v>
      </c>
      <c r="G71" s="16">
        <v>0</v>
      </c>
      <c r="H71" s="8" t="s">
        <v>52</v>
      </c>
      <c r="I71" s="16">
        <v>0</v>
      </c>
      <c r="J71" s="8" t="s">
        <v>52</v>
      </c>
      <c r="K71" s="16">
        <v>0</v>
      </c>
      <c r="L71" s="8" t="s">
        <v>52</v>
      </c>
      <c r="M71" s="16">
        <v>0</v>
      </c>
      <c r="N71" s="8" t="s">
        <v>52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8" t="s">
        <v>1589</v>
      </c>
      <c r="X71" s="8" t="s">
        <v>1588</v>
      </c>
      <c r="Y71" s="2" t="s">
        <v>52</v>
      </c>
      <c r="Z71" s="2" t="s">
        <v>52</v>
      </c>
      <c r="AA71" s="17"/>
      <c r="AB71" s="2" t="s">
        <v>52</v>
      </c>
    </row>
    <row r="72" spans="1:28" ht="30" customHeight="1">
      <c r="A72" s="8" t="s">
        <v>575</v>
      </c>
      <c r="B72" s="8" t="s">
        <v>573</v>
      </c>
      <c r="C72" s="8" t="s">
        <v>574</v>
      </c>
      <c r="D72" s="15" t="s">
        <v>365</v>
      </c>
      <c r="E72" s="16">
        <v>0</v>
      </c>
      <c r="F72" s="8" t="s">
        <v>52</v>
      </c>
      <c r="G72" s="16">
        <v>0</v>
      </c>
      <c r="H72" s="8" t="s">
        <v>52</v>
      </c>
      <c r="I72" s="16">
        <v>0</v>
      </c>
      <c r="J72" s="8" t="s">
        <v>52</v>
      </c>
      <c r="K72" s="16">
        <v>0</v>
      </c>
      <c r="L72" s="8" t="s">
        <v>52</v>
      </c>
      <c r="M72" s="16">
        <v>0</v>
      </c>
      <c r="N72" s="8" t="s">
        <v>52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8" t="s">
        <v>1589</v>
      </c>
      <c r="X72" s="8" t="s">
        <v>1588</v>
      </c>
      <c r="Y72" s="2" t="s">
        <v>52</v>
      </c>
      <c r="Z72" s="2" t="s">
        <v>52</v>
      </c>
      <c r="AA72" s="17"/>
      <c r="AB72" s="2" t="s">
        <v>52</v>
      </c>
    </row>
    <row r="73" spans="1:28" ht="30" customHeight="1">
      <c r="A73" s="8" t="s">
        <v>1128</v>
      </c>
      <c r="B73" s="8" t="s">
        <v>573</v>
      </c>
      <c r="C73" s="8" t="s">
        <v>1127</v>
      </c>
      <c r="D73" s="15" t="s">
        <v>365</v>
      </c>
      <c r="E73" s="16">
        <v>0</v>
      </c>
      <c r="F73" s="8" t="s">
        <v>52</v>
      </c>
      <c r="G73" s="16">
        <v>0</v>
      </c>
      <c r="H73" s="8" t="s">
        <v>52</v>
      </c>
      <c r="I73" s="16">
        <v>0</v>
      </c>
      <c r="J73" s="8" t="s">
        <v>52</v>
      </c>
      <c r="K73" s="16">
        <v>0</v>
      </c>
      <c r="L73" s="8" t="s">
        <v>52</v>
      </c>
      <c r="M73" s="16">
        <v>0</v>
      </c>
      <c r="N73" s="8" t="s">
        <v>52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8" t="s">
        <v>1589</v>
      </c>
      <c r="X73" s="8" t="s">
        <v>1588</v>
      </c>
      <c r="Y73" s="2" t="s">
        <v>52</v>
      </c>
      <c r="Z73" s="2" t="s">
        <v>52</v>
      </c>
      <c r="AA73" s="17"/>
      <c r="AB73" s="2" t="s">
        <v>52</v>
      </c>
    </row>
    <row r="74" spans="1:28" ht="30" customHeight="1">
      <c r="A74" s="8" t="s">
        <v>983</v>
      </c>
      <c r="B74" s="8" t="s">
        <v>573</v>
      </c>
      <c r="C74" s="8" t="s">
        <v>982</v>
      </c>
      <c r="D74" s="15" t="s">
        <v>365</v>
      </c>
      <c r="E74" s="16">
        <v>0</v>
      </c>
      <c r="F74" s="8" t="s">
        <v>52</v>
      </c>
      <c r="G74" s="16">
        <v>0</v>
      </c>
      <c r="H74" s="8" t="s">
        <v>52</v>
      </c>
      <c r="I74" s="16">
        <v>0</v>
      </c>
      <c r="J74" s="8" t="s">
        <v>52</v>
      </c>
      <c r="K74" s="16">
        <v>0</v>
      </c>
      <c r="L74" s="8" t="s">
        <v>52</v>
      </c>
      <c r="M74" s="16">
        <v>0</v>
      </c>
      <c r="N74" s="8" t="s">
        <v>52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8" t="s">
        <v>1589</v>
      </c>
      <c r="X74" s="8" t="s">
        <v>1588</v>
      </c>
      <c r="Y74" s="2" t="s">
        <v>52</v>
      </c>
      <c r="Z74" s="2" t="s">
        <v>52</v>
      </c>
      <c r="AA74" s="17"/>
      <c r="AB74" s="2" t="s">
        <v>52</v>
      </c>
    </row>
    <row r="75" spans="1:28" ht="30" customHeight="1">
      <c r="A75" s="8" t="s">
        <v>890</v>
      </c>
      <c r="B75" s="8" t="s">
        <v>573</v>
      </c>
      <c r="C75" s="8" t="s">
        <v>889</v>
      </c>
      <c r="D75" s="15" t="s">
        <v>365</v>
      </c>
      <c r="E75" s="16">
        <v>0</v>
      </c>
      <c r="F75" s="8" t="s">
        <v>52</v>
      </c>
      <c r="G75" s="16">
        <v>0</v>
      </c>
      <c r="H75" s="8" t="s">
        <v>52</v>
      </c>
      <c r="I75" s="16">
        <v>0</v>
      </c>
      <c r="J75" s="8" t="s">
        <v>52</v>
      </c>
      <c r="K75" s="16">
        <v>0</v>
      </c>
      <c r="L75" s="8" t="s">
        <v>52</v>
      </c>
      <c r="M75" s="16">
        <v>0</v>
      </c>
      <c r="N75" s="8" t="s">
        <v>52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8" t="s">
        <v>1589</v>
      </c>
      <c r="X75" s="8" t="s">
        <v>1588</v>
      </c>
      <c r="Y75" s="2" t="s">
        <v>52</v>
      </c>
      <c r="Z75" s="2" t="s">
        <v>52</v>
      </c>
      <c r="AA75" s="17"/>
      <c r="AB75" s="2" t="s">
        <v>52</v>
      </c>
    </row>
    <row r="76" spans="1:28" ht="30" customHeight="1">
      <c r="A76" s="8" t="s">
        <v>579</v>
      </c>
      <c r="B76" s="8" t="s">
        <v>577</v>
      </c>
      <c r="C76" s="8" t="s">
        <v>578</v>
      </c>
      <c r="D76" s="15" t="s">
        <v>365</v>
      </c>
      <c r="E76" s="16">
        <v>0</v>
      </c>
      <c r="F76" s="8" t="s">
        <v>52</v>
      </c>
      <c r="G76" s="16">
        <v>0</v>
      </c>
      <c r="H76" s="8" t="s">
        <v>52</v>
      </c>
      <c r="I76" s="16">
        <v>0</v>
      </c>
      <c r="J76" s="8" t="s">
        <v>52</v>
      </c>
      <c r="K76" s="16">
        <v>0</v>
      </c>
      <c r="L76" s="8" t="s">
        <v>52</v>
      </c>
      <c r="M76" s="16">
        <v>0</v>
      </c>
      <c r="N76" s="8" t="s">
        <v>52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8" t="s">
        <v>1589</v>
      </c>
      <c r="X76" s="8" t="s">
        <v>1588</v>
      </c>
      <c r="Y76" s="2" t="s">
        <v>52</v>
      </c>
      <c r="Z76" s="2" t="s">
        <v>52</v>
      </c>
      <c r="AA76" s="17"/>
      <c r="AB76" s="2" t="s">
        <v>52</v>
      </c>
    </row>
    <row r="77" spans="1:28" ht="30" customHeight="1">
      <c r="A77" s="8" t="s">
        <v>1368</v>
      </c>
      <c r="B77" s="8" t="s">
        <v>1143</v>
      </c>
      <c r="C77" s="8" t="s">
        <v>1367</v>
      </c>
      <c r="D77" s="15" t="s">
        <v>365</v>
      </c>
      <c r="E77" s="16">
        <v>0</v>
      </c>
      <c r="F77" s="8" t="s">
        <v>52</v>
      </c>
      <c r="G77" s="16">
        <v>0</v>
      </c>
      <c r="H77" s="8" t="s">
        <v>52</v>
      </c>
      <c r="I77" s="16">
        <v>0</v>
      </c>
      <c r="J77" s="8" t="s">
        <v>52</v>
      </c>
      <c r="K77" s="16">
        <v>0</v>
      </c>
      <c r="L77" s="8" t="s">
        <v>52</v>
      </c>
      <c r="M77" s="16">
        <v>0</v>
      </c>
      <c r="N77" s="8" t="s">
        <v>52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8" t="s">
        <v>1589</v>
      </c>
      <c r="X77" s="8" t="s">
        <v>1588</v>
      </c>
      <c r="Y77" s="2" t="s">
        <v>52</v>
      </c>
      <c r="Z77" s="2" t="s">
        <v>52</v>
      </c>
      <c r="AA77" s="17"/>
      <c r="AB77" s="2" t="s">
        <v>52</v>
      </c>
    </row>
    <row r="78" spans="1:28" ht="30" customHeight="1">
      <c r="A78" s="8" t="s">
        <v>1145</v>
      </c>
      <c r="B78" s="8" t="s">
        <v>1143</v>
      </c>
      <c r="C78" s="8" t="s">
        <v>1144</v>
      </c>
      <c r="D78" s="15" t="s">
        <v>365</v>
      </c>
      <c r="E78" s="16">
        <v>0</v>
      </c>
      <c r="F78" s="8" t="s">
        <v>52</v>
      </c>
      <c r="G78" s="16">
        <v>0</v>
      </c>
      <c r="H78" s="8" t="s">
        <v>52</v>
      </c>
      <c r="I78" s="16">
        <v>0</v>
      </c>
      <c r="J78" s="8" t="s">
        <v>52</v>
      </c>
      <c r="K78" s="16">
        <v>0</v>
      </c>
      <c r="L78" s="8" t="s">
        <v>52</v>
      </c>
      <c r="M78" s="16">
        <v>0</v>
      </c>
      <c r="N78" s="8" t="s">
        <v>52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8" t="s">
        <v>1589</v>
      </c>
      <c r="X78" s="8" t="s">
        <v>1588</v>
      </c>
      <c r="Y78" s="2" t="s">
        <v>52</v>
      </c>
      <c r="Z78" s="2" t="s">
        <v>52</v>
      </c>
      <c r="AA78" s="17"/>
      <c r="AB78" s="2" t="s">
        <v>52</v>
      </c>
    </row>
    <row r="79" spans="1:28" ht="30" customHeight="1">
      <c r="A79" s="8" t="s">
        <v>1365</v>
      </c>
      <c r="B79" s="8" t="s">
        <v>1143</v>
      </c>
      <c r="C79" s="8" t="s">
        <v>1364</v>
      </c>
      <c r="D79" s="15" t="s">
        <v>365</v>
      </c>
      <c r="E79" s="16">
        <v>0</v>
      </c>
      <c r="F79" s="8" t="s">
        <v>52</v>
      </c>
      <c r="G79" s="16">
        <v>0</v>
      </c>
      <c r="H79" s="8" t="s">
        <v>52</v>
      </c>
      <c r="I79" s="16">
        <v>0</v>
      </c>
      <c r="J79" s="8" t="s">
        <v>52</v>
      </c>
      <c r="K79" s="16">
        <v>0</v>
      </c>
      <c r="L79" s="8" t="s">
        <v>52</v>
      </c>
      <c r="M79" s="16">
        <v>0</v>
      </c>
      <c r="N79" s="8" t="s">
        <v>52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8" t="s">
        <v>1589</v>
      </c>
      <c r="X79" s="8" t="s">
        <v>1588</v>
      </c>
      <c r="Y79" s="2" t="s">
        <v>52</v>
      </c>
      <c r="Z79" s="2" t="s">
        <v>52</v>
      </c>
      <c r="AA79" s="17"/>
      <c r="AB79" s="2" t="s">
        <v>52</v>
      </c>
    </row>
    <row r="80" spans="1:28" ht="30" customHeight="1">
      <c r="A80" s="8" t="s">
        <v>269</v>
      </c>
      <c r="B80" s="8" t="s">
        <v>266</v>
      </c>
      <c r="C80" s="8" t="s">
        <v>267</v>
      </c>
      <c r="D80" s="15" t="s">
        <v>268</v>
      </c>
      <c r="E80" s="16">
        <v>0</v>
      </c>
      <c r="F80" s="8" t="s">
        <v>52</v>
      </c>
      <c r="G80" s="16">
        <v>0</v>
      </c>
      <c r="H80" s="8" t="s">
        <v>52</v>
      </c>
      <c r="I80" s="16">
        <v>0</v>
      </c>
      <c r="J80" s="8" t="s">
        <v>52</v>
      </c>
      <c r="K80" s="16">
        <v>0</v>
      </c>
      <c r="L80" s="8" t="s">
        <v>52</v>
      </c>
      <c r="M80" s="16">
        <v>0</v>
      </c>
      <c r="N80" s="8" t="s">
        <v>52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8" t="s">
        <v>1589</v>
      </c>
      <c r="X80" s="8" t="s">
        <v>1588</v>
      </c>
      <c r="Y80" s="2" t="s">
        <v>1436</v>
      </c>
      <c r="Z80" s="2" t="s">
        <v>52</v>
      </c>
      <c r="AA80" s="17"/>
      <c r="AB80" s="2" t="s">
        <v>52</v>
      </c>
    </row>
    <row r="81" spans="1:28" ht="30" customHeight="1">
      <c r="A81" s="8" t="s">
        <v>273</v>
      </c>
      <c r="B81" s="8" t="s">
        <v>271</v>
      </c>
      <c r="C81" s="8" t="s">
        <v>272</v>
      </c>
      <c r="D81" s="15" t="s">
        <v>268</v>
      </c>
      <c r="E81" s="16">
        <v>0</v>
      </c>
      <c r="F81" s="8" t="s">
        <v>52</v>
      </c>
      <c r="G81" s="16">
        <v>0</v>
      </c>
      <c r="H81" s="8" t="s">
        <v>52</v>
      </c>
      <c r="I81" s="16">
        <v>0</v>
      </c>
      <c r="J81" s="8" t="s">
        <v>52</v>
      </c>
      <c r="K81" s="16">
        <v>0</v>
      </c>
      <c r="L81" s="8" t="s">
        <v>52</v>
      </c>
      <c r="M81" s="16">
        <v>0</v>
      </c>
      <c r="N81" s="8" t="s">
        <v>52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8" t="s">
        <v>1589</v>
      </c>
      <c r="X81" s="8" t="s">
        <v>1588</v>
      </c>
      <c r="Y81" s="2" t="s">
        <v>1436</v>
      </c>
      <c r="Z81" s="2" t="s">
        <v>52</v>
      </c>
      <c r="AA81" s="17"/>
      <c r="AB81" s="2" t="s">
        <v>52</v>
      </c>
    </row>
    <row r="82" spans="1:28" ht="30" customHeight="1">
      <c r="A82" s="8" t="s">
        <v>1355</v>
      </c>
      <c r="B82" s="8" t="s">
        <v>1352</v>
      </c>
      <c r="C82" s="8" t="s">
        <v>1353</v>
      </c>
      <c r="D82" s="15" t="s">
        <v>1354</v>
      </c>
      <c r="E82" s="16">
        <v>0</v>
      </c>
      <c r="F82" s="8" t="s">
        <v>52</v>
      </c>
      <c r="G82" s="16">
        <v>0</v>
      </c>
      <c r="H82" s="8" t="s">
        <v>52</v>
      </c>
      <c r="I82" s="16">
        <v>0</v>
      </c>
      <c r="J82" s="8" t="s">
        <v>52</v>
      </c>
      <c r="K82" s="16">
        <v>0</v>
      </c>
      <c r="L82" s="8" t="s">
        <v>52</v>
      </c>
      <c r="M82" s="16">
        <v>0</v>
      </c>
      <c r="N82" s="8" t="s">
        <v>52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8" t="s">
        <v>1589</v>
      </c>
      <c r="X82" s="8" t="s">
        <v>1588</v>
      </c>
      <c r="Y82" s="2" t="s">
        <v>1437</v>
      </c>
      <c r="Z82" s="2" t="s">
        <v>52</v>
      </c>
      <c r="AA82" s="17"/>
      <c r="AB82" s="2" t="s">
        <v>52</v>
      </c>
    </row>
    <row r="83" spans="1:28" ht="30" customHeight="1">
      <c r="A83" s="8" t="s">
        <v>797</v>
      </c>
      <c r="B83" s="8" t="s">
        <v>794</v>
      </c>
      <c r="C83" s="8" t="s">
        <v>795</v>
      </c>
      <c r="D83" s="15" t="s">
        <v>796</v>
      </c>
      <c r="E83" s="16">
        <v>0</v>
      </c>
      <c r="F83" s="8" t="s">
        <v>52</v>
      </c>
      <c r="G83" s="16">
        <v>0</v>
      </c>
      <c r="H83" s="8" t="s">
        <v>52</v>
      </c>
      <c r="I83" s="16">
        <v>0</v>
      </c>
      <c r="J83" s="8" t="s">
        <v>52</v>
      </c>
      <c r="K83" s="16">
        <v>0</v>
      </c>
      <c r="L83" s="8" t="s">
        <v>52</v>
      </c>
      <c r="M83" s="16">
        <v>0</v>
      </c>
      <c r="N83" s="8" t="s">
        <v>52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8" t="s">
        <v>1589</v>
      </c>
      <c r="X83" s="8" t="s">
        <v>1588</v>
      </c>
      <c r="Y83" s="2" t="s">
        <v>52</v>
      </c>
      <c r="Z83" s="2" t="s">
        <v>52</v>
      </c>
      <c r="AA83" s="17"/>
      <c r="AB83" s="2" t="s">
        <v>52</v>
      </c>
    </row>
    <row r="84" spans="1:28" ht="30" customHeight="1">
      <c r="A84" s="8" t="s">
        <v>346</v>
      </c>
      <c r="B84" s="8" t="s">
        <v>343</v>
      </c>
      <c r="C84" s="8" t="s">
        <v>344</v>
      </c>
      <c r="D84" s="15" t="s">
        <v>345</v>
      </c>
      <c r="E84" s="16">
        <v>0</v>
      </c>
      <c r="F84" s="8" t="s">
        <v>52</v>
      </c>
      <c r="G84" s="16">
        <v>0</v>
      </c>
      <c r="H84" s="8" t="s">
        <v>52</v>
      </c>
      <c r="I84" s="16">
        <v>0</v>
      </c>
      <c r="J84" s="8" t="s">
        <v>52</v>
      </c>
      <c r="K84" s="16">
        <v>0</v>
      </c>
      <c r="L84" s="8" t="s">
        <v>52</v>
      </c>
      <c r="M84" s="16">
        <v>0</v>
      </c>
      <c r="N84" s="8" t="s">
        <v>52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8" t="s">
        <v>1589</v>
      </c>
      <c r="X84" s="8" t="s">
        <v>1588</v>
      </c>
      <c r="Y84" s="2" t="s">
        <v>1438</v>
      </c>
      <c r="Z84" s="2" t="s">
        <v>52</v>
      </c>
      <c r="AA84" s="17"/>
      <c r="AB84" s="2" t="s">
        <v>52</v>
      </c>
    </row>
    <row r="85" spans="1:28" ht="30" customHeight="1">
      <c r="A85" s="8" t="s">
        <v>807</v>
      </c>
      <c r="B85" s="8" t="s">
        <v>806</v>
      </c>
      <c r="C85" s="8" t="s">
        <v>344</v>
      </c>
      <c r="D85" s="15" t="s">
        <v>345</v>
      </c>
      <c r="E85" s="16">
        <v>0</v>
      </c>
      <c r="F85" s="8" t="s">
        <v>52</v>
      </c>
      <c r="G85" s="16">
        <v>0</v>
      </c>
      <c r="H85" s="8" t="s">
        <v>52</v>
      </c>
      <c r="I85" s="16">
        <v>0</v>
      </c>
      <c r="J85" s="8" t="s">
        <v>52</v>
      </c>
      <c r="K85" s="16">
        <v>0</v>
      </c>
      <c r="L85" s="8" t="s">
        <v>52</v>
      </c>
      <c r="M85" s="16">
        <v>0</v>
      </c>
      <c r="N85" s="8" t="s">
        <v>52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8" t="s">
        <v>1589</v>
      </c>
      <c r="X85" s="8" t="s">
        <v>1588</v>
      </c>
      <c r="Y85" s="2" t="s">
        <v>1438</v>
      </c>
      <c r="Z85" s="2" t="s">
        <v>52</v>
      </c>
      <c r="AA85" s="17"/>
      <c r="AB85" s="2" t="s">
        <v>52</v>
      </c>
    </row>
    <row r="86" spans="1:28" ht="30" customHeight="1">
      <c r="A86" s="8" t="s">
        <v>739</v>
      </c>
      <c r="B86" s="8" t="s">
        <v>738</v>
      </c>
      <c r="C86" s="8" t="s">
        <v>344</v>
      </c>
      <c r="D86" s="15" t="s">
        <v>345</v>
      </c>
      <c r="E86" s="16">
        <v>0</v>
      </c>
      <c r="F86" s="8" t="s">
        <v>52</v>
      </c>
      <c r="G86" s="16">
        <v>0</v>
      </c>
      <c r="H86" s="8" t="s">
        <v>52</v>
      </c>
      <c r="I86" s="16">
        <v>0</v>
      </c>
      <c r="J86" s="8" t="s">
        <v>52</v>
      </c>
      <c r="K86" s="16">
        <v>0</v>
      </c>
      <c r="L86" s="8" t="s">
        <v>52</v>
      </c>
      <c r="M86" s="16">
        <v>0</v>
      </c>
      <c r="N86" s="8" t="s">
        <v>52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8" t="s">
        <v>1589</v>
      </c>
      <c r="X86" s="8" t="s">
        <v>1588</v>
      </c>
      <c r="Y86" s="2" t="s">
        <v>1438</v>
      </c>
      <c r="Z86" s="2" t="s">
        <v>52</v>
      </c>
      <c r="AA86" s="17"/>
      <c r="AB86" s="2" t="s">
        <v>52</v>
      </c>
    </row>
    <row r="87" spans="1:28" ht="30" customHeight="1">
      <c r="A87" s="8" t="s">
        <v>964</v>
      </c>
      <c r="B87" s="8" t="s">
        <v>963</v>
      </c>
      <c r="C87" s="8" t="s">
        <v>344</v>
      </c>
      <c r="D87" s="15" t="s">
        <v>345</v>
      </c>
      <c r="E87" s="16">
        <v>0</v>
      </c>
      <c r="F87" s="8" t="s">
        <v>52</v>
      </c>
      <c r="G87" s="16">
        <v>0</v>
      </c>
      <c r="H87" s="8" t="s">
        <v>52</v>
      </c>
      <c r="I87" s="16">
        <v>0</v>
      </c>
      <c r="J87" s="8" t="s">
        <v>52</v>
      </c>
      <c r="K87" s="16">
        <v>0</v>
      </c>
      <c r="L87" s="8" t="s">
        <v>52</v>
      </c>
      <c r="M87" s="16">
        <v>0</v>
      </c>
      <c r="N87" s="8" t="s">
        <v>52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8" t="s">
        <v>1589</v>
      </c>
      <c r="X87" s="8" t="s">
        <v>1588</v>
      </c>
      <c r="Y87" s="2" t="s">
        <v>1438</v>
      </c>
      <c r="Z87" s="2" t="s">
        <v>52</v>
      </c>
      <c r="AA87" s="17"/>
      <c r="AB87" s="2" t="s">
        <v>52</v>
      </c>
    </row>
    <row r="88" spans="1:28" ht="30" customHeight="1">
      <c r="A88" s="8" t="s">
        <v>800</v>
      </c>
      <c r="B88" s="8" t="s">
        <v>799</v>
      </c>
      <c r="C88" s="8" t="s">
        <v>344</v>
      </c>
      <c r="D88" s="15" t="s">
        <v>345</v>
      </c>
      <c r="E88" s="16">
        <v>0</v>
      </c>
      <c r="F88" s="8" t="s">
        <v>52</v>
      </c>
      <c r="G88" s="16">
        <v>0</v>
      </c>
      <c r="H88" s="8" t="s">
        <v>52</v>
      </c>
      <c r="I88" s="16">
        <v>0</v>
      </c>
      <c r="J88" s="8" t="s">
        <v>52</v>
      </c>
      <c r="K88" s="16">
        <v>0</v>
      </c>
      <c r="L88" s="8" t="s">
        <v>52</v>
      </c>
      <c r="M88" s="16">
        <v>0</v>
      </c>
      <c r="N88" s="8" t="s">
        <v>52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8" t="s">
        <v>1589</v>
      </c>
      <c r="X88" s="8" t="s">
        <v>1588</v>
      </c>
      <c r="Y88" s="2" t="s">
        <v>1438</v>
      </c>
      <c r="Z88" s="2" t="s">
        <v>52</v>
      </c>
      <c r="AA88" s="17"/>
      <c r="AB88" s="2" t="s">
        <v>52</v>
      </c>
    </row>
    <row r="89" spans="1:28" ht="30" customHeight="1">
      <c r="A89" s="8" t="s">
        <v>1138</v>
      </c>
      <c r="B89" s="8" t="s">
        <v>1137</v>
      </c>
      <c r="C89" s="8" t="s">
        <v>344</v>
      </c>
      <c r="D89" s="15" t="s">
        <v>345</v>
      </c>
      <c r="E89" s="16">
        <v>0</v>
      </c>
      <c r="F89" s="8" t="s">
        <v>52</v>
      </c>
      <c r="G89" s="16">
        <v>0</v>
      </c>
      <c r="H89" s="8" t="s">
        <v>52</v>
      </c>
      <c r="I89" s="16">
        <v>0</v>
      </c>
      <c r="J89" s="8" t="s">
        <v>52</v>
      </c>
      <c r="K89" s="16">
        <v>0</v>
      </c>
      <c r="L89" s="8" t="s">
        <v>52</v>
      </c>
      <c r="M89" s="16">
        <v>0</v>
      </c>
      <c r="N89" s="8" t="s">
        <v>52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8" t="s">
        <v>1589</v>
      </c>
      <c r="X89" s="8" t="s">
        <v>1588</v>
      </c>
      <c r="Y89" s="2" t="s">
        <v>1438</v>
      </c>
      <c r="Z89" s="2" t="s">
        <v>52</v>
      </c>
      <c r="AA89" s="17"/>
      <c r="AB89" s="2" t="s">
        <v>52</v>
      </c>
    </row>
    <row r="90" spans="1:28" ht="30" customHeight="1">
      <c r="A90" s="8" t="s">
        <v>804</v>
      </c>
      <c r="B90" s="8" t="s">
        <v>803</v>
      </c>
      <c r="C90" s="8" t="s">
        <v>344</v>
      </c>
      <c r="D90" s="15" t="s">
        <v>345</v>
      </c>
      <c r="E90" s="16">
        <v>0</v>
      </c>
      <c r="F90" s="8" t="s">
        <v>52</v>
      </c>
      <c r="G90" s="16">
        <v>0</v>
      </c>
      <c r="H90" s="8" t="s">
        <v>52</v>
      </c>
      <c r="I90" s="16">
        <v>0</v>
      </c>
      <c r="J90" s="8" t="s">
        <v>52</v>
      </c>
      <c r="K90" s="16">
        <v>0</v>
      </c>
      <c r="L90" s="8" t="s">
        <v>52</v>
      </c>
      <c r="M90" s="16">
        <v>0</v>
      </c>
      <c r="N90" s="8" t="s">
        <v>52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8" t="s">
        <v>1589</v>
      </c>
      <c r="X90" s="8" t="s">
        <v>1588</v>
      </c>
      <c r="Y90" s="2" t="s">
        <v>1438</v>
      </c>
      <c r="Z90" s="2" t="s">
        <v>52</v>
      </c>
      <c r="AA90" s="17"/>
      <c r="AB90" s="2" t="s">
        <v>52</v>
      </c>
    </row>
    <row r="91" spans="1:28" ht="30" customHeight="1">
      <c r="A91" s="8" t="s">
        <v>701</v>
      </c>
      <c r="B91" s="8" t="s">
        <v>700</v>
      </c>
      <c r="C91" s="8" t="s">
        <v>344</v>
      </c>
      <c r="D91" s="15" t="s">
        <v>345</v>
      </c>
      <c r="E91" s="16">
        <v>0</v>
      </c>
      <c r="F91" s="8" t="s">
        <v>52</v>
      </c>
      <c r="G91" s="16">
        <v>0</v>
      </c>
      <c r="H91" s="8" t="s">
        <v>52</v>
      </c>
      <c r="I91" s="16">
        <v>0</v>
      </c>
      <c r="J91" s="8" t="s">
        <v>52</v>
      </c>
      <c r="K91" s="16">
        <v>0</v>
      </c>
      <c r="L91" s="8" t="s">
        <v>52</v>
      </c>
      <c r="M91" s="16">
        <v>0</v>
      </c>
      <c r="N91" s="8" t="s">
        <v>52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8" t="s">
        <v>1589</v>
      </c>
      <c r="X91" s="8" t="s">
        <v>1588</v>
      </c>
      <c r="Y91" s="2" t="s">
        <v>1438</v>
      </c>
      <c r="Z91" s="2" t="s">
        <v>52</v>
      </c>
      <c r="AA91" s="17"/>
      <c r="AB91" s="2" t="s">
        <v>52</v>
      </c>
    </row>
    <row r="92" spans="1:28" ht="30" customHeight="1">
      <c r="A92" s="8" t="s">
        <v>989</v>
      </c>
      <c r="B92" s="8" t="s">
        <v>988</v>
      </c>
      <c r="C92" s="8" t="s">
        <v>344</v>
      </c>
      <c r="D92" s="15" t="s">
        <v>345</v>
      </c>
      <c r="E92" s="16">
        <v>0</v>
      </c>
      <c r="F92" s="8" t="s">
        <v>52</v>
      </c>
      <c r="G92" s="16">
        <v>0</v>
      </c>
      <c r="H92" s="8" t="s">
        <v>52</v>
      </c>
      <c r="I92" s="16">
        <v>0</v>
      </c>
      <c r="J92" s="8" t="s">
        <v>52</v>
      </c>
      <c r="K92" s="16">
        <v>0</v>
      </c>
      <c r="L92" s="8" t="s">
        <v>52</v>
      </c>
      <c r="M92" s="16">
        <v>0</v>
      </c>
      <c r="N92" s="8" t="s">
        <v>52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8" t="s">
        <v>1589</v>
      </c>
      <c r="X92" s="8" t="s">
        <v>1588</v>
      </c>
      <c r="Y92" s="2" t="s">
        <v>1438</v>
      </c>
      <c r="Z92" s="2" t="s">
        <v>52</v>
      </c>
      <c r="AA92" s="17"/>
      <c r="AB92" s="2" t="s">
        <v>52</v>
      </c>
    </row>
    <row r="93" spans="1:28" ht="30" customHeight="1">
      <c r="A93" s="8" t="s">
        <v>837</v>
      </c>
      <c r="B93" s="8" t="s">
        <v>836</v>
      </c>
      <c r="C93" s="8" t="s">
        <v>344</v>
      </c>
      <c r="D93" s="15" t="s">
        <v>345</v>
      </c>
      <c r="E93" s="16">
        <v>0</v>
      </c>
      <c r="F93" s="8" t="s">
        <v>52</v>
      </c>
      <c r="G93" s="16">
        <v>0</v>
      </c>
      <c r="H93" s="8" t="s">
        <v>52</v>
      </c>
      <c r="I93" s="16">
        <v>0</v>
      </c>
      <c r="J93" s="8" t="s">
        <v>52</v>
      </c>
      <c r="K93" s="16">
        <v>0</v>
      </c>
      <c r="L93" s="8" t="s">
        <v>52</v>
      </c>
      <c r="M93" s="16">
        <v>0</v>
      </c>
      <c r="N93" s="8" t="s">
        <v>52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8" t="s">
        <v>1589</v>
      </c>
      <c r="X93" s="8" t="s">
        <v>1588</v>
      </c>
      <c r="Y93" s="2" t="s">
        <v>1438</v>
      </c>
      <c r="Z93" s="2" t="s">
        <v>52</v>
      </c>
      <c r="AA93" s="17"/>
      <c r="AB93" s="2" t="s">
        <v>52</v>
      </c>
    </row>
    <row r="94" spans="1:28" ht="30" customHeight="1">
      <c r="A94" s="8" t="s">
        <v>375</v>
      </c>
      <c r="B94" s="8" t="s">
        <v>374</v>
      </c>
      <c r="C94" s="8" t="s">
        <v>344</v>
      </c>
      <c r="D94" s="15" t="s">
        <v>345</v>
      </c>
      <c r="E94" s="16">
        <v>0</v>
      </c>
      <c r="F94" s="8" t="s">
        <v>52</v>
      </c>
      <c r="G94" s="16">
        <v>0</v>
      </c>
      <c r="H94" s="8" t="s">
        <v>52</v>
      </c>
      <c r="I94" s="16">
        <v>0</v>
      </c>
      <c r="J94" s="8" t="s">
        <v>52</v>
      </c>
      <c r="K94" s="16">
        <v>0</v>
      </c>
      <c r="L94" s="8" t="s">
        <v>52</v>
      </c>
      <c r="M94" s="16">
        <v>0</v>
      </c>
      <c r="N94" s="8" t="s">
        <v>52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8" t="s">
        <v>1589</v>
      </c>
      <c r="X94" s="8" t="s">
        <v>1588</v>
      </c>
      <c r="Y94" s="2" t="s">
        <v>1438</v>
      </c>
      <c r="Z94" s="2" t="s">
        <v>52</v>
      </c>
      <c r="AA94" s="17"/>
      <c r="AB94" s="2" t="s">
        <v>52</v>
      </c>
    </row>
    <row r="95" spans="1:28" ht="30" customHeight="1">
      <c r="A95" s="8" t="s">
        <v>1081</v>
      </c>
      <c r="B95" s="8" t="s">
        <v>1080</v>
      </c>
      <c r="C95" s="8" t="s">
        <v>344</v>
      </c>
      <c r="D95" s="15" t="s">
        <v>345</v>
      </c>
      <c r="E95" s="16">
        <v>0</v>
      </c>
      <c r="F95" s="8" t="s">
        <v>52</v>
      </c>
      <c r="G95" s="16">
        <v>0</v>
      </c>
      <c r="H95" s="8" t="s">
        <v>52</v>
      </c>
      <c r="I95" s="16">
        <v>0</v>
      </c>
      <c r="J95" s="8" t="s">
        <v>52</v>
      </c>
      <c r="K95" s="16">
        <v>0</v>
      </c>
      <c r="L95" s="8" t="s">
        <v>52</v>
      </c>
      <c r="M95" s="16">
        <v>0</v>
      </c>
      <c r="N95" s="8" t="s">
        <v>52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8" t="s">
        <v>1589</v>
      </c>
      <c r="X95" s="8" t="s">
        <v>1588</v>
      </c>
      <c r="Y95" s="2" t="s">
        <v>1438</v>
      </c>
      <c r="Z95" s="2" t="s">
        <v>52</v>
      </c>
      <c r="AA95" s="17"/>
      <c r="AB95" s="2" t="s">
        <v>52</v>
      </c>
    </row>
    <row r="96" spans="1:28" ht="30" customHeight="1">
      <c r="A96" s="8" t="s">
        <v>1311</v>
      </c>
      <c r="B96" s="8" t="s">
        <v>1310</v>
      </c>
      <c r="C96" s="8" t="s">
        <v>344</v>
      </c>
      <c r="D96" s="15" t="s">
        <v>345</v>
      </c>
      <c r="E96" s="16">
        <v>0</v>
      </c>
      <c r="F96" s="8" t="s">
        <v>52</v>
      </c>
      <c r="G96" s="16">
        <v>0</v>
      </c>
      <c r="H96" s="8" t="s">
        <v>52</v>
      </c>
      <c r="I96" s="16">
        <v>0</v>
      </c>
      <c r="J96" s="8" t="s">
        <v>52</v>
      </c>
      <c r="K96" s="16">
        <v>0</v>
      </c>
      <c r="L96" s="8" t="s">
        <v>52</v>
      </c>
      <c r="M96" s="16">
        <v>0</v>
      </c>
      <c r="N96" s="8" t="s">
        <v>52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8" t="s">
        <v>1589</v>
      </c>
      <c r="X96" s="8" t="s">
        <v>1588</v>
      </c>
      <c r="Y96" s="2" t="s">
        <v>1438</v>
      </c>
      <c r="Z96" s="2" t="s">
        <v>52</v>
      </c>
      <c r="AA96" s="17"/>
      <c r="AB96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/>
  <sheetData>
    <row r="1" spans="1:7">
      <c r="A1" t="s">
        <v>1439</v>
      </c>
    </row>
    <row r="2" spans="1:7">
      <c r="A2" s="1" t="s">
        <v>1440</v>
      </c>
      <c r="B2" t="s">
        <v>823</v>
      </c>
    </row>
    <row r="3" spans="1:7">
      <c r="A3" s="1" t="s">
        <v>1441</v>
      </c>
      <c r="B3" t="s">
        <v>1442</v>
      </c>
    </row>
    <row r="4" spans="1:7">
      <c r="A4" s="1" t="s">
        <v>1443</v>
      </c>
      <c r="B4">
        <v>5</v>
      </c>
    </row>
    <row r="5" spans="1:7">
      <c r="A5" s="1" t="s">
        <v>1444</v>
      </c>
      <c r="B5">
        <v>5</v>
      </c>
    </row>
    <row r="6" spans="1:7">
      <c r="A6" s="1" t="s">
        <v>1445</v>
      </c>
      <c r="B6" t="s">
        <v>1446</v>
      </c>
    </row>
    <row r="7" spans="1:7">
      <c r="A7" s="1" t="s">
        <v>1447</v>
      </c>
      <c r="B7" t="s">
        <v>1436</v>
      </c>
      <c r="C7" t="s">
        <v>63</v>
      </c>
    </row>
    <row r="8" spans="1:7">
      <c r="A8" s="1" t="s">
        <v>1448</v>
      </c>
      <c r="B8" t="s">
        <v>1436</v>
      </c>
      <c r="C8">
        <v>2</v>
      </c>
    </row>
    <row r="9" spans="1:7">
      <c r="A9" s="1" t="s">
        <v>1449</v>
      </c>
      <c r="B9" t="s">
        <v>1426</v>
      </c>
      <c r="C9" t="s">
        <v>1428</v>
      </c>
      <c r="D9" t="s">
        <v>1429</v>
      </c>
      <c r="E9" t="s">
        <v>1430</v>
      </c>
      <c r="F9" t="s">
        <v>1431</v>
      </c>
      <c r="G9" t="s">
        <v>1450</v>
      </c>
    </row>
    <row r="10" spans="1:7">
      <c r="A10" s="1" t="s">
        <v>1451</v>
      </c>
      <c r="B10">
        <v>1071</v>
      </c>
      <c r="C10">
        <v>0</v>
      </c>
      <c r="D10">
        <v>0</v>
      </c>
    </row>
    <row r="11" spans="1:7">
      <c r="A11" s="1" t="s">
        <v>1452</v>
      </c>
      <c r="B11" t="s">
        <v>1453</v>
      </c>
      <c r="C11">
        <v>4</v>
      </c>
    </row>
    <row r="12" spans="1:7">
      <c r="A12" s="1" t="s">
        <v>1454</v>
      </c>
      <c r="B12" t="s">
        <v>1453</v>
      </c>
      <c r="C12">
        <v>4</v>
      </c>
    </row>
    <row r="13" spans="1:7">
      <c r="A13" s="1" t="s">
        <v>1455</v>
      </c>
      <c r="B13" t="s">
        <v>1453</v>
      </c>
      <c r="C13">
        <v>3</v>
      </c>
    </row>
    <row r="14" spans="1:7">
      <c r="A14" s="1" t="s">
        <v>1456</v>
      </c>
      <c r="B14" t="s">
        <v>1436</v>
      </c>
      <c r="C14">
        <v>5</v>
      </c>
    </row>
    <row r="15" spans="1:7">
      <c r="A15" s="1" t="s">
        <v>1457</v>
      </c>
      <c r="B15" t="s">
        <v>823</v>
      </c>
      <c r="C15" t="s">
        <v>1458</v>
      </c>
      <c r="D15" t="s">
        <v>1458</v>
      </c>
      <c r="E15" t="s">
        <v>1458</v>
      </c>
      <c r="F15">
        <v>1</v>
      </c>
    </row>
    <row r="16" spans="1:7">
      <c r="A16" s="1" t="s">
        <v>1459</v>
      </c>
      <c r="B16">
        <v>1.1100000000000001</v>
      </c>
      <c r="C16">
        <v>1.1200000000000001</v>
      </c>
    </row>
    <row r="17" spans="1:13">
      <c r="A17" s="1" t="s">
        <v>1460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1" t="s">
        <v>1461</v>
      </c>
      <c r="B18">
        <v>1.25</v>
      </c>
      <c r="C18">
        <v>1.071</v>
      </c>
    </row>
    <row r="19" spans="1:13">
      <c r="A19" s="1" t="s">
        <v>1462</v>
      </c>
    </row>
    <row r="20" spans="1:13">
      <c r="A20" s="1" t="s">
        <v>1463</v>
      </c>
      <c r="B20" s="1" t="s">
        <v>1436</v>
      </c>
      <c r="C20">
        <v>1</v>
      </c>
    </row>
    <row r="21" spans="1:13">
      <c r="A21" t="s">
        <v>1423</v>
      </c>
      <c r="B21" t="s">
        <v>1464</v>
      </c>
      <c r="C21" t="s">
        <v>1465</v>
      </c>
    </row>
    <row r="22" spans="1:13">
      <c r="A22">
        <v>1</v>
      </c>
      <c r="B22" s="1" t="s">
        <v>1466</v>
      </c>
      <c r="C22" s="1" t="s">
        <v>1467</v>
      </c>
    </row>
    <row r="23" spans="1:13">
      <c r="A23">
        <v>2</v>
      </c>
      <c r="B23" s="1" t="s">
        <v>1468</v>
      </c>
      <c r="C23" s="1" t="s">
        <v>1469</v>
      </c>
    </row>
    <row r="24" spans="1:13">
      <c r="A24">
        <v>3</v>
      </c>
      <c r="B24" s="1" t="s">
        <v>1470</v>
      </c>
      <c r="C24" s="1" t="s">
        <v>1471</v>
      </c>
    </row>
    <row r="25" spans="1:13">
      <c r="A25">
        <v>4</v>
      </c>
      <c r="B25" s="1" t="s">
        <v>1472</v>
      </c>
      <c r="C25" s="1" t="s">
        <v>1473</v>
      </c>
    </row>
    <row r="26" spans="1:13">
      <c r="A26">
        <v>5</v>
      </c>
      <c r="B26" s="1" t="s">
        <v>1474</v>
      </c>
      <c r="C26" s="1" t="s">
        <v>52</v>
      </c>
    </row>
    <row r="27" spans="1:13">
      <c r="A27">
        <v>6</v>
      </c>
      <c r="B27" s="1" t="s">
        <v>1475</v>
      </c>
      <c r="C27" s="1" t="s">
        <v>52</v>
      </c>
    </row>
    <row r="28" spans="1:13">
      <c r="A28">
        <v>7</v>
      </c>
      <c r="B28" s="1" t="s">
        <v>1476</v>
      </c>
      <c r="C28" s="1" t="s">
        <v>52</v>
      </c>
    </row>
    <row r="29" spans="1:13">
      <c r="A29">
        <v>8</v>
      </c>
      <c r="B29" s="1" t="s">
        <v>1476</v>
      </c>
      <c r="C29" s="1" t="s">
        <v>52</v>
      </c>
    </row>
    <row r="30" spans="1:13">
      <c r="A30">
        <v>9</v>
      </c>
      <c r="B30" s="1" t="s">
        <v>1476</v>
      </c>
      <c r="C30" s="1" t="s">
        <v>52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12</vt:i4>
      </vt:variant>
    </vt:vector>
  </HeadingPairs>
  <TitlesOfParts>
    <vt:vector size="21" baseType="lpstr">
      <vt:lpstr>설계서</vt:lpstr>
      <vt:lpstr>원가</vt:lpstr>
      <vt:lpstr>공종별집계표</vt:lpstr>
      <vt:lpstr>공종별내역서</vt:lpstr>
      <vt:lpstr>일위대가목록</vt:lpstr>
      <vt:lpstr>일위대가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설계서!Print_Area</vt:lpstr>
      <vt:lpstr>원가!Print_Area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일위대가!Print_Titles</vt:lpstr>
      <vt:lpstr>일위대가목록!Print_Titles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Windows 사용자</cp:lastModifiedBy>
  <dcterms:created xsi:type="dcterms:W3CDTF">2018-08-27T08:17:41Z</dcterms:created>
  <dcterms:modified xsi:type="dcterms:W3CDTF">2018-08-29T02:45:22Z</dcterms:modified>
</cp:coreProperties>
</file>