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현재_통합_문서" defaultThemeVersion="124226"/>
  <bookViews>
    <workbookView xWindow="480" yWindow="570" windowWidth="24555" windowHeight="11595" tabRatio="916"/>
  </bookViews>
  <sheets>
    <sheet name="원가계산" sheetId="4" r:id="rId1"/>
    <sheet name="노간" sheetId="5" r:id="rId2"/>
    <sheet name="근로형태" sheetId="24" r:id="rId3"/>
    <sheet name="근로시간" sheetId="43" r:id="rId4"/>
    <sheet name="기본시간" sheetId="44" r:id="rId5"/>
    <sheet name="인집" sheetId="27" r:id="rId6"/>
    <sheet name="기급산" sheetId="28" r:id="rId7"/>
    <sheet name="상금" sheetId="29" r:id="rId8"/>
    <sheet name="제수당" sheetId="30" r:id="rId9"/>
    <sheet name="연차수당" sheetId="31" r:id="rId10"/>
    <sheet name="퇴직금" sheetId="32" r:id="rId11"/>
    <sheet name="노임" sheetId="33" r:id="rId12"/>
    <sheet name="통상임금" sheetId="34" r:id="rId13"/>
    <sheet name="경간" sheetId="6" r:id="rId14"/>
    <sheet name="경산" sheetId="35" r:id="rId15"/>
    <sheet name="경집" sheetId="7" r:id="rId16"/>
    <sheet name="보험집" sheetId="13" r:id="rId17"/>
    <sheet name="산재" sheetId="14" r:id="rId18"/>
    <sheet name="건강" sheetId="15" r:id="rId19"/>
    <sheet name="노인" sheetId="16" r:id="rId20"/>
    <sheet name="연금" sheetId="17" r:id="rId21"/>
    <sheet name="고용" sheetId="18" r:id="rId22"/>
    <sheet name="임금" sheetId="19" r:id="rId23"/>
    <sheet name="피복" sheetId="42" state="hidden" r:id="rId24"/>
  </sheets>
  <definedNames>
    <definedName name="_xlnm.Print_Area" localSheetId="14">경산!$A$1:$I$7</definedName>
    <definedName name="_xlnm.Print_Area" localSheetId="15">경집!$A$1:$D$12</definedName>
    <definedName name="_xlnm.Print_Area" localSheetId="3">근로시간!$A$1:$I$7</definedName>
    <definedName name="_xlnm.Print_Area" localSheetId="2">근로형태!$A$1:$I$8</definedName>
    <definedName name="_xlnm.Print_Area" localSheetId="6">기급산!$A$1:$F$10</definedName>
    <definedName name="_xlnm.Print_Area" localSheetId="4">기본시간!$A$1:$K$7</definedName>
    <definedName name="_xlnm.Print_Area" localSheetId="19">노인!$A$1:$D$11</definedName>
    <definedName name="_xlnm.Print_Area" localSheetId="11">노임!$A$1:$F$17</definedName>
    <definedName name="_xlnm.Print_Area" localSheetId="16">보험집!$A$1:$U$14</definedName>
    <definedName name="_xlnm.Print_Area" localSheetId="17">산재!$A$1:$G$11</definedName>
    <definedName name="_xlnm.Print_Area" localSheetId="7">상금!$A$1:$F$10</definedName>
    <definedName name="_xlnm.Print_Area" localSheetId="9">연차수당!$A$1:$H$10</definedName>
    <definedName name="_xlnm.Print_Area" localSheetId="0">원가계산!#REF!</definedName>
    <definedName name="_xlnm.Print_Area" localSheetId="5">인집!$A$1:$O$12</definedName>
    <definedName name="_xlnm.Print_Area" localSheetId="8">제수당!$A$1:$G$15</definedName>
    <definedName name="_xlnm.Print_Area" localSheetId="12">통상임금!$A$1:$H$21</definedName>
    <definedName name="_xlnm.Print_Area" localSheetId="23">피복!$A$1:$J$29</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 i="42"/>
  <c r="E14" s="1"/>
  <c r="H14" s="1"/>
  <c r="I14" s="1"/>
  <c r="G6" i="33" l="1"/>
  <c r="A6" i="43" l="1"/>
  <c r="A6" i="44" s="1"/>
  <c r="A6" i="27" s="1"/>
  <c r="P6" i="43" l="1"/>
  <c r="G6" i="44" s="1"/>
  <c r="L6" i="43"/>
  <c r="E6" i="44" s="1"/>
  <c r="H6" l="1"/>
  <c r="I6" s="1"/>
  <c r="F5" i="34" s="1"/>
  <c r="C5" i="28" l="1"/>
  <c r="N12" i="42"/>
  <c r="P12" s="1"/>
  <c r="E12" s="1"/>
  <c r="L13"/>
  <c r="P13" s="1"/>
  <c r="E13" s="1"/>
  <c r="P15"/>
  <c r="E15" s="1"/>
  <c r="P8"/>
  <c r="E8" s="1"/>
  <c r="H8" s="1"/>
  <c r="I8" s="1"/>
  <c r="P7"/>
  <c r="E7" s="1"/>
  <c r="H7" s="1"/>
  <c r="I7" s="1"/>
  <c r="N6"/>
  <c r="L6"/>
  <c r="P6" l="1"/>
  <c r="E6" s="1"/>
  <c r="H6" s="1"/>
  <c r="I6" s="1"/>
  <c r="I9" l="1"/>
  <c r="C7" i="24"/>
  <c r="C6" i="13" l="1"/>
  <c r="E5" i="30"/>
  <c r="D5" i="28"/>
  <c r="D7" l="1"/>
  <c r="D5" i="29" l="1"/>
  <c r="C5" i="31" s="1"/>
  <c r="D7" i="29" l="1"/>
  <c r="A5" i="28" l="1"/>
  <c r="H15" i="42" l="1"/>
  <c r="I15" s="1"/>
  <c r="H13" l="1"/>
  <c r="I13" s="1"/>
  <c r="H12"/>
  <c r="I12" s="1"/>
  <c r="I16" l="1"/>
  <c r="I18" l="1"/>
  <c r="A5" i="29" l="1"/>
  <c r="A5" i="31" l="1"/>
  <c r="A6" i="32" s="1"/>
  <c r="A5" i="30"/>
  <c r="A5" i="34" l="1"/>
  <c r="A6" i="14"/>
  <c r="A6" i="13"/>
  <c r="C7" i="31" l="1"/>
  <c r="C8" i="27" l="1"/>
  <c r="F6"/>
  <c r="I6" s="1"/>
  <c r="B5" i="28" l="1"/>
  <c r="L6" i="27"/>
  <c r="F8"/>
  <c r="I8" l="1"/>
  <c r="L8" l="1"/>
  <c r="A3" i="24" l="1"/>
  <c r="A3" i="43" l="1"/>
  <c r="A3" i="44" s="1"/>
  <c r="A3" i="27" s="1"/>
  <c r="A3" i="28" s="1"/>
  <c r="A3" i="29" s="1"/>
  <c r="A3" i="30" s="1"/>
  <c r="A3" i="31" s="1"/>
  <c r="A3" i="32" s="1"/>
  <c r="A3" i="33" s="1"/>
  <c r="A3" i="34" s="1"/>
  <c r="A6" i="33" l="1"/>
  <c r="E5" i="28" l="1"/>
  <c r="E7" l="1"/>
  <c r="E5" i="29"/>
  <c r="D6" i="27"/>
  <c r="C6" i="14" s="1"/>
  <c r="B8" i="32" l="1"/>
  <c r="D8" i="27"/>
  <c r="B6"/>
  <c r="B5" i="34" s="1"/>
  <c r="C6" i="32" l="1"/>
  <c r="F7" i="29"/>
  <c r="E7"/>
  <c r="G6" i="27"/>
  <c r="D6" i="14" s="1"/>
  <c r="C6" i="15"/>
  <c r="C6" i="17" s="1"/>
  <c r="C8" i="32" l="1"/>
  <c r="C8" i="14"/>
  <c r="C6" i="18"/>
  <c r="C6" i="19" s="1"/>
  <c r="G8" i="27"/>
  <c r="E6"/>
  <c r="C5" i="34" s="1"/>
  <c r="E5" s="1"/>
  <c r="G5" s="1"/>
  <c r="H5" s="1"/>
  <c r="C8" i="19" l="1"/>
  <c r="C8" i="17"/>
  <c r="D8" i="14"/>
  <c r="D6" i="15"/>
  <c r="D6" i="17" s="1"/>
  <c r="D6" i="18" l="1"/>
  <c r="D6" i="19" s="1"/>
  <c r="D8" i="17"/>
  <c r="D8" i="19" l="1"/>
  <c r="A6" i="15"/>
  <c r="A6" i="16" s="1"/>
  <c r="A6" i="17" s="1"/>
  <c r="F6" i="13"/>
  <c r="C8"/>
  <c r="A6" i="18" l="1"/>
  <c r="A6" i="19" s="1"/>
  <c r="H5" i="31"/>
  <c r="H7" s="1"/>
  <c r="C8" i="18"/>
  <c r="D8"/>
  <c r="C8" i="15"/>
  <c r="D8"/>
  <c r="G6" i="30" l="1"/>
  <c r="F8" i="13"/>
  <c r="I6"/>
  <c r="D6" i="32" l="1"/>
  <c r="E6" s="1"/>
  <c r="E6" i="14"/>
  <c r="J6" i="27"/>
  <c r="I8" i="13"/>
  <c r="L6"/>
  <c r="H6" i="27" l="1"/>
  <c r="G6" i="32"/>
  <c r="M6" i="27" s="1"/>
  <c r="O6" i="13"/>
  <c r="L8"/>
  <c r="R6" l="1"/>
  <c r="O8"/>
  <c r="F6" i="14" l="1"/>
  <c r="E6" i="15"/>
  <c r="K6" i="27"/>
  <c r="O6"/>
  <c r="R8" i="13"/>
  <c r="N6" i="27" l="1"/>
  <c r="F6" i="15"/>
  <c r="G6" s="1"/>
  <c r="C6" i="16" s="1"/>
  <c r="G6" i="14"/>
  <c r="E6" i="17"/>
  <c r="A3" i="7"/>
  <c r="A3" i="13" s="1"/>
  <c r="G6" l="1"/>
  <c r="D6"/>
  <c r="E6" i="18"/>
  <c r="E6" i="19" s="1"/>
  <c r="F6" i="17"/>
  <c r="D6" i="16"/>
  <c r="G6" i="17" l="1"/>
  <c r="B6" i="13"/>
  <c r="F6" i="18"/>
  <c r="G6" s="1"/>
  <c r="F6" i="19"/>
  <c r="J6" i="13"/>
  <c r="E6"/>
  <c r="G6" i="19" l="1"/>
  <c r="M6" i="13"/>
  <c r="H6"/>
  <c r="S6" l="1"/>
  <c r="P6"/>
  <c r="K6"/>
  <c r="U6" l="1"/>
  <c r="Q6"/>
  <c r="N6"/>
  <c r="T6" l="1"/>
  <c r="A3" i="14" l="1"/>
  <c r="A3" i="15" s="1"/>
  <c r="A3" i="16" s="1"/>
  <c r="A3" i="17" s="1"/>
  <c r="A3" i="18" l="1"/>
  <c r="A3" i="19" s="1"/>
  <c r="A3" i="42" s="1"/>
  <c r="D8" i="32" l="1"/>
  <c r="J8" i="27"/>
  <c r="E8" i="32" l="1"/>
  <c r="E8" i="14"/>
  <c r="E8" i="15" l="1"/>
  <c r="G8" i="32"/>
  <c r="F8" i="14"/>
  <c r="G8" l="1"/>
  <c r="C5" i="7" s="1"/>
  <c r="E8" i="17"/>
  <c r="M8" i="27"/>
  <c r="O8"/>
  <c r="F8" i="15"/>
  <c r="G8" l="1"/>
  <c r="C6" i="7" s="1"/>
  <c r="E8" i="18"/>
  <c r="D8" i="13"/>
  <c r="F8" i="17"/>
  <c r="E8" i="19" l="1"/>
  <c r="C8" i="16"/>
  <c r="G8" i="13"/>
  <c r="G8" i="17"/>
  <c r="C8" i="7" s="1"/>
  <c r="F8" i="18"/>
  <c r="F8" i="19" l="1"/>
  <c r="M8" i="13"/>
  <c r="G8" i="18"/>
  <c r="C9" i="7" s="1"/>
  <c r="D8" i="16"/>
  <c r="C7" i="7" s="1"/>
  <c r="P8" i="13" l="1"/>
  <c r="G8" i="19"/>
  <c r="C10" i="7" s="1"/>
  <c r="J8" i="13"/>
  <c r="C11" i="7" l="1"/>
  <c r="S8" i="13"/>
  <c r="U8"/>
</calcChain>
</file>

<file path=xl/sharedStrings.xml><?xml version="1.0" encoding="utf-8"?>
<sst xmlns="http://schemas.openxmlformats.org/spreadsheetml/2006/main" count="436" uniqueCount="372">
  <si>
    <t>원가계산서</t>
    <phoneticPr fontId="78" type="noConversion"/>
  </si>
  <si>
    <t>금   액</t>
    <phoneticPr fontId="78" type="noConversion"/>
  </si>
  <si>
    <t>구성비(%)</t>
    <phoneticPr fontId="78" type="noConversion"/>
  </si>
  <si>
    <t>비    고</t>
  </si>
  <si>
    <t>용    역     원     가</t>
    <phoneticPr fontId="78" type="noConversion"/>
  </si>
  <si>
    <t>1.</t>
    <phoneticPr fontId="78" type="noConversion"/>
  </si>
  <si>
    <t>직 접 재 료 비</t>
  </si>
  <si>
    <t>재</t>
  </si>
  <si>
    <t>간 접 재 료 비</t>
  </si>
  <si>
    <t>료</t>
  </si>
  <si>
    <t>비</t>
  </si>
  <si>
    <t>소    계</t>
  </si>
  <si>
    <t>2.</t>
    <phoneticPr fontId="78" type="noConversion"/>
  </si>
  <si>
    <t>기본급여</t>
  </si>
  <si>
    <t>인</t>
    <phoneticPr fontId="78" type="noConversion"/>
  </si>
  <si>
    <t>상여금</t>
  </si>
  <si>
    <t>제수당</t>
  </si>
  <si>
    <t>건</t>
    <phoneticPr fontId="78" type="noConversion"/>
  </si>
  <si>
    <t>퇴직급여충당금</t>
  </si>
  <si>
    <t>소    계</t>
    <phoneticPr fontId="78" type="noConversion"/>
  </si>
  <si>
    <t>3.</t>
    <phoneticPr fontId="78" type="noConversion"/>
  </si>
  <si>
    <t>건 강 보 험 료</t>
    <phoneticPr fontId="78" type="noConversion"/>
  </si>
  <si>
    <t>경</t>
    <phoneticPr fontId="78" type="noConversion"/>
  </si>
  <si>
    <t>노인장기요양보험료</t>
    <phoneticPr fontId="78" type="noConversion"/>
  </si>
  <si>
    <t>국  민  연  금</t>
    <phoneticPr fontId="78" type="noConversion"/>
  </si>
  <si>
    <t>고 용 보 험 료</t>
    <phoneticPr fontId="78" type="noConversion"/>
  </si>
  <si>
    <t>임금채권보장기금</t>
    <phoneticPr fontId="78" type="noConversion"/>
  </si>
  <si>
    <t>비</t>
    <phoneticPr fontId="78" type="noConversion"/>
  </si>
  <si>
    <t>4.</t>
    <phoneticPr fontId="78" type="noConversion"/>
  </si>
  <si>
    <t>5.</t>
    <phoneticPr fontId="78" type="noConversion"/>
  </si>
  <si>
    <t>6.</t>
    <phoneticPr fontId="78" type="noConversion"/>
  </si>
  <si>
    <t>총원가</t>
    <phoneticPr fontId="78" type="noConversion"/>
  </si>
  <si>
    <t>7.</t>
    <phoneticPr fontId="78" type="noConversion"/>
  </si>
  <si>
    <t>부가가치세(10.0%)</t>
    <phoneticPr fontId="78" type="noConversion"/>
  </si>
  <si>
    <t>8.</t>
    <phoneticPr fontId="78" type="noConversion"/>
  </si>
  <si>
    <t>총금액</t>
    <phoneticPr fontId="78" type="noConversion"/>
  </si>
  <si>
    <t>1. 인   건   비</t>
    <phoneticPr fontId="78" type="noConversion"/>
  </si>
  <si>
    <t>2. 경       비</t>
    <phoneticPr fontId="2" type="noConversion"/>
  </si>
  <si>
    <t>경비 집계표</t>
  </si>
  <si>
    <t>구   분</t>
  </si>
  <si>
    <t>금  액</t>
  </si>
  <si>
    <t>비  고</t>
  </si>
  <si>
    <t>보험 및 기타연기금</t>
  </si>
  <si>
    <t>산재보험료</t>
  </si>
  <si>
    <t>국민건강보험료</t>
  </si>
  <si>
    <t>노인장기요양보험료</t>
  </si>
  <si>
    <t>국민연금</t>
  </si>
  <si>
    <t>고용보험료</t>
  </si>
  <si>
    <t>임금채권보장기금</t>
  </si>
  <si>
    <t>계</t>
  </si>
  <si>
    <t>[표 2]</t>
    <phoneticPr fontId="2" type="noConversion"/>
  </si>
  <si>
    <t>보험 및 기타연기금 집계표</t>
    <phoneticPr fontId="10" type="noConversion"/>
  </si>
  <si>
    <t>구  분</t>
    <phoneticPr fontId="10" type="noConversion"/>
  </si>
  <si>
    <t>산재보험료</t>
    <phoneticPr fontId="10" type="noConversion"/>
  </si>
  <si>
    <t>국민건강보험료</t>
    <phoneticPr fontId="10" type="noConversion"/>
  </si>
  <si>
    <t>노인장기요양보험료</t>
    <phoneticPr fontId="10" type="noConversion"/>
  </si>
  <si>
    <t>국민연금</t>
    <phoneticPr fontId="10" type="noConversion"/>
  </si>
  <si>
    <t>고용보험료</t>
    <phoneticPr fontId="10" type="noConversion"/>
  </si>
  <si>
    <t>임금채권보장기금</t>
    <phoneticPr fontId="10" type="noConversion"/>
  </si>
  <si>
    <t>합    계</t>
    <phoneticPr fontId="10" type="noConversion"/>
  </si>
  <si>
    <t>인원</t>
    <phoneticPr fontId="10" type="noConversion"/>
  </si>
  <si>
    <t>금 액</t>
    <phoneticPr fontId="10" type="noConversion"/>
  </si>
  <si>
    <t>인원</t>
    <phoneticPr fontId="10" type="noConversion"/>
  </si>
  <si>
    <t>금 액</t>
    <phoneticPr fontId="10" type="noConversion"/>
  </si>
  <si>
    <t>계</t>
    <phoneticPr fontId="10" type="noConversion"/>
  </si>
  <si>
    <t>산재보험료 산출표</t>
    <phoneticPr fontId="14" type="noConversion"/>
  </si>
  <si>
    <t>구  분</t>
    <phoneticPr fontId="14" type="noConversion"/>
  </si>
  <si>
    <t>요율
(%)</t>
    <phoneticPr fontId="10" type="noConversion"/>
  </si>
  <si>
    <t>적용대상액</t>
    <phoneticPr fontId="14" type="noConversion"/>
  </si>
  <si>
    <t>금 액</t>
    <phoneticPr fontId="10" type="noConversion"/>
  </si>
  <si>
    <t>기본급여</t>
    <phoneticPr fontId="10" type="noConversion"/>
  </si>
  <si>
    <t>상여금</t>
    <phoneticPr fontId="10" type="noConversion"/>
  </si>
  <si>
    <t>제수당</t>
    <phoneticPr fontId="10" type="noConversion"/>
  </si>
  <si>
    <t>계</t>
    <phoneticPr fontId="10" type="noConversion"/>
  </si>
  <si>
    <t>계</t>
    <phoneticPr fontId="14" type="noConversion"/>
  </si>
  <si>
    <t xml:space="preserve">      3. 금액 : 적용대상액 계 × 요율(%)</t>
    <phoneticPr fontId="14" type="noConversion"/>
  </si>
  <si>
    <t>국민건강보험료 산출표</t>
    <phoneticPr fontId="14" type="noConversion"/>
  </si>
  <si>
    <t>계</t>
    <phoneticPr fontId="14" type="noConversion"/>
  </si>
  <si>
    <t xml:space="preserve">      2. 요율(%) : 국민건강보험법 시행령 제44조</t>
    <phoneticPr fontId="14" type="noConversion"/>
  </si>
  <si>
    <t xml:space="preserve">      3. 금액 : 적용대상액 계 × 요율(%)</t>
    <phoneticPr fontId="14" type="noConversion"/>
  </si>
  <si>
    <t xml:space="preserve"> 註) 1. 적용대상액 : [표 1-3] 인건비 집계표 참조</t>
    <phoneticPr fontId="14" type="noConversion"/>
  </si>
  <si>
    <t>노인장기요양보험료 산출표</t>
    <phoneticPr fontId="14" type="noConversion"/>
  </si>
  <si>
    <t>구  분</t>
    <phoneticPr fontId="14" type="noConversion"/>
  </si>
  <si>
    <t>요율
(%)</t>
    <phoneticPr fontId="10" type="noConversion"/>
  </si>
  <si>
    <t>적용대상액</t>
    <phoneticPr fontId="14" type="noConversion"/>
  </si>
  <si>
    <t>금 액</t>
    <phoneticPr fontId="10" type="noConversion"/>
  </si>
  <si>
    <t>국민건강보험료</t>
    <phoneticPr fontId="10" type="noConversion"/>
  </si>
  <si>
    <t xml:space="preserve">      2. 요율(%) : 노인장기요양보험법 시행령 제4조</t>
    <phoneticPr fontId="14" type="noConversion"/>
  </si>
  <si>
    <t xml:space="preserve">      3. 금액 : 적용대상액 × 요율(%)</t>
    <phoneticPr fontId="14" type="noConversion"/>
  </si>
  <si>
    <t>국민연금 산출표</t>
    <phoneticPr fontId="14" type="noConversion"/>
  </si>
  <si>
    <t>구  분</t>
    <phoneticPr fontId="14" type="noConversion"/>
  </si>
  <si>
    <t>요율
(%)</t>
    <phoneticPr fontId="10" type="noConversion"/>
  </si>
  <si>
    <t>적용대상액</t>
    <phoneticPr fontId="14" type="noConversion"/>
  </si>
  <si>
    <t>금 액</t>
    <phoneticPr fontId="10" type="noConversion"/>
  </si>
  <si>
    <t>기본급여</t>
    <phoneticPr fontId="10" type="noConversion"/>
  </si>
  <si>
    <t>상여금</t>
    <phoneticPr fontId="10" type="noConversion"/>
  </si>
  <si>
    <t>제수당</t>
    <phoneticPr fontId="10" type="noConversion"/>
  </si>
  <si>
    <t>계</t>
    <phoneticPr fontId="10" type="noConversion"/>
  </si>
  <si>
    <t>계</t>
    <phoneticPr fontId="14" type="noConversion"/>
  </si>
  <si>
    <t xml:space="preserve">      2. 요율(%) : 국민연금법 제88조</t>
    <phoneticPr fontId="14" type="noConversion"/>
  </si>
  <si>
    <t xml:space="preserve">      3. 금액 : 적용대상액 계 × 요율(%)</t>
    <phoneticPr fontId="14" type="noConversion"/>
  </si>
  <si>
    <t>고용보험료 산출표</t>
    <phoneticPr fontId="14" type="noConversion"/>
  </si>
  <si>
    <t>구  분</t>
    <phoneticPr fontId="14" type="noConversion"/>
  </si>
  <si>
    <t>요율
(%)</t>
    <phoneticPr fontId="10" type="noConversion"/>
  </si>
  <si>
    <t>적용대상액</t>
    <phoneticPr fontId="14" type="noConversion"/>
  </si>
  <si>
    <t>금 액</t>
    <phoneticPr fontId="10" type="noConversion"/>
  </si>
  <si>
    <t>기본급여</t>
    <phoneticPr fontId="10" type="noConversion"/>
  </si>
  <si>
    <t>상여금</t>
    <phoneticPr fontId="10" type="noConversion"/>
  </si>
  <si>
    <t>제수당</t>
    <phoneticPr fontId="10" type="noConversion"/>
  </si>
  <si>
    <t>계</t>
    <phoneticPr fontId="10" type="noConversion"/>
  </si>
  <si>
    <t>계</t>
    <phoneticPr fontId="14" type="noConversion"/>
  </si>
  <si>
    <t xml:space="preserve">      2. 요율(%) : 고용보험 및 산업재해보상보험의 보험료 징수에 관한 법률 시행령 제12조</t>
    <phoneticPr fontId="14" type="noConversion"/>
  </si>
  <si>
    <t xml:space="preserve">      3. 금액 : 적용대상액 계 × 요율(%)</t>
    <phoneticPr fontId="14" type="noConversion"/>
  </si>
  <si>
    <t>임금채권보장기금 산출표</t>
    <phoneticPr fontId="14" type="noConversion"/>
  </si>
  <si>
    <t>계</t>
    <phoneticPr fontId="14" type="noConversion"/>
  </si>
  <si>
    <t xml:space="preserve">      3. 금액 : 적용대상액 계 × 요율(%)</t>
    <phoneticPr fontId="14" type="noConversion"/>
  </si>
  <si>
    <t>단가
(1인당)</t>
    <phoneticPr fontId="10" type="noConversion"/>
  </si>
  <si>
    <t>소요인원 및 근로형태</t>
    <phoneticPr fontId="10" type="noConversion"/>
  </si>
  <si>
    <t>[표 1]</t>
    <phoneticPr fontId="14" type="noConversion"/>
  </si>
  <si>
    <t>구 분</t>
    <phoneticPr fontId="10" type="noConversion"/>
  </si>
  <si>
    <t>인원</t>
    <phoneticPr fontId="10" type="noConversion"/>
  </si>
  <si>
    <t>근무기간별</t>
    <phoneticPr fontId="10" type="noConversion"/>
  </si>
  <si>
    <t>휴게시간</t>
    <phoneticPr fontId="10" type="noConversion"/>
  </si>
  <si>
    <t>비 고</t>
    <phoneticPr fontId="10" type="noConversion"/>
  </si>
  <si>
    <t>계</t>
    <phoneticPr fontId="10" type="noConversion"/>
  </si>
  <si>
    <t>투입인원</t>
    <phoneticPr fontId="2" type="noConversion"/>
  </si>
  <si>
    <t>인건비 집계표</t>
    <phoneticPr fontId="10" type="noConversion"/>
  </si>
  <si>
    <t>구  분</t>
    <phoneticPr fontId="10" type="noConversion"/>
  </si>
  <si>
    <t>기본급여</t>
    <phoneticPr fontId="10" type="noConversion"/>
  </si>
  <si>
    <t>상여금</t>
    <phoneticPr fontId="10" type="noConversion"/>
  </si>
  <si>
    <t>제수당</t>
    <phoneticPr fontId="10" type="noConversion"/>
  </si>
  <si>
    <t>퇴직급여충당금</t>
    <phoneticPr fontId="10" type="noConversion"/>
  </si>
  <si>
    <t>합    계</t>
    <phoneticPr fontId="10" type="noConversion"/>
  </si>
  <si>
    <t>단가
(1인당)</t>
    <phoneticPr fontId="10" type="noConversion"/>
  </si>
  <si>
    <t>인원</t>
    <phoneticPr fontId="10" type="noConversion"/>
  </si>
  <si>
    <t>금 액</t>
    <phoneticPr fontId="10" type="noConversion"/>
  </si>
  <si>
    <t>계</t>
    <phoneticPr fontId="10" type="noConversion"/>
  </si>
  <si>
    <t>월기본급여 산출표</t>
    <phoneticPr fontId="14" type="noConversion"/>
  </si>
  <si>
    <t>구 분</t>
    <phoneticPr fontId="14" type="noConversion"/>
  </si>
  <si>
    <t>적용단가/hr</t>
    <phoneticPr fontId="14" type="noConversion"/>
  </si>
  <si>
    <t>월근무시간(hr)</t>
    <phoneticPr fontId="14" type="noConversion"/>
  </si>
  <si>
    <t>적용인원</t>
    <phoneticPr fontId="14" type="noConversion"/>
  </si>
  <si>
    <t>월기본급여</t>
    <phoneticPr fontId="14" type="noConversion"/>
  </si>
  <si>
    <t>비 고</t>
    <phoneticPr fontId="14" type="noConversion"/>
  </si>
  <si>
    <t>계</t>
    <phoneticPr fontId="14" type="noConversion"/>
  </si>
  <si>
    <t xml:space="preserve"> 註) 1. 월기본급여 : 적용단가 × 월근무시간 × 적용인원 </t>
    <phoneticPr fontId="14" type="noConversion"/>
  </si>
  <si>
    <t>상여금 산출표</t>
    <phoneticPr fontId="14" type="noConversion"/>
  </si>
  <si>
    <t>구 분</t>
    <phoneticPr fontId="14" type="noConversion"/>
  </si>
  <si>
    <t>월기본급여</t>
    <phoneticPr fontId="14" type="noConversion"/>
  </si>
  <si>
    <t>연간상여지급률</t>
    <phoneticPr fontId="14" type="noConversion"/>
  </si>
  <si>
    <t>적용인원</t>
    <phoneticPr fontId="14" type="noConversion"/>
  </si>
  <si>
    <t>연간상여금</t>
    <phoneticPr fontId="14" type="noConversion"/>
  </si>
  <si>
    <t>월간상여금</t>
    <phoneticPr fontId="14" type="noConversion"/>
  </si>
  <si>
    <t>계</t>
    <phoneticPr fontId="14" type="noConversion"/>
  </si>
  <si>
    <t xml:space="preserve">      2. 연간상여금 : 월기본급여 × 연간상여지급률 × 적용인원</t>
    <phoneticPr fontId="14" type="noConversion"/>
  </si>
  <si>
    <t xml:space="preserve">      3. 월간상여금 : 연간상여금 ÷ 12개월</t>
    <phoneticPr fontId="14" type="noConversion"/>
  </si>
  <si>
    <t>제수당 산출표</t>
    <phoneticPr fontId="14" type="noConversion"/>
  </si>
  <si>
    <t>비  목</t>
    <phoneticPr fontId="14" type="noConversion"/>
  </si>
  <si>
    <t>적용단가</t>
    <phoneticPr fontId="14" type="noConversion"/>
  </si>
  <si>
    <t>수량</t>
    <phoneticPr fontId="14" type="noConversion"/>
  </si>
  <si>
    <t>적용
인원</t>
    <phoneticPr fontId="14" type="noConversion"/>
  </si>
  <si>
    <t>연금액</t>
    <phoneticPr fontId="14" type="noConversion"/>
  </si>
  <si>
    <t>월금액</t>
    <phoneticPr fontId="14" type="noConversion"/>
  </si>
  <si>
    <t>연차수당</t>
    <phoneticPr fontId="14" type="noConversion"/>
  </si>
  <si>
    <t>구 분</t>
    <phoneticPr fontId="10" type="noConversion"/>
  </si>
  <si>
    <t>비 목</t>
    <phoneticPr fontId="10" type="noConversion"/>
  </si>
  <si>
    <t>인원</t>
    <phoneticPr fontId="10" type="noConversion"/>
  </si>
  <si>
    <t>단위</t>
    <phoneticPr fontId="10" type="noConversion"/>
  </si>
  <si>
    <t>연차일수
(연간)</t>
    <phoneticPr fontId="10" type="noConversion"/>
  </si>
  <si>
    <t>적용단가</t>
    <phoneticPr fontId="10" type="noConversion"/>
  </si>
  <si>
    <t>연금액</t>
    <phoneticPr fontId="10" type="noConversion"/>
  </si>
  <si>
    <t>월금액</t>
    <phoneticPr fontId="10" type="noConversion"/>
  </si>
  <si>
    <t>연차수당</t>
    <phoneticPr fontId="10" type="noConversion"/>
  </si>
  <si>
    <t>일</t>
    <phoneticPr fontId="10" type="noConversion"/>
  </si>
  <si>
    <t>계</t>
    <phoneticPr fontId="10" type="noConversion"/>
  </si>
  <si>
    <t xml:space="preserve">     2. 연금액 : 인원 × 연차일수(연간) × 적용단가</t>
    <phoneticPr fontId="10" type="noConversion"/>
  </si>
  <si>
    <t>퇴직급여충당금 산출표</t>
    <phoneticPr fontId="14" type="noConversion"/>
  </si>
  <si>
    <t>평 균 임 금</t>
    <phoneticPr fontId="14" type="noConversion"/>
  </si>
  <si>
    <t>지급률</t>
    <phoneticPr fontId="14" type="noConversion"/>
  </si>
  <si>
    <t>월간퇴직금</t>
    <phoneticPr fontId="14" type="noConversion"/>
  </si>
  <si>
    <t>기본급여</t>
    <phoneticPr fontId="14" type="noConversion"/>
  </si>
  <si>
    <t>상여금</t>
    <phoneticPr fontId="14" type="noConversion"/>
  </si>
  <si>
    <t>제수당</t>
    <phoneticPr fontId="14" type="noConversion"/>
  </si>
  <si>
    <t>합   계</t>
    <phoneticPr fontId="14" type="noConversion"/>
  </si>
  <si>
    <t>1/12</t>
    <phoneticPr fontId="14" type="noConversion"/>
  </si>
  <si>
    <t>계</t>
    <phoneticPr fontId="14" type="noConversion"/>
  </si>
  <si>
    <t xml:space="preserve">      3. 연간퇴직금지급률 : 근로기준법 제34조 및 근로자퇴직급여보장법 제8조에 의거 100%적용</t>
    <phoneticPr fontId="14" type="noConversion"/>
  </si>
  <si>
    <t>적용직종 및 노임단가</t>
    <phoneticPr fontId="14" type="noConversion"/>
  </si>
  <si>
    <t>구 분</t>
    <phoneticPr fontId="14" type="noConversion"/>
  </si>
  <si>
    <t>적용직종</t>
    <phoneticPr fontId="14" type="noConversion"/>
  </si>
  <si>
    <t>적용노임단가</t>
    <phoneticPr fontId="14" type="noConversion"/>
  </si>
  <si>
    <t>비     고</t>
    <phoneticPr fontId="14" type="noConversion"/>
  </si>
  <si>
    <t>노임/hr</t>
    <phoneticPr fontId="14" type="noConversion"/>
  </si>
  <si>
    <t xml:space="preserve">     2. 통계법 제17조 규정에 의한 통계작성 지정기관(대한건설협회, 중소기업중앙회)에서 조사공표한</t>
    <phoneticPr fontId="14" type="noConversion"/>
  </si>
  <si>
    <t>직 종 명</t>
    <phoneticPr fontId="14" type="noConversion"/>
  </si>
  <si>
    <t>시중노임단가</t>
    <phoneticPr fontId="14" type="noConversion"/>
  </si>
  <si>
    <t>비                   고</t>
    <phoneticPr fontId="14" type="noConversion"/>
  </si>
  <si>
    <t>노임/일(8시간 기준)</t>
    <phoneticPr fontId="14" type="noConversion"/>
  </si>
  <si>
    <t>노임/hr</t>
    <phoneticPr fontId="14" type="noConversion"/>
  </si>
  <si>
    <t xml:space="preserve">중소기업중앙회 조사 발표 </t>
    <phoneticPr fontId="14" type="noConversion"/>
  </si>
  <si>
    <t xml:space="preserve">註) 노임/hr = 노임/일 ÷ 8hr/일 </t>
    <phoneticPr fontId="14" type="noConversion"/>
  </si>
  <si>
    <t>통상임금 산출표</t>
    <phoneticPr fontId="10" type="noConversion"/>
  </si>
  <si>
    <t>구 분</t>
    <phoneticPr fontId="10" type="noConversion"/>
  </si>
  <si>
    <t>기본급여
(월)</t>
    <phoneticPr fontId="10" type="noConversion"/>
  </si>
  <si>
    <t>상여금
(월)</t>
    <phoneticPr fontId="10" type="noConversion"/>
  </si>
  <si>
    <t>통상적
수당(월)</t>
    <phoneticPr fontId="10" type="noConversion"/>
  </si>
  <si>
    <t>근로시간
(월)</t>
    <phoneticPr fontId="10" type="noConversion"/>
  </si>
  <si>
    <t>통상임금
(hr)</t>
    <phoneticPr fontId="10" type="noConversion"/>
  </si>
  <si>
    <t>통상임금
(일)</t>
    <phoneticPr fontId="10" type="noConversion"/>
  </si>
  <si>
    <t>註) 1. 고용노동부 '통상임금 노사지도 지침(2014. 01. 23)'을 기준으로 산정한 통상임금으로 항목별 기준은</t>
    <phoneticPr fontId="2" type="noConversion"/>
  </si>
  <si>
    <t xml:space="preserve">         다음과 같다.</t>
    <phoneticPr fontId="2" type="noConversion"/>
  </si>
  <si>
    <t xml:space="preserve">      ① 기본급여 : 근로자가 소정근로시간에 통상적으로 제공하기로 정한 근로에 관하여 사용자와 근로자가</t>
    <phoneticPr fontId="2" type="noConversion"/>
  </si>
  <si>
    <t xml:space="preserve">      ② 상여금 : 일정한 간격을 두고 계속적으로 지급되는 상여금 이라면 '정기성' 요건은 충족되지만, 지급일</t>
    <phoneticPr fontId="2" type="noConversion"/>
  </si>
  <si>
    <t xml:space="preserve">          특정시점에 재직 중인 근로자에게 한정할 경우에는 '고정성'이 없으므로 통상임금에서 제외되는</t>
    <phoneticPr fontId="2" type="noConversion"/>
  </si>
  <si>
    <t xml:space="preserve">      ③ 통상적수당 : 정기적·일률적·고정적으로 지급되어지는 수당으로 기술수당, 근속수당, 가족수당</t>
    <phoneticPr fontId="2" type="noConversion"/>
  </si>
  <si>
    <t xml:space="preserve">          (부양가족 수와 관계없이 모든 근로자에게 지급되는 수당), 성과급(최소한도가 보장되는 성과급),</t>
    <phoneticPr fontId="2" type="noConversion"/>
  </si>
  <si>
    <t xml:space="preserve">          복리후생수당(교통비, 급식비), 기타 정기적·일률적·고정적으로 지급되는 수당으로, 본 용역에서는 </t>
    <phoneticPr fontId="2" type="noConversion"/>
  </si>
  <si>
    <t xml:space="preserve">       ※ 통상임금 : 근로자에게 정기적·일률적·고정적으로 지급되는 임금으로서, 연장 · 야간 · 휴일근로 및</t>
    <phoneticPr fontId="2" type="noConversion"/>
  </si>
  <si>
    <t xml:space="preserve">           연차수당의 법정수당 산정의 기준이 됨</t>
    <phoneticPr fontId="2" type="noConversion"/>
  </si>
  <si>
    <t xml:space="preserve">           [근로기준법, 고용노동부 '통상임금 노사지도 지침(2014. 01. 23)' 참조]</t>
    <phoneticPr fontId="2" type="noConversion"/>
  </si>
  <si>
    <t xml:space="preserve">     2. 통상임금(hr) : 계 ÷ 근로시간</t>
    <phoneticPr fontId="2" type="noConversion"/>
  </si>
  <si>
    <t>[표 1-3]</t>
    <phoneticPr fontId="14" type="noConversion"/>
  </si>
  <si>
    <t>註) 1. 기본급여 : [표 1-4] 월기본급여 산출표 참조</t>
    <phoneticPr fontId="10" type="noConversion"/>
  </si>
  <si>
    <t xml:space="preserve">     2. 상여금 : [표 1-5] 상여금 산출표 참조</t>
    <phoneticPr fontId="10" type="noConversion"/>
  </si>
  <si>
    <t xml:space="preserve">     3. 제수당 : [표 1-6] 제수당 산출표 참조</t>
    <phoneticPr fontId="10" type="noConversion"/>
  </si>
  <si>
    <t>[표 1-4]</t>
    <phoneticPr fontId="14" type="noConversion"/>
  </si>
  <si>
    <t xml:space="preserve">      2. 월근무시간 :  [표 1-2] 직종별 인/월평균 기본근로시간 산출표 참조</t>
    <phoneticPr fontId="14" type="noConversion"/>
  </si>
  <si>
    <t>[표 1-5]</t>
    <phoneticPr fontId="14" type="noConversion"/>
  </si>
  <si>
    <t>[표 1-6]</t>
    <phoneticPr fontId="14" type="noConversion"/>
  </si>
  <si>
    <t>[표 1-7]</t>
    <phoneticPr fontId="14" type="noConversion"/>
  </si>
  <si>
    <t>註) 1. 기본급여 : [표 1-4] 월기본급여 산출표 참조</t>
    <phoneticPr fontId="14" type="noConversion"/>
  </si>
  <si>
    <t xml:space="preserve">      2. 제수당 : [표 1-6] 제수당 산출표 참조</t>
    <phoneticPr fontId="14" type="noConversion"/>
  </si>
  <si>
    <t xml:space="preserve">      4. 월금액 : 연금액 ÷ 12개월</t>
    <phoneticPr fontId="14" type="noConversion"/>
  </si>
  <si>
    <t xml:space="preserve">      2. 수량</t>
    <phoneticPr fontId="14" type="noConversion"/>
  </si>
  <si>
    <t xml:space="preserve">       - 연차 : [표 1-7] 연차수당 산출표 참조 </t>
    <phoneticPr fontId="14" type="noConversion"/>
  </si>
  <si>
    <t xml:space="preserve">      3. 연금액 : 적용단가 × 수량 × 적용인원 </t>
    <phoneticPr fontId="14" type="noConversion"/>
  </si>
  <si>
    <t>연차수당 산출표</t>
    <phoneticPr fontId="10" type="noConversion"/>
  </si>
  <si>
    <t xml:space="preserve">      2. 요율(%) : 임금채권보장법 제9조, 고용노동부고시 제2015-95호</t>
    <phoneticPr fontId="14" type="noConversion"/>
  </si>
  <si>
    <t>경  비  산  정 기  준</t>
    <phoneticPr fontId="89" type="noConversion"/>
  </si>
  <si>
    <t xml:space="preserve">  1) 보험 및 기타연기금</t>
    <phoneticPr fontId="89" type="noConversion"/>
  </si>
  <si>
    <t xml:space="preserve"> 註) 1. 월기본급여 : [표 1-4] 월기본급여산출표 참조</t>
    <phoneticPr fontId="14" type="noConversion"/>
  </si>
  <si>
    <t>단순노무종사원</t>
    <phoneticPr fontId="14" type="noConversion"/>
  </si>
  <si>
    <t>[표 2-1]</t>
    <phoneticPr fontId="14" type="noConversion"/>
  </si>
  <si>
    <t>註) 1. 산재보험료 : [표 2-2] 산재보험료 산출표 참조</t>
    <phoneticPr fontId="10" type="noConversion"/>
  </si>
  <si>
    <t xml:space="preserve">     2. 국민건강보험료 : [표 2-3] 국민건강보험료 산출표 참조</t>
    <phoneticPr fontId="10" type="noConversion"/>
  </si>
  <si>
    <t xml:space="preserve">     3. 노인장기요양보험료 : [표 2-4] 노인장기요양보험료 산출표 참조</t>
    <phoneticPr fontId="10" type="noConversion"/>
  </si>
  <si>
    <t xml:space="preserve">     4. 국민연금 : [표 2-5] 국민연금 산출표 참조</t>
    <phoneticPr fontId="10" type="noConversion"/>
  </si>
  <si>
    <t xml:space="preserve">     5. 고용보험료 : [표 2-6] 고용보험료 산출표 참조</t>
    <phoneticPr fontId="10" type="noConversion"/>
  </si>
  <si>
    <t xml:space="preserve">     6. 임금채권보장기금 : [표 2-7] 임금채권보장기금 산출표 참조</t>
    <phoneticPr fontId="10" type="noConversion"/>
  </si>
  <si>
    <t>[표 2-2]</t>
    <phoneticPr fontId="14" type="noConversion"/>
  </si>
  <si>
    <t>[표 2-3]</t>
    <phoneticPr fontId="14" type="noConversion"/>
  </si>
  <si>
    <t>[표 2-4]</t>
    <phoneticPr fontId="14" type="noConversion"/>
  </si>
  <si>
    <t xml:space="preserve"> 註) 1. 적용대상액 : [표 2-3] 국민건강보험료 산출표 참조</t>
    <phoneticPr fontId="14" type="noConversion"/>
  </si>
  <si>
    <t>[표 2-5]</t>
    <phoneticPr fontId="14" type="noConversion"/>
  </si>
  <si>
    <t>[표 2-6]</t>
    <phoneticPr fontId="14" type="noConversion"/>
  </si>
  <si>
    <t>[표 2-7]</t>
    <phoneticPr fontId="14" type="noConversion"/>
  </si>
  <si>
    <t>산 재 보 험 료</t>
    <phoneticPr fontId="78" type="noConversion"/>
  </si>
  <si>
    <t>註) 1. 보험 및 기타연기금 : [표 2-1] 보험 및 기타연기금 집계표 참조</t>
    <phoneticPr fontId="10" type="noConversion"/>
  </si>
  <si>
    <t xml:space="preserve">     3. 월금액 : 연금액 ÷ 12개월</t>
    <phoneticPr fontId="10" type="noConversion"/>
  </si>
  <si>
    <t>구       분</t>
    <phoneticPr fontId="14" type="noConversion"/>
  </si>
  <si>
    <t>단위</t>
    <phoneticPr fontId="14" type="noConversion"/>
  </si>
  <si>
    <t>단  가</t>
    <phoneticPr fontId="14" type="noConversion"/>
  </si>
  <si>
    <t>인원</t>
    <phoneticPr fontId="14" type="noConversion"/>
  </si>
  <si>
    <t>연간지급
수량</t>
    <phoneticPr fontId="14" type="noConversion"/>
  </si>
  <si>
    <t>연금액</t>
    <phoneticPr fontId="14" type="noConversion"/>
  </si>
  <si>
    <t>월금액</t>
    <phoneticPr fontId="14" type="noConversion"/>
  </si>
  <si>
    <t>비 고</t>
    <phoneticPr fontId="14" type="noConversion"/>
  </si>
  <si>
    <t>켤레</t>
    <phoneticPr fontId="14" type="noConversion"/>
  </si>
  <si>
    <t>계</t>
    <phoneticPr fontId="10" type="noConversion"/>
  </si>
  <si>
    <t>단위당(1인) 피복비 산출표</t>
    <phoneticPr fontId="14" type="noConversion"/>
  </si>
  <si>
    <t>신사화</t>
    <phoneticPr fontId="14" type="noConversion"/>
  </si>
  <si>
    <t>착</t>
    <phoneticPr fontId="14" type="noConversion"/>
  </si>
  <si>
    <t>물자2 15000+13000</t>
    <phoneticPr fontId="14" type="noConversion"/>
  </si>
  <si>
    <t>물정2 P982(50,000/1.1)</t>
    <phoneticPr fontId="14" type="noConversion"/>
  </si>
  <si>
    <t>개</t>
    <phoneticPr fontId="14" type="noConversion"/>
  </si>
  <si>
    <t>물자2 3500</t>
    <phoneticPr fontId="14" type="noConversion"/>
  </si>
  <si>
    <t>경비모</t>
    <phoneticPr fontId="14" type="noConversion"/>
  </si>
  <si>
    <t xml:space="preserve">     2. 경비복(동복), 신사화, 방한복 : 연 1회 지급</t>
    <phoneticPr fontId="14" type="noConversion"/>
  </si>
  <si>
    <t>물정2 P975 30000</t>
    <phoneticPr fontId="14" type="noConversion"/>
  </si>
  <si>
    <t xml:space="preserve">                                                 구  분
  비  목</t>
    <phoneticPr fontId="78" type="noConversion"/>
  </si>
  <si>
    <t>단위 : 원/월</t>
    <phoneticPr fontId="78" type="noConversion"/>
  </si>
  <si>
    <t xml:space="preserve">       - 야간근로수당 : [표 1-2] 직종별 인/월평균 기본근로시간 산출표</t>
    <phoneticPr fontId="14" type="noConversion"/>
  </si>
  <si>
    <t>안전화</t>
    <phoneticPr fontId="14" type="noConversion"/>
  </si>
  <si>
    <t>물정2 P975</t>
    <phoneticPr fontId="14" type="noConversion"/>
  </si>
  <si>
    <t>물자2P140</t>
    <phoneticPr fontId="10" type="noConversion"/>
  </si>
  <si>
    <t>경비복(상/하)</t>
    <phoneticPr fontId="14" type="noConversion"/>
  </si>
  <si>
    <t>근무복(상/하)</t>
    <phoneticPr fontId="14" type="noConversion"/>
  </si>
  <si>
    <t>소계</t>
    <phoneticPr fontId="14" type="noConversion"/>
  </si>
  <si>
    <t xml:space="preserve">    - 근무복(상/하) : 연 4회 지급</t>
    <phoneticPr fontId="14" type="noConversion"/>
  </si>
  <si>
    <t xml:space="preserve">    - 안전화 : 연 2회 지급</t>
    <phoneticPr fontId="14" type="noConversion"/>
  </si>
  <si>
    <t xml:space="preserve">    3. 연금액 : 단가 × 인원 × 연간지급수량 </t>
    <phoneticPr fontId="14" type="noConversion"/>
  </si>
  <si>
    <t xml:space="preserve">    4. 월금액 : 연금액 ÷ 12개월</t>
    <phoneticPr fontId="14" type="noConversion"/>
  </si>
  <si>
    <t xml:space="preserve">    - 경비모 : 연 2회 지급</t>
    <phoneticPr fontId="14" type="noConversion"/>
  </si>
  <si>
    <t xml:space="preserve">    - 신사화 : 연 2회 지급</t>
    <phoneticPr fontId="14" type="noConversion"/>
  </si>
  <si>
    <t xml:space="preserve">    - 경비복(상/하) : 연 4회 지급</t>
    <phoneticPr fontId="14" type="noConversion"/>
  </si>
  <si>
    <t>[표 1-8]</t>
    <phoneticPr fontId="14" type="noConversion"/>
  </si>
  <si>
    <t>[표 1-9]</t>
    <phoneticPr fontId="14" type="noConversion"/>
  </si>
  <si>
    <t>[표 1-10]</t>
    <phoneticPr fontId="10" type="noConversion"/>
  </si>
  <si>
    <t xml:space="preserve">          해당사항이 없는바 제외하였음.</t>
    <phoneticPr fontId="2" type="noConversion"/>
  </si>
  <si>
    <t xml:space="preserve">     3. 통상임금(일) : 통상임금(hr) × 근로자 1일 평균근무시간</t>
    <phoneticPr fontId="2" type="noConversion"/>
  </si>
  <si>
    <t xml:space="preserve"> 註) 1. 적용단가 : [표 1-10] 통상임금 산출표 참조 </t>
    <phoneticPr fontId="14" type="noConversion"/>
  </si>
  <si>
    <t xml:space="preserve">      3. 적용단가/hr : [표 1-9] 적용직종 및 노임단가 참조</t>
    <phoneticPr fontId="14" type="noConversion"/>
  </si>
  <si>
    <t xml:space="preserve">     4. 퇴직급여충당금 : [표 1-8] 퇴직급여충당금 산출표 참조</t>
    <phoneticPr fontId="10" type="noConversion"/>
  </si>
  <si>
    <t>註) 1. 적용단가 : [표 1-10] 통상임금 산출표 참조</t>
    <phoneticPr fontId="10" type="noConversion"/>
  </si>
  <si>
    <t xml:space="preserve">          지급하기로 약정한 금품 - [표 1-3] 인건비 집계표 참조</t>
    <phoneticPr fontId="2" type="noConversion"/>
  </si>
  <si>
    <t>[표 2-9]</t>
    <phoneticPr fontId="14" type="noConversion"/>
  </si>
  <si>
    <t>이윤(10.0%)</t>
    <phoneticPr fontId="78" type="noConversion"/>
  </si>
  <si>
    <t>일반관리비(9.0%)</t>
    <phoneticPr fontId="78" type="noConversion"/>
  </si>
  <si>
    <t>09:00~18:00</t>
    <phoneticPr fontId="10" type="noConversion"/>
  </si>
  <si>
    <t>휴게시간 1hr</t>
    <phoneticPr fontId="10" type="noConversion"/>
  </si>
  <si>
    <t>요일별 인/주당 근로시간 산출표</t>
    <phoneticPr fontId="10" type="noConversion"/>
  </si>
  <si>
    <t>[표 1-1]</t>
    <phoneticPr fontId="14" type="noConversion"/>
  </si>
  <si>
    <t>구 분</t>
    <phoneticPr fontId="10" type="noConversion"/>
  </si>
  <si>
    <t>단위</t>
    <phoneticPr fontId="10" type="noConversion"/>
  </si>
  <si>
    <t>요일별 주당 근로시간</t>
    <phoneticPr fontId="10" type="noConversion"/>
  </si>
  <si>
    <t>근무형태</t>
    <phoneticPr fontId="10" type="noConversion"/>
  </si>
  <si>
    <t>비 고</t>
    <phoneticPr fontId="10" type="noConversion"/>
  </si>
  <si>
    <t>주야</t>
    <phoneticPr fontId="10" type="noConversion"/>
  </si>
  <si>
    <t>주휴일</t>
    <phoneticPr fontId="10" type="noConversion"/>
  </si>
  <si>
    <t>기본근로시간</t>
    <phoneticPr fontId="10" type="noConversion"/>
  </si>
  <si>
    <t>hr</t>
    <phoneticPr fontId="10" type="noConversion"/>
  </si>
  <si>
    <t>주간</t>
    <phoneticPr fontId="10" type="noConversion"/>
  </si>
  <si>
    <t>주간근무</t>
    <phoneticPr fontId="10" type="noConversion"/>
  </si>
  <si>
    <t>註) 요일별 주당 근로시간 : [표 1] 소요인원 및 근로형태 참조</t>
    <phoneticPr fontId="10" type="noConversion"/>
  </si>
  <si>
    <t>직종별 인/월평균 기본근로시간 산출표</t>
    <phoneticPr fontId="10" type="noConversion"/>
  </si>
  <si>
    <t>[표 1-2]</t>
    <phoneticPr fontId="14" type="noConversion"/>
  </si>
  <si>
    <t>구  분</t>
    <phoneticPr fontId="10" type="noConversion"/>
  </si>
  <si>
    <t>단위</t>
    <phoneticPr fontId="10" type="noConversion"/>
  </si>
  <si>
    <t>요일별 주당 근로시간</t>
    <phoneticPr fontId="10" type="noConversion"/>
  </si>
  <si>
    <t>인당 월평균 근로시간
[(365일÷7일)÷
12개월×계]</t>
    <phoneticPr fontId="10" type="noConversion"/>
  </si>
  <si>
    <t>근무형태</t>
    <phoneticPr fontId="10" type="noConversion"/>
  </si>
  <si>
    <t>비 고</t>
    <phoneticPr fontId="10" type="noConversion"/>
  </si>
  <si>
    <t>주야</t>
    <phoneticPr fontId="10" type="noConversion"/>
  </si>
  <si>
    <t>주휴일</t>
    <phoneticPr fontId="10" type="noConversion"/>
  </si>
  <si>
    <t>계</t>
    <phoneticPr fontId="10" type="noConversion"/>
  </si>
  <si>
    <t>기본근로시간</t>
    <phoneticPr fontId="10" type="noConversion"/>
  </si>
  <si>
    <t>hr</t>
    <phoneticPr fontId="10" type="noConversion"/>
  </si>
  <si>
    <t>주간</t>
    <phoneticPr fontId="10" type="noConversion"/>
  </si>
  <si>
    <t>주간근무</t>
    <phoneticPr fontId="10" type="noConversion"/>
  </si>
  <si>
    <t>註) 요일별 주당 근로시간  : [표 1-1] 요일별 인/주당 근로시간 산출표 참조</t>
    <phoneticPr fontId="10" type="noConversion"/>
  </si>
  <si>
    <t>근로시간</t>
    <phoneticPr fontId="10" type="noConversion"/>
  </si>
  <si>
    <t>물정2 P850</t>
    <phoneticPr fontId="10" type="noConversion"/>
  </si>
  <si>
    <t>주간</t>
    <phoneticPr fontId="10" type="noConversion"/>
  </si>
  <si>
    <t>註) 근로형태별 투입기간 : 과업지시서 기준</t>
    <phoneticPr fontId="10" type="noConversion"/>
  </si>
  <si>
    <t xml:space="preserve">         내용에는 당해직종이 없어 예정가격작성기준(기획재정부계약예규 제380호, 2018. 06. 04)에 의거</t>
    <phoneticPr fontId="14" type="noConversion"/>
  </si>
  <si>
    <t xml:space="preserve">註) 1. 중소기업중앙회 발표 2018년도 상반기 제조부문 노임단가 적용                                                                                                                                   </t>
    <phoneticPr fontId="14" type="noConversion"/>
  </si>
  <si>
    <t xml:space="preserve">         중소기업중앙회에서 발표한 2018년도 상반기 제조부문 노임단가를 참고하였다.</t>
    <phoneticPr fontId="14" type="noConversion"/>
  </si>
  <si>
    <t xml:space="preserve">  &lt;참고&gt; 2018년 상반기 제조부문 노임단가</t>
    <phoneticPr fontId="14" type="noConversion"/>
  </si>
  <si>
    <t xml:space="preserve">          것으로, 본 용역에서는 해당사항이 없는바 제외하였음.</t>
    <phoneticPr fontId="2" type="noConversion"/>
  </si>
  <si>
    <t xml:space="preserve">      2. 요율(%) : 고용노동부고시 제2017-75호, 기타의 사업중 "건물 등의 종합관리사업" 적용 </t>
    <phoneticPr fontId="14" type="noConversion"/>
  </si>
  <si>
    <t xml:space="preserve">       - 연차수당 : 통상임금(일급) × 100%</t>
    <phoneticPr fontId="14" type="noConversion"/>
  </si>
  <si>
    <t>근무복잠바</t>
    <phoneticPr fontId="14" type="noConversion"/>
  </si>
  <si>
    <t>물정2 P967</t>
    <phoneticPr fontId="10" type="noConversion"/>
  </si>
  <si>
    <t>물정2 P974</t>
    <phoneticPr fontId="14" type="noConversion"/>
  </si>
  <si>
    <t xml:space="preserve">    - 근무복잠바 : 연 1회 지급</t>
    <phoneticPr fontId="14" type="noConversion"/>
  </si>
  <si>
    <t xml:space="preserve">   ■  경비(주차)관리</t>
    <phoneticPr fontId="14" type="noConversion"/>
  </si>
  <si>
    <t xml:space="preserve">   ■  시설물 관리(옥상 정원)</t>
    <phoneticPr fontId="14" type="noConversion"/>
  </si>
  <si>
    <t>註) 1. 시설물 관리(옥상 정원)</t>
    <phoneticPr fontId="14" type="noConversion"/>
  </si>
  <si>
    <t xml:space="preserve">    2. 경비(주차)관리</t>
    <phoneticPr fontId="14" type="noConversion"/>
  </si>
  <si>
    <t xml:space="preserve">       - 휴일수당(근로자의날) : 근로자의날제정에관한법률 기준</t>
    <phoneticPr fontId="14" type="noConversion"/>
  </si>
  <si>
    <t xml:space="preserve">            : 15.2hr = [(야간 1hr × 1인) ÷ 2교대 × 7일] × [(365일 ÷ 12개월) ÷ 7일]</t>
    <phoneticPr fontId="2" type="noConversion"/>
  </si>
  <si>
    <t>8hr*5일*2인</t>
    <phoneticPr fontId="10" type="noConversion"/>
  </si>
  <si>
    <t>8hr*1일*2인</t>
    <phoneticPr fontId="10" type="noConversion"/>
  </si>
  <si>
    <t>안내 및 투어 보조자</t>
    <phoneticPr fontId="10" type="noConversion"/>
  </si>
  <si>
    <t>주간 5일 근무</t>
    <phoneticPr fontId="10" type="noConversion"/>
  </si>
  <si>
    <t>2일 휴무</t>
    <phoneticPr fontId="10" type="noConversion"/>
  </si>
  <si>
    <t xml:space="preserve">   보험료중 산업재해보상보험료는 고용노동부고시 제2017-75호에 의거 9. 기타의 사업중 '기타의 각종사업' 요율인 1000분의 11.5을 기본급, 상여금, 제수당의 합계에 승하여 계상하였으며, 국민건강보험료는 국민건강보험법 시행령 제44조에 의거 사업자부담요율 1000분의 31.2을, 노인장기요양보험료은 노인장기요양보험법 시행령 제4조에 의거 건강보험료 금액의 1000분의 73.8를, 국민연금은 국민연금법 제88조에 의거 사업자부담요율 1000분의 45를, 고용보험은 고용보험 및 산업재해보상보험의 징수에 관한 법률 시행령 제12조에 의거하여 1000분의 9를, 임금채권보장기금은 임금채권보장법 제9조 및 고용노동부고시 제2015-95호에 의거하여 1000분의 0.6을, 석면피해구제분담금은 용역업체의 상시근로자가 20명 미만인 사업체가 이행하는 기준으로 적용하지 않았다.</t>
    <phoneticPr fontId="89" type="noConversion"/>
  </si>
  <si>
    <t>1. 경비의 비목별 산정 기준</t>
    <phoneticPr fontId="89" type="noConversion"/>
  </si>
  <si>
    <t>주간근무
[5일]</t>
    <phoneticPr fontId="2" type="noConversion"/>
  </si>
  <si>
    <t>휴일
[2일]</t>
    <phoneticPr fontId="10" type="noConversion"/>
  </si>
  <si>
    <t>▣ 과 업 명 : 안내 및 투어 보조 용역</t>
    <phoneticPr fontId="78" type="noConversion"/>
  </si>
  <si>
    <t>연간금액</t>
    <phoneticPr fontId="78" type="noConversion"/>
  </si>
</sst>
</file>

<file path=xl/styles.xml><?xml version="1.0" encoding="utf-8"?>
<styleSheet xmlns="http://schemas.openxmlformats.org/spreadsheetml/2006/main">
  <numFmts count="51">
    <numFmt numFmtId="41" formatCode="_-* #,##0_-;\-* #,##0_-;_-* &quot;-&quot;_-;_-@_-"/>
    <numFmt numFmtId="24" formatCode="\$#,##0_);[Red]\(\$#,##0\)"/>
    <numFmt numFmtId="176" formatCode="_ * #,##0_ ;_ * \-#,##0_ ;_ * &quot;-&quot;_ ;_ @_ "/>
    <numFmt numFmtId="177" formatCode="#,##0.0"/>
    <numFmt numFmtId="178" formatCode="#,##0.000"/>
    <numFmt numFmtId="179" formatCode="&quot;₩&quot;\!\$#\!\,##0_);[Red]&quot;₩&quot;\!\(&quot;₩&quot;\!\$#\!\,##0&quot;₩&quot;\!\)"/>
    <numFmt numFmtId="180" formatCode="0\!.0000000000000000"/>
    <numFmt numFmtId="181" formatCode="&quot;$&quot;#\!\,##0\!.00_);[Red]&quot;₩&quot;\!\(&quot;$&quot;#\!\,##0\!.00&quot;₩&quot;\!\)"/>
    <numFmt numFmtId="182" formatCode="&quot;₩&quot;#,##0;&quot;₩&quot;&quot;₩&quot;&quot;₩&quot;&quot;₩&quot;&quot;₩&quot;\-#,##0"/>
    <numFmt numFmtId="183" formatCode="#."/>
    <numFmt numFmtId="184" formatCode="#,##0.00;[Red]&quot;-&quot;#,##0.00"/>
    <numFmt numFmtId="185" formatCode="_-* #,##0.0_-;&quot;₩&quot;\!\-* #,##0.0_-;_-* &quot;-&quot;_-;_-@_-"/>
    <numFmt numFmtId="186" formatCode="#,##0;[Red]&quot;-&quot;#,##0"/>
    <numFmt numFmtId="187" formatCode="0.000"/>
    <numFmt numFmtId="188" formatCode="&quot;$&quot;#,##0.00_);\(&quot;$&quot;#,##0.00\)"/>
    <numFmt numFmtId="189" formatCode="&quot;₩&quot;#,##0.00;[Red]&quot;₩&quot;&quot;₩&quot;\-#,##0.00"/>
    <numFmt numFmtId="190" formatCode="&quot;₩&quot;#,##0;[Red]&quot;₩&quot;&quot;₩&quot;\-#,##0"/>
    <numFmt numFmtId="191" formatCode="_-* #,##0.00_-;&quot;₩&quot;&quot;₩&quot;&quot;₩&quot;\-* #,##0.00_-;_-* &quot;-&quot;??_-;_-@_-"/>
    <numFmt numFmtId="192" formatCode="&quot;₩&quot;#,##0;[Red]&quot;₩&quot;&quot;₩&quot;&quot;₩&quot;&quot;₩&quot;&quot;₩&quot;\-#,##0"/>
    <numFmt numFmtId="193" formatCode="_-* #,##0.00\ _P_t_s_-;\-* #,##0.00\ _P_t_s_-;_-* &quot;-&quot;??\ _P_t_s_-;_-@_-"/>
    <numFmt numFmtId="194" formatCode="\$#.00"/>
    <numFmt numFmtId="195" formatCode="&quot;$&quot;#,##0_);[Red]\(&quot;$&quot;#,##0\)"/>
    <numFmt numFmtId="196" formatCode="yy/m"/>
    <numFmt numFmtId="197" formatCode="&quot;F&quot;\ #,##0_-;&quot;F&quot;\ #,##0\-"/>
    <numFmt numFmtId="198" formatCode="_-&quot;₩&quot;* #,##0.00_-;&quot;₩&quot;&quot;₩&quot;&quot;₩&quot;\-&quot;₩&quot;* #,##0.00_-;_-&quot;₩&quot;* &quot;-&quot;??_-;_-@_-"/>
    <numFmt numFmtId="199" formatCode="&quot;₩&quot;#,##0.00;&quot;₩&quot;&quot;₩&quot;&quot;₩&quot;&quot;₩&quot;&quot;₩&quot;\-#,##0.00"/>
    <numFmt numFmtId="200" formatCode="_ * #,##0.00_ ;_ * \-#,##0.00_ ;_ * &quot;-&quot;??_ ;_ @_ "/>
    <numFmt numFmtId="201" formatCode="0.00_)"/>
    <numFmt numFmtId="202" formatCode="#,##0\ &quot;DM&quot;;[Red]\-#,##0\ &quot;DM&quot;"/>
    <numFmt numFmtId="203" formatCode="#,##0.00\ &quot;DM&quot;;[Red]\-#,##0.00\ &quot;DM&quot;"/>
    <numFmt numFmtId="204" formatCode="#,##0.00&quot;?_);\(#,##0.00&quot;&quot;?&quot;\)"/>
    <numFmt numFmtId="205" formatCode="[Red]#,##0"/>
    <numFmt numFmtId="206" formatCode="d\.m\.yy"/>
    <numFmt numFmtId="207" formatCode="#\!\,##0;&quot;₩&quot;\!\-#\!\,##0\!.00"/>
    <numFmt numFmtId="208" formatCode="#,##0;\-#,##0.00"/>
    <numFmt numFmtId="209" formatCode="#,##0.00&quot;?_);[Red]\(#,##0.00&quot;&quot;?&quot;\)"/>
    <numFmt numFmtId="210" formatCode="#,##0.00_ "/>
    <numFmt numFmtId="211" formatCode="#,##0\ ;[Red]&quot;-&quot;#,##0\ "/>
    <numFmt numFmtId="212" formatCode="* #,##0\ ;[Red]* &quot;-&quot;#,##0\ "/>
    <numFmt numFmtId="213" formatCode="#,##0.####;[Red]&quot;-&quot;#,##0.####"/>
    <numFmt numFmtId="214" formatCode="#,##0.0###\ ;[Red]&quot;-&quot;#,##0.0###\ "/>
    <numFmt numFmtId="215" formatCode="&quot;$&quot;#,##0"/>
    <numFmt numFmtId="216" formatCode="#,##0&quot;?_);\(#,##0&quot;&quot;?&quot;\)"/>
    <numFmt numFmtId="217" formatCode="#,##0\ &quot;F&quot;;\-#,##0\ &quot;F&quot;"/>
    <numFmt numFmtId="218" formatCode="0.0%"/>
    <numFmt numFmtId="219" formatCode="0&quot;인&quot;"/>
    <numFmt numFmtId="220" formatCode="General&quot;일&quot;"/>
    <numFmt numFmtId="221" formatCode="##,###&quot;원/월&quot;"/>
    <numFmt numFmtId="222" formatCode="0.0"/>
    <numFmt numFmtId="223" formatCode="0.0_ "/>
    <numFmt numFmtId="224" formatCode="_-* #,##0.0_-;\-* #,##0.0_-;_-* &quot;-&quot;_-;_-@_-"/>
  </numFmts>
  <fonts count="94">
    <font>
      <sz val="11"/>
      <color theme="1"/>
      <name val="맑은 고딕"/>
      <family val="2"/>
      <charset val="129"/>
      <scheme val="minor"/>
    </font>
    <font>
      <sz val="10"/>
      <name val="바탕체"/>
      <family val="1"/>
      <charset val="129"/>
    </font>
    <font>
      <sz val="8"/>
      <name val="맑은 고딕"/>
      <family val="2"/>
      <charset val="129"/>
      <scheme val="minor"/>
    </font>
    <font>
      <sz val="8"/>
      <name val="바탕체"/>
      <family val="1"/>
      <charset val="129"/>
    </font>
    <font>
      <sz val="10"/>
      <name val="굴림"/>
      <family val="3"/>
      <charset val="129"/>
    </font>
    <font>
      <sz val="10"/>
      <name val="HY수평선B"/>
      <family val="1"/>
      <charset val="129"/>
    </font>
    <font>
      <sz val="11"/>
      <name val="굴림"/>
      <family val="3"/>
      <charset val="129"/>
    </font>
    <font>
      <b/>
      <sz val="12"/>
      <name val="굴림"/>
      <family val="3"/>
      <charset val="129"/>
    </font>
    <font>
      <b/>
      <sz val="10"/>
      <name val="HY수평선B"/>
      <family val="1"/>
      <charset val="129"/>
    </font>
    <font>
      <sz val="11"/>
      <name val="HY수평선B"/>
      <family val="1"/>
      <charset val="129"/>
    </font>
    <font>
      <sz val="8"/>
      <name val="돋움"/>
      <family val="3"/>
      <charset val="129"/>
    </font>
    <font>
      <b/>
      <sz val="10"/>
      <name val="굴림"/>
      <family val="3"/>
      <charset val="129"/>
    </font>
    <font>
      <sz val="10"/>
      <name val="MS Sans Serif"/>
      <family val="2"/>
    </font>
    <font>
      <sz val="12"/>
      <name val="바탕체"/>
      <family val="1"/>
      <charset val="129"/>
    </font>
    <font>
      <sz val="11"/>
      <name val="돋움"/>
      <family val="3"/>
      <charset val="129"/>
    </font>
    <font>
      <sz val="10"/>
      <name val="Arial"/>
      <family val="2"/>
    </font>
    <font>
      <sz val="10"/>
      <name val="Helv"/>
      <family val="2"/>
    </font>
    <font>
      <sz val="1"/>
      <color indexed="8"/>
      <name val="Courier"/>
      <family val="3"/>
    </font>
    <font>
      <sz val="12"/>
      <name val="¹UAAA¼"/>
      <family val="1"/>
      <charset val="129"/>
    </font>
    <font>
      <b/>
      <sz val="1"/>
      <color indexed="8"/>
      <name val="Courier"/>
      <family val="3"/>
    </font>
    <font>
      <b/>
      <sz val="10"/>
      <name val="MS Sans Serif"/>
      <family val="2"/>
    </font>
    <font>
      <b/>
      <sz val="12"/>
      <color indexed="16"/>
      <name val="±¼¸²A¼"/>
      <family val="1"/>
      <charset val="129"/>
    </font>
    <font>
      <sz val="11"/>
      <name val="굴림체"/>
      <family val="3"/>
      <charset val="129"/>
    </font>
    <font>
      <sz val="12"/>
      <name val="견명조"/>
      <family val="1"/>
      <charset val="129"/>
    </font>
    <font>
      <sz val="11"/>
      <color indexed="8"/>
      <name val="맑은 고딕"/>
      <family val="3"/>
      <charset val="129"/>
    </font>
    <font>
      <sz val="11"/>
      <color indexed="9"/>
      <name val="맑은 고딕"/>
      <family val="3"/>
      <charset val="129"/>
    </font>
    <font>
      <sz val="9"/>
      <name val="바탕체"/>
      <family val="1"/>
      <charset val="129"/>
    </font>
    <font>
      <sz val="12"/>
      <name val="굴림체"/>
      <family val="3"/>
      <charset val="129"/>
    </font>
    <font>
      <sz val="12"/>
      <name val="¹ÙÅÁÃ¼"/>
      <family val="1"/>
      <charset val="129"/>
    </font>
    <font>
      <sz val="12"/>
      <name val="System"/>
      <family val="2"/>
      <charset val="129"/>
    </font>
    <font>
      <sz val="12"/>
      <name val="±¼¸²A¼"/>
      <family val="1"/>
      <charset val="129"/>
    </font>
    <font>
      <sz val="12"/>
      <name val="¹UAAA¼"/>
      <family val="1"/>
    </font>
    <font>
      <b/>
      <sz val="10"/>
      <name val="Helv"/>
      <family val="2"/>
    </font>
    <font>
      <sz val="11"/>
      <name val="바탕체"/>
      <family val="1"/>
      <charset val="129"/>
    </font>
    <font>
      <sz val="1"/>
      <color indexed="16"/>
      <name val="Courier"/>
      <family val="3"/>
    </font>
    <font>
      <sz val="10"/>
      <name val="MS Serif"/>
      <family val="1"/>
    </font>
    <font>
      <sz val="10"/>
      <color indexed="16"/>
      <name val="MS Serif"/>
      <family val="1"/>
    </font>
    <font>
      <sz val="8"/>
      <name val="Arial"/>
      <family val="2"/>
    </font>
    <font>
      <b/>
      <sz val="12"/>
      <name val="Helv"/>
      <family val="2"/>
    </font>
    <font>
      <b/>
      <sz val="12"/>
      <name val="Arial"/>
      <family val="2"/>
    </font>
    <font>
      <sz val="10"/>
      <name val="Univers (WN)"/>
      <family val="2"/>
    </font>
    <font>
      <sz val="10"/>
      <color indexed="12"/>
      <name val="Arial"/>
      <family val="2"/>
    </font>
    <font>
      <u/>
      <sz val="10"/>
      <color indexed="12"/>
      <name val="MS Sans Serif"/>
      <family val="2"/>
    </font>
    <font>
      <b/>
      <sz val="11"/>
      <name val="Helv"/>
      <family val="2"/>
    </font>
    <font>
      <sz val="7"/>
      <name val="Small Fonts"/>
      <family val="2"/>
    </font>
    <font>
      <sz val="12"/>
      <name val="Helv"/>
      <family val="2"/>
    </font>
    <font>
      <sz val="8"/>
      <name val="Helv"/>
      <family val="2"/>
    </font>
    <font>
      <b/>
      <sz val="8"/>
      <color indexed="8"/>
      <name val="Helv"/>
      <family val="2"/>
    </font>
    <font>
      <sz val="18"/>
      <color indexed="12"/>
      <name val="MS Sans Serif"/>
      <family val="2"/>
    </font>
    <font>
      <b/>
      <u/>
      <sz val="13"/>
      <name val="굴림체"/>
      <family val="3"/>
      <charset val="129"/>
    </font>
    <font>
      <sz val="8"/>
      <color indexed="12"/>
      <name val="Arial"/>
      <family val="2"/>
    </font>
    <font>
      <sz val="11"/>
      <color indexed="10"/>
      <name val="맑은 고딕"/>
      <family val="3"/>
      <charset val="129"/>
    </font>
    <font>
      <b/>
      <sz val="11"/>
      <color indexed="52"/>
      <name val="맑은 고딕"/>
      <family val="3"/>
      <charset val="129"/>
    </font>
    <font>
      <sz val="11"/>
      <color indexed="20"/>
      <name val="맑은 고딕"/>
      <family val="3"/>
      <charset val="129"/>
    </font>
    <font>
      <u/>
      <sz val="11"/>
      <color indexed="20"/>
      <name val="돋움"/>
      <family val="3"/>
      <charset val="129"/>
    </font>
    <font>
      <sz val="11"/>
      <color indexed="60"/>
      <name val="맑은 고딕"/>
      <family val="3"/>
      <charset val="129"/>
    </font>
    <font>
      <sz val="11"/>
      <name val="뼻뮝"/>
      <family val="3"/>
      <charset val="129"/>
    </font>
    <font>
      <sz val="12"/>
      <name val="명조"/>
      <family val="3"/>
      <charset val="129"/>
    </font>
    <font>
      <sz val="10"/>
      <name val="돋움체"/>
      <family val="3"/>
      <charset val="129"/>
    </font>
    <font>
      <b/>
      <sz val="10"/>
      <name val="바탕체"/>
      <family val="1"/>
      <charset val="129"/>
    </font>
    <font>
      <b/>
      <sz val="18"/>
      <name val="바탕체"/>
      <family val="1"/>
      <charset val="129"/>
    </font>
    <font>
      <b/>
      <sz val="12"/>
      <name val="바탕체"/>
      <family val="1"/>
      <charset val="129"/>
    </font>
    <font>
      <i/>
      <sz val="11"/>
      <color indexed="23"/>
      <name val="맑은 고딕"/>
      <family val="3"/>
      <charset val="129"/>
    </font>
    <font>
      <b/>
      <sz val="11"/>
      <color indexed="9"/>
      <name val="맑은 고딕"/>
      <family val="3"/>
      <charset val="129"/>
    </font>
    <font>
      <sz val="10"/>
      <name val="명조"/>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b/>
      <sz val="11"/>
      <color indexed="63"/>
      <name val="맑은 고딕"/>
      <family val="3"/>
      <charset val="129"/>
    </font>
    <font>
      <sz val="10"/>
      <name val="굴림체"/>
      <family val="3"/>
      <charset val="129"/>
    </font>
    <font>
      <b/>
      <sz val="24"/>
      <name val="HY수평선B"/>
      <family val="1"/>
      <charset val="129"/>
    </font>
    <font>
      <b/>
      <sz val="24"/>
      <name val="굴림"/>
      <family val="3"/>
      <charset val="129"/>
    </font>
    <font>
      <b/>
      <sz val="30"/>
      <name val="HY수평선B"/>
      <family val="1"/>
      <charset val="129"/>
    </font>
    <font>
      <sz val="12"/>
      <name val="굴림"/>
      <family val="3"/>
      <charset val="129"/>
    </font>
    <font>
      <sz val="24"/>
      <name val="HY수평선B"/>
      <family val="1"/>
      <charset val="129"/>
    </font>
    <font>
      <b/>
      <sz val="11"/>
      <name val="HY수평선B"/>
      <family val="1"/>
      <charset val="129"/>
    </font>
    <font>
      <sz val="11"/>
      <color theme="1"/>
      <name val="맑은 고딕"/>
      <family val="2"/>
      <charset val="129"/>
      <scheme val="minor"/>
    </font>
    <font>
      <sz val="30"/>
      <name val="HY수평선B"/>
      <family val="1"/>
      <charset val="129"/>
    </font>
    <font>
      <b/>
      <sz val="48"/>
      <name val="HY수평선B"/>
      <family val="1"/>
      <charset val="129"/>
    </font>
    <font>
      <b/>
      <sz val="22"/>
      <name val="HY수평선B"/>
      <family val="1"/>
      <charset val="129"/>
    </font>
    <font>
      <sz val="14"/>
      <name val="굴림"/>
      <family val="3"/>
      <charset val="129"/>
    </font>
    <font>
      <sz val="16"/>
      <name val="굴림"/>
      <family val="3"/>
      <charset val="129"/>
    </font>
    <font>
      <b/>
      <sz val="16"/>
      <name val="굴림"/>
      <family val="3"/>
      <charset val="129"/>
    </font>
    <font>
      <sz val="13"/>
      <name val="굴림"/>
      <family val="3"/>
      <charset val="129"/>
    </font>
    <font>
      <sz val="8"/>
      <name val="굴림"/>
      <family val="3"/>
      <charset val="129"/>
    </font>
    <font>
      <sz val="24"/>
      <name val="굴림"/>
      <family val="3"/>
      <charset val="129"/>
    </font>
    <font>
      <b/>
      <sz val="18"/>
      <name val="굴림"/>
      <family val="3"/>
      <charset val="129"/>
    </font>
    <font>
      <sz val="18"/>
      <name val="굴림"/>
      <family val="3"/>
      <charset val="129"/>
    </font>
    <font>
      <sz val="10"/>
      <color rgb="FFFF0000"/>
      <name val="굴림"/>
      <family val="3"/>
      <charset val="129"/>
    </font>
  </fonts>
  <fills count="32">
    <fill>
      <patternFill patternType="none"/>
    </fill>
    <fill>
      <patternFill patternType="gray125"/>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5"/>
        <bgColor indexed="64"/>
      </patternFill>
    </fill>
    <fill>
      <patternFill patternType="solid">
        <fgColor indexed="26"/>
      </patternFill>
    </fill>
    <fill>
      <patternFill patternType="solid">
        <fgColor indexed="43"/>
      </patternFill>
    </fill>
    <fill>
      <patternFill patternType="solid">
        <fgColor indexed="55"/>
      </patternFill>
    </fill>
    <fill>
      <patternFill patternType="solid">
        <fgColor rgb="FFFFFF00"/>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top/>
      <bottom style="hair">
        <color indexed="64"/>
      </bottom>
      <diagonal/>
    </border>
    <border>
      <left/>
      <right/>
      <top style="double">
        <color indexed="64"/>
      </top>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bottom style="hair">
        <color indexed="64"/>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double">
        <color indexed="64"/>
      </top>
      <bottom style="thin">
        <color indexed="64"/>
      </bottom>
      <diagonal/>
    </border>
    <border>
      <left/>
      <right/>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579">
    <xf numFmtId="0" fontId="0" fillId="0" borderId="0">
      <alignment vertic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2" fillId="0" borderId="5">
      <alignment horizontal="center"/>
    </xf>
    <xf numFmtId="0" fontId="1" fillId="0" borderId="1">
      <alignment horizontal="centerContinuous" vertical="center"/>
    </xf>
    <xf numFmtId="3" fontId="13" fillId="0" borderId="0">
      <alignment vertical="center"/>
    </xf>
    <xf numFmtId="177" fontId="13" fillId="0" borderId="0">
      <alignment vertical="center"/>
    </xf>
    <xf numFmtId="4" fontId="13" fillId="0" borderId="0">
      <alignment vertical="center"/>
    </xf>
    <xf numFmtId="178" fontId="13" fillId="0" borderId="0">
      <alignment vertical="center"/>
    </xf>
    <xf numFmtId="179" fontId="12" fillId="0" borderId="0" applyFont="0" applyFill="0" applyBorder="0" applyAlignment="0" applyProtection="0"/>
    <xf numFmtId="24" fontId="12" fillId="0" borderId="0" applyFont="0" applyFill="0" applyBorder="0" applyAlignment="0" applyProtection="0"/>
    <xf numFmtId="24" fontId="12" fillId="0" borderId="0" applyFont="0" applyFill="0" applyBorder="0" applyAlignment="0" applyProtection="0"/>
    <xf numFmtId="24" fontId="12" fillId="0" borderId="0" applyFont="0" applyFill="0" applyBorder="0" applyAlignment="0" applyProtection="0"/>
    <xf numFmtId="179" fontId="12" fillId="0" borderId="0" applyFont="0" applyFill="0" applyBorder="0" applyAlignment="0" applyProtection="0"/>
    <xf numFmtId="24" fontId="12" fillId="0" borderId="0" applyFont="0" applyFill="0" applyBorder="0" applyAlignment="0" applyProtection="0"/>
    <xf numFmtId="179" fontId="12" fillId="0" borderId="0" applyFont="0" applyFill="0" applyBorder="0" applyAlignment="0" applyProtection="0"/>
    <xf numFmtId="179" fontId="12" fillId="0" borderId="0" applyFont="0" applyFill="0" applyBorder="0" applyAlignment="0" applyProtection="0"/>
    <xf numFmtId="179" fontId="12" fillId="0" borderId="0" applyFont="0" applyFill="0" applyBorder="0" applyAlignment="0" applyProtection="0"/>
    <xf numFmtId="24" fontId="12" fillId="0" borderId="0" applyFont="0" applyFill="0" applyBorder="0" applyAlignment="0" applyProtection="0"/>
    <xf numFmtId="24" fontId="12" fillId="0" borderId="0" applyFont="0" applyFill="0" applyBorder="0" applyAlignment="0" applyProtection="0"/>
    <xf numFmtId="179" fontId="12" fillId="0" borderId="0" applyFont="0" applyFill="0" applyBorder="0" applyAlignment="0" applyProtection="0"/>
    <xf numFmtId="24" fontId="12" fillId="0" borderId="0" applyFont="0" applyFill="0" applyBorder="0" applyAlignment="0" applyProtection="0"/>
    <xf numFmtId="179" fontId="12" fillId="0" borderId="0" applyFont="0" applyFill="0" applyBorder="0" applyAlignment="0" applyProtection="0"/>
    <xf numFmtId="24" fontId="12" fillId="0" borderId="0" applyFont="0" applyFill="0" applyBorder="0" applyAlignment="0" applyProtection="0"/>
    <xf numFmtId="24" fontId="12" fillId="0" borderId="0" applyFont="0" applyFill="0" applyBorder="0" applyAlignment="0" applyProtection="0"/>
    <xf numFmtId="24" fontId="12" fillId="0" borderId="0" applyFont="0" applyFill="0" applyBorder="0" applyAlignment="0" applyProtection="0"/>
    <xf numFmtId="24" fontId="12" fillId="0" borderId="0" applyFont="0" applyFill="0" applyBorder="0" applyAlignment="0" applyProtection="0"/>
    <xf numFmtId="179" fontId="12" fillId="0" borderId="0" applyFont="0" applyFill="0" applyBorder="0" applyAlignment="0" applyProtection="0"/>
    <xf numFmtId="179" fontId="12" fillId="0" borderId="0" applyFont="0" applyFill="0" applyBorder="0" applyAlignment="0" applyProtection="0"/>
    <xf numFmtId="24" fontId="12" fillId="0" borderId="0" applyFont="0" applyFill="0" applyBorder="0" applyAlignment="0" applyProtection="0"/>
    <xf numFmtId="179" fontId="12" fillId="0" borderId="0" applyFont="0" applyFill="0" applyBorder="0" applyAlignment="0" applyProtection="0"/>
    <xf numFmtId="180" fontId="14" fillId="0" borderId="0" applyNumberFormat="0" applyFont="0" applyFill="0" applyBorder="0" applyAlignment="0" applyProtection="0"/>
    <xf numFmtId="181" fontId="14" fillId="0" borderId="0" applyNumberFormat="0" applyFont="0" applyFill="0" applyBorder="0" applyAlignment="0" applyProtection="0"/>
    <xf numFmtId="180" fontId="14" fillId="0" borderId="0" applyNumberFormat="0" applyFont="0" applyFill="0" applyBorder="0" applyAlignment="0" applyProtection="0"/>
    <xf numFmtId="181" fontId="14" fillId="0" borderId="0" applyNumberFormat="0" applyFont="0" applyFill="0" applyBorder="0" applyAlignment="0" applyProtection="0"/>
    <xf numFmtId="24" fontId="12" fillId="0" borderId="0" applyFont="0" applyFill="0" applyBorder="0" applyAlignment="0" applyProtection="0"/>
    <xf numFmtId="179" fontId="12" fillId="0" borderId="0" applyFont="0" applyFill="0" applyBorder="0" applyAlignment="0" applyProtection="0"/>
    <xf numFmtId="179" fontId="12" fillId="0" borderId="0" applyFont="0" applyFill="0" applyBorder="0" applyAlignment="0" applyProtection="0"/>
    <xf numFmtId="24" fontId="12" fillId="0" borderId="0" applyFont="0" applyFill="0" applyBorder="0" applyAlignment="0" applyProtection="0"/>
    <xf numFmtId="179" fontId="12" fillId="0" borderId="0" applyFont="0" applyFill="0" applyBorder="0" applyAlignment="0" applyProtection="0"/>
    <xf numFmtId="0" fontId="13" fillId="0" borderId="0"/>
    <xf numFmtId="0" fontId="13" fillId="0" borderId="0"/>
    <xf numFmtId="0" fontId="15" fillId="0" borderId="0" applyFont="0" applyFill="0" applyBorder="0" applyAlignment="0" applyProtection="0"/>
    <xf numFmtId="0" fontId="15" fillId="0" borderId="0"/>
    <xf numFmtId="0" fontId="16"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protection locked="0"/>
    </xf>
    <xf numFmtId="0" fontId="15" fillId="0" borderId="0" applyFont="0" applyFill="0" applyBorder="0" applyAlignment="0" applyProtection="0"/>
    <xf numFmtId="0" fontId="15" fillId="0" borderId="0" applyFont="0" applyFill="0" applyBorder="0" applyAlignment="0" applyProtection="0"/>
    <xf numFmtId="182" fontId="18" fillId="0" borderId="0">
      <protection locked="0"/>
    </xf>
    <xf numFmtId="0" fontId="19" fillId="0" borderId="0">
      <protection locked="0"/>
    </xf>
    <xf numFmtId="0" fontId="19"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183" fontId="17" fillId="0" borderId="0">
      <protection locked="0"/>
    </xf>
    <xf numFmtId="9" fontId="1" fillId="0" borderId="0">
      <alignment vertical="center"/>
    </xf>
    <xf numFmtId="184" fontId="20" fillId="0" borderId="6" applyFill="0" applyProtection="0">
      <alignment horizontal="center"/>
    </xf>
    <xf numFmtId="0" fontId="1" fillId="0" borderId="0">
      <alignment vertical="center"/>
    </xf>
    <xf numFmtId="10" fontId="1" fillId="0" borderId="0">
      <alignment vertical="center"/>
    </xf>
    <xf numFmtId="0" fontId="1" fillId="0" borderId="0">
      <alignment vertical="center"/>
    </xf>
    <xf numFmtId="185" fontId="14" fillId="0" borderId="0">
      <alignment vertical="center"/>
    </xf>
    <xf numFmtId="186" fontId="21" fillId="0" borderId="0">
      <alignment vertical="center"/>
    </xf>
    <xf numFmtId="0" fontId="22" fillId="0" borderId="0">
      <alignment horizontal="center" vertical="center"/>
    </xf>
    <xf numFmtId="41" fontId="13" fillId="0" borderId="0">
      <alignment horizontal="center" vertical="center"/>
    </xf>
    <xf numFmtId="187" fontId="23" fillId="0" borderId="0">
      <alignment horizontal="center" vertical="center"/>
    </xf>
    <xf numFmtId="0" fontId="15" fillId="0" borderId="0" applyNumberFormat="0" applyFill="0" applyBorder="0" applyAlignment="0" applyProtection="0"/>
    <xf numFmtId="0" fontId="13" fillId="0" borderId="7">
      <alignment horizont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17" fillId="0" borderId="0">
      <protection locked="0"/>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0" borderId="8">
      <alignment horizontal="center" vertical="center"/>
    </xf>
    <xf numFmtId="188" fontId="27" fillId="17" borderId="9">
      <alignment horizontal="center" vertical="center"/>
    </xf>
    <xf numFmtId="0" fontId="17" fillId="0" borderId="0">
      <protection locked="0"/>
    </xf>
    <xf numFmtId="189" fontId="18" fillId="0" borderId="0" applyFont="0" applyFill="0" applyBorder="0" applyAlignment="0" applyProtection="0"/>
    <xf numFmtId="190" fontId="18" fillId="0" borderId="0" applyFont="0" applyFill="0" applyBorder="0" applyAlignment="0" applyProtection="0"/>
    <xf numFmtId="191" fontId="18" fillId="0" borderId="0">
      <protection locked="0"/>
    </xf>
    <xf numFmtId="0" fontId="12" fillId="0" borderId="0"/>
    <xf numFmtId="186" fontId="18" fillId="0" borderId="0" applyFont="0" applyFill="0" applyBorder="0" applyAlignment="0" applyProtection="0"/>
    <xf numFmtId="176" fontId="28" fillId="0" borderId="0" applyFont="0" applyFill="0" applyBorder="0" applyAlignment="0" applyProtection="0"/>
    <xf numFmtId="0" fontId="18" fillId="0" borderId="0" applyFont="0" applyFill="0" applyBorder="0" applyAlignment="0" applyProtection="0"/>
    <xf numFmtId="184" fontId="18" fillId="0" borderId="0" applyFont="0" applyFill="0" applyBorder="0" applyAlignment="0" applyProtection="0"/>
    <xf numFmtId="4" fontId="17" fillId="0" borderId="0">
      <protection locked="0"/>
    </xf>
    <xf numFmtId="192" fontId="18" fillId="0" borderId="0">
      <protection locked="0"/>
    </xf>
    <xf numFmtId="0" fontId="15" fillId="0" borderId="0"/>
    <xf numFmtId="0" fontId="29" fillId="0" borderId="0"/>
    <xf numFmtId="0" fontId="30" fillId="0" borderId="0"/>
    <xf numFmtId="0" fontId="28" fillId="0" borderId="0"/>
    <xf numFmtId="0" fontId="31" fillId="0" borderId="0"/>
    <xf numFmtId="0" fontId="28" fillId="0" borderId="0"/>
    <xf numFmtId="0" fontId="14" fillId="0" borderId="0" applyFill="0" applyBorder="0" applyAlignment="0"/>
    <xf numFmtId="0" fontId="32" fillId="0" borderId="0"/>
    <xf numFmtId="0" fontId="17" fillId="0" borderId="10">
      <protection locked="0"/>
    </xf>
    <xf numFmtId="4" fontId="17" fillId="0" borderId="0">
      <protection locked="0"/>
    </xf>
    <xf numFmtId="38" fontId="15" fillId="0" borderId="0" applyFont="0" applyFill="0" applyBorder="0" applyAlignment="0" applyProtection="0"/>
    <xf numFmtId="193" fontId="33" fillId="0" borderId="0"/>
    <xf numFmtId="0" fontId="15" fillId="0" borderId="0" applyFont="0" applyFill="0" applyBorder="0" applyAlignment="0" applyProtection="0"/>
    <xf numFmtId="183" fontId="34" fillId="0" borderId="0">
      <protection locked="0"/>
    </xf>
    <xf numFmtId="0" fontId="35" fillId="0" borderId="0" applyNumberFormat="0" applyAlignment="0">
      <alignment horizontal="left"/>
    </xf>
    <xf numFmtId="194" fontId="17" fillId="0" borderId="0">
      <protection locked="0"/>
    </xf>
    <xf numFmtId="195" fontId="15" fillId="0" borderId="0" applyFont="0" applyFill="0" applyBorder="0" applyAlignment="0" applyProtection="0"/>
    <xf numFmtId="0" fontId="4" fillId="0" borderId="0" applyFont="0" applyFill="0" applyBorder="0" applyAlignment="0" applyProtection="0"/>
    <xf numFmtId="183" fontId="34" fillId="0" borderId="0">
      <protection locked="0"/>
    </xf>
    <xf numFmtId="196" fontId="33" fillId="0" borderId="0"/>
    <xf numFmtId="0" fontId="17" fillId="0" borderId="0">
      <protection locked="0"/>
    </xf>
    <xf numFmtId="38" fontId="12" fillId="0" borderId="0" applyFont="0" applyFill="0" applyBorder="0" applyAlignment="0" applyProtection="0"/>
    <xf numFmtId="40" fontId="12" fillId="0" borderId="0" applyFont="0" applyFill="0" applyBorder="0" applyAlignment="0" applyProtection="0"/>
    <xf numFmtId="197" fontId="33" fillId="0" borderId="0"/>
    <xf numFmtId="198" fontId="18" fillId="0" borderId="0">
      <protection locked="0"/>
    </xf>
    <xf numFmtId="199" fontId="18" fillId="0" borderId="0">
      <protection locked="0"/>
    </xf>
    <xf numFmtId="0" fontId="36" fillId="0" borderId="0" applyNumberFormat="0" applyAlignment="0">
      <alignment horizontal="left"/>
    </xf>
    <xf numFmtId="183" fontId="34" fillId="0" borderId="0">
      <protection locked="0"/>
    </xf>
    <xf numFmtId="183" fontId="34" fillId="0" borderId="0">
      <protection locked="0"/>
    </xf>
    <xf numFmtId="183" fontId="34" fillId="0" borderId="0">
      <protection locked="0"/>
    </xf>
    <xf numFmtId="183" fontId="34" fillId="0" borderId="0">
      <protection locked="0"/>
    </xf>
    <xf numFmtId="183" fontId="34" fillId="0" borderId="0">
      <protection locked="0"/>
    </xf>
    <xf numFmtId="183" fontId="34" fillId="0" borderId="0">
      <protection locked="0"/>
    </xf>
    <xf numFmtId="183" fontId="34" fillId="0" borderId="0">
      <protection locked="0"/>
    </xf>
    <xf numFmtId="0" fontId="17" fillId="0" borderId="0">
      <protection locked="0"/>
    </xf>
    <xf numFmtId="38" fontId="37" fillId="18" borderId="0" applyNumberFormat="0" applyBorder="0" applyAlignment="0" applyProtection="0"/>
    <xf numFmtId="0" fontId="38" fillId="0" borderId="0">
      <alignment horizontal="left"/>
    </xf>
    <xf numFmtId="0" fontId="39" fillId="0" borderId="11" applyNumberFormat="0" applyAlignment="0" applyProtection="0">
      <alignment horizontal="left" vertical="center"/>
    </xf>
    <xf numFmtId="0" fontId="39" fillId="0" borderId="2">
      <alignment horizontal="left" vertical="center"/>
    </xf>
    <xf numFmtId="183" fontId="34" fillId="0" borderId="0">
      <protection locked="0"/>
    </xf>
    <xf numFmtId="183" fontId="34" fillId="0" borderId="0">
      <protection locked="0"/>
    </xf>
    <xf numFmtId="0" fontId="19" fillId="0" borderId="0">
      <protection locked="0"/>
    </xf>
    <xf numFmtId="0" fontId="19" fillId="0" borderId="0">
      <protection locked="0"/>
    </xf>
    <xf numFmtId="0" fontId="40" fillId="0" borderId="0" applyNumberFormat="0" applyFill="0" applyBorder="0" applyAlignment="0" applyProtection="0"/>
    <xf numFmtId="0" fontId="41" fillId="0" borderId="12" applyNumberFormat="0" applyFill="0" applyAlignment="0" applyProtection="0"/>
    <xf numFmtId="0" fontId="42" fillId="0" borderId="0" applyNumberFormat="0" applyFill="0" applyBorder="0" applyAlignment="0" applyProtection="0"/>
    <xf numFmtId="10" fontId="37" fillId="19" borderId="4" applyNumberFormat="0" applyBorder="0" applyAlignment="0" applyProtection="0"/>
    <xf numFmtId="176" fontId="15" fillId="0" borderId="0" applyFont="0" applyFill="0" applyBorder="0" applyAlignment="0" applyProtection="0"/>
    <xf numFmtId="200" fontId="15" fillId="0" borderId="0" applyFont="0" applyFill="0" applyBorder="0" applyAlignment="0" applyProtection="0"/>
    <xf numFmtId="0" fontId="43" fillId="0" borderId="13"/>
    <xf numFmtId="0" fontId="15" fillId="0" borderId="0" applyFont="0" applyFill="0" applyBorder="0" applyAlignment="0" applyProtection="0"/>
    <xf numFmtId="0" fontId="15" fillId="0" borderId="0" applyFont="0" applyFill="0" applyBorder="0" applyAlignment="0" applyProtection="0"/>
    <xf numFmtId="37" fontId="44" fillId="0" borderId="0"/>
    <xf numFmtId="0" fontId="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3"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7" fillId="0" borderId="0">
      <protection locked="0"/>
    </xf>
    <xf numFmtId="10" fontId="15" fillId="0" borderId="0" applyFont="0" applyFill="0" applyBorder="0" applyAlignment="0" applyProtection="0"/>
    <xf numFmtId="0" fontId="17" fillId="0" borderId="0">
      <protection locked="0"/>
    </xf>
    <xf numFmtId="30" fontId="46" fillId="0" borderId="0" applyNumberFormat="0" applyFill="0" applyBorder="0" applyAlignment="0" applyProtection="0">
      <alignment horizontal="left"/>
    </xf>
    <xf numFmtId="201" fontId="45" fillId="0" borderId="0"/>
    <xf numFmtId="0" fontId="43" fillId="0" borderId="0"/>
    <xf numFmtId="40" fontId="47" fillId="0" borderId="0" applyBorder="0">
      <alignment horizontal="right"/>
    </xf>
    <xf numFmtId="0" fontId="15" fillId="0" borderId="0"/>
    <xf numFmtId="0" fontId="48" fillId="18" borderId="0">
      <alignment horizontal="centerContinuous"/>
    </xf>
    <xf numFmtId="0" fontId="49" fillId="0" borderId="0" applyFill="0" applyBorder="0" applyProtection="0">
      <alignment horizontal="centerContinuous" vertical="center"/>
    </xf>
    <xf numFmtId="0" fontId="27" fillId="20" borderId="0" applyFill="0" applyBorder="0" applyProtection="0">
      <alignment horizontal="center" vertical="center"/>
    </xf>
    <xf numFmtId="0" fontId="17" fillId="0" borderId="14">
      <protection locked="0"/>
    </xf>
    <xf numFmtId="0" fontId="3" fillId="0" borderId="7">
      <alignment horizontal="left"/>
    </xf>
    <xf numFmtId="37" fontId="37" fillId="21" borderId="0" applyNumberFormat="0" applyBorder="0" applyAlignment="0" applyProtection="0"/>
    <xf numFmtId="37" fontId="37" fillId="0" borderId="0"/>
    <xf numFmtId="3" fontId="50" fillId="0" borderId="12" applyProtection="0"/>
    <xf numFmtId="202" fontId="12" fillId="0" borderId="0" applyFont="0" applyFill="0" applyBorder="0" applyAlignment="0" applyProtection="0"/>
    <xf numFmtId="203" fontId="12" fillId="0" borderId="0" applyFont="0" applyFill="0" applyBorder="0" applyAlignment="0" applyProtection="0"/>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25" borderId="0" applyNumberFormat="0" applyBorder="0" applyAlignment="0" applyProtection="0">
      <alignment vertical="center"/>
    </xf>
    <xf numFmtId="0" fontId="51" fillId="0" borderId="0" applyNumberFormat="0" applyFill="0" applyBorder="0" applyAlignment="0" applyProtection="0">
      <alignment vertical="center"/>
    </xf>
    <xf numFmtId="0" fontId="52" fillId="26" borderId="15" applyNumberFormat="0" applyAlignment="0" applyProtection="0">
      <alignment vertical="center"/>
    </xf>
    <xf numFmtId="204" fontId="10" fillId="0" borderId="0">
      <protection locked="0"/>
    </xf>
    <xf numFmtId="0" fontId="19" fillId="0" borderId="0">
      <protection locked="0"/>
    </xf>
    <xf numFmtId="0" fontId="19" fillId="0" borderId="0">
      <protection locked="0"/>
    </xf>
    <xf numFmtId="0" fontId="53" fillId="4" borderId="0" applyNumberFormat="0" applyBorder="0" applyAlignment="0" applyProtection="0">
      <alignment vertical="center"/>
    </xf>
    <xf numFmtId="0" fontId="17" fillId="0" borderId="0">
      <protection locked="0"/>
    </xf>
    <xf numFmtId="3" fontId="12" fillId="0" borderId="16">
      <alignment horizontal="center"/>
    </xf>
    <xf numFmtId="0" fontId="13" fillId="27" borderId="0">
      <alignment horizontal="left"/>
    </xf>
    <xf numFmtId="0" fontId="17" fillId="0" borderId="0">
      <protection locked="0"/>
    </xf>
    <xf numFmtId="0" fontId="54" fillId="0" borderId="0" applyNumberFormat="0" applyFill="0" applyBorder="0" applyAlignment="0" applyProtection="0">
      <alignment vertical="top"/>
      <protection locked="0"/>
    </xf>
    <xf numFmtId="0" fontId="15" fillId="0" borderId="0" applyFont="0" applyFill="0" applyBorder="0" applyAlignment="0" applyProtection="0"/>
    <xf numFmtId="0" fontId="15" fillId="0" borderId="0" applyFont="0" applyFill="0" applyBorder="0" applyAlignment="0" applyProtection="0"/>
    <xf numFmtId="0" fontId="14" fillId="28" borderId="17" applyNumberFormat="0" applyFont="0" applyAlignment="0" applyProtection="0">
      <alignment vertical="center"/>
    </xf>
    <xf numFmtId="0" fontId="15" fillId="0" borderId="0" applyFont="0" applyFill="0" applyBorder="0" applyAlignment="0" applyProtection="0"/>
    <xf numFmtId="0" fontId="15" fillId="0" borderId="0" applyFont="0" applyFill="0" applyBorder="0" applyAlignment="0" applyProtection="0"/>
    <xf numFmtId="9" fontId="22" fillId="20" borderId="0" applyFill="0" applyBorder="0" applyProtection="0">
      <alignment horizontal="right"/>
    </xf>
    <xf numFmtId="10" fontId="22" fillId="0" borderId="0" applyFill="0" applyBorder="0" applyProtection="0">
      <alignment horizontal="right"/>
    </xf>
    <xf numFmtId="9" fontId="4" fillId="0" borderId="0" applyFont="0" applyFill="0" applyBorder="0" applyAlignment="0" applyProtection="0"/>
    <xf numFmtId="0" fontId="55" fillId="29" borderId="0" applyNumberFormat="0" applyBorder="0" applyAlignment="0" applyProtection="0">
      <alignment vertical="center"/>
    </xf>
    <xf numFmtId="0" fontId="56" fillId="0" borderId="0"/>
    <xf numFmtId="205" fontId="57" fillId="0" borderId="18" applyBorder="0"/>
    <xf numFmtId="3" fontId="58" fillId="0" borderId="4"/>
    <xf numFmtId="0" fontId="58" fillId="0" borderId="4"/>
    <xf numFmtId="3" fontId="58" fillId="0" borderId="19"/>
    <xf numFmtId="3" fontId="58" fillId="0" borderId="20"/>
    <xf numFmtId="0" fontId="59" fillId="0" borderId="4"/>
    <xf numFmtId="0" fontId="60" fillId="0" borderId="0">
      <alignment horizontal="center"/>
    </xf>
    <xf numFmtId="0" fontId="61" fillId="0" borderId="21">
      <alignment horizontal="center"/>
    </xf>
    <xf numFmtId="0" fontId="62" fillId="0" borderId="0" applyNumberFormat="0" applyFill="0" applyBorder="0" applyAlignment="0" applyProtection="0">
      <alignment vertical="center"/>
    </xf>
    <xf numFmtId="0" fontId="63" fillId="30" borderId="22" applyNumberFormat="0" applyAlignment="0" applyProtection="0">
      <alignment vertical="center"/>
    </xf>
    <xf numFmtId="206" fontId="10" fillId="0" borderId="0">
      <alignment vertical="center"/>
    </xf>
    <xf numFmtId="41" fontId="4" fillId="0" borderId="0" applyFont="0" applyFill="0" applyBorder="0" applyAlignment="0" applyProtection="0"/>
    <xf numFmtId="41" fontId="1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0" fontId="15" fillId="0" borderId="0"/>
    <xf numFmtId="0" fontId="16" fillId="0" borderId="0"/>
    <xf numFmtId="0" fontId="16" fillId="0" borderId="0"/>
    <xf numFmtId="0" fontId="64" fillId="0" borderId="23"/>
    <xf numFmtId="0" fontId="65" fillId="0" borderId="24" applyNumberFormat="0" applyFill="0" applyAlignment="0" applyProtection="0">
      <alignment vertical="center"/>
    </xf>
    <xf numFmtId="0" fontId="66" fillId="0" borderId="25" applyNumberFormat="0" applyFill="0" applyAlignment="0" applyProtection="0">
      <alignment vertical="center"/>
    </xf>
    <xf numFmtId="207"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8"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207" fontId="14"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207" fontId="14" fillId="0" borderId="0" applyFont="0" applyFill="0" applyBorder="0" applyAlignment="0" applyProtection="0"/>
    <xf numFmtId="0" fontId="67" fillId="8" borderId="15" applyNumberFormat="0" applyAlignment="0" applyProtection="0">
      <alignment vertical="center"/>
    </xf>
    <xf numFmtId="4" fontId="17" fillId="0" borderId="0">
      <protection locked="0"/>
    </xf>
    <xf numFmtId="209" fontId="10" fillId="0" borderId="0">
      <protection locked="0"/>
    </xf>
    <xf numFmtId="0" fontId="68" fillId="0" borderId="26" applyNumberFormat="0" applyFill="0" applyAlignment="0" applyProtection="0">
      <alignment vertical="center"/>
    </xf>
    <xf numFmtId="0" fontId="69" fillId="0" borderId="27" applyNumberFormat="0" applyFill="0" applyAlignment="0" applyProtection="0">
      <alignment vertical="center"/>
    </xf>
    <xf numFmtId="0" fontId="70" fillId="0" borderId="28" applyNumberFormat="0" applyFill="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5" borderId="0" applyNumberFormat="0" applyBorder="0" applyAlignment="0" applyProtection="0">
      <alignment vertical="center"/>
    </xf>
    <xf numFmtId="0" fontId="13" fillId="0" borderId="0"/>
    <xf numFmtId="0" fontId="73" fillId="26" borderId="29" applyNumberFormat="0" applyAlignment="0" applyProtection="0">
      <alignment vertical="center"/>
    </xf>
    <xf numFmtId="186" fontId="74" fillId="0" borderId="0" applyFont="0" applyFill="0" applyBorder="0" applyAlignment="0" applyProtection="0">
      <alignment horizontal="centerContinuous" vertical="center"/>
    </xf>
    <xf numFmtId="0" fontId="14" fillId="0" borderId="0" applyFont="0" applyFill="0" applyBorder="0" applyAlignment="0" applyProtection="0"/>
    <xf numFmtId="176" fontId="1" fillId="0" borderId="0" applyFont="0" applyFill="0" applyBorder="0" applyAlignment="0" applyProtection="0"/>
    <xf numFmtId="210" fontId="22" fillId="20" borderId="0" applyFill="0" applyBorder="0" applyProtection="0">
      <alignment horizontal="right"/>
    </xf>
    <xf numFmtId="211" fontId="74" fillId="0" borderId="0" applyFont="0" applyFill="0" applyBorder="0" applyAlignment="0" applyProtection="0">
      <alignment textRotation="255"/>
    </xf>
    <xf numFmtId="212" fontId="74" fillId="0" borderId="0" applyFont="0" applyFill="0" applyBorder="0" applyAlignment="0" applyProtection="0">
      <alignment textRotation="255"/>
    </xf>
    <xf numFmtId="213" fontId="74" fillId="0" borderId="0" applyFont="0" applyFill="0" applyBorder="0" applyAlignment="0" applyProtection="0">
      <alignment textRotation="255"/>
    </xf>
    <xf numFmtId="214" fontId="74" fillId="0" borderId="0" applyFont="0" applyFill="0" applyBorder="0" applyAlignment="0" applyProtection="0">
      <alignment textRotation="255"/>
    </xf>
    <xf numFmtId="0" fontId="14" fillId="0" borderId="0" applyFont="0" applyFill="0" applyBorder="0" applyAlignment="0" applyProtection="0"/>
    <xf numFmtId="215" fontId="14" fillId="0" borderId="0">
      <protection locked="0"/>
    </xf>
    <xf numFmtId="0" fontId="14" fillId="0" borderId="0"/>
    <xf numFmtId="0" fontId="1" fillId="0" borderId="0"/>
    <xf numFmtId="0" fontId="4" fillId="0" borderId="0"/>
    <xf numFmtId="0" fontId="14" fillId="0" borderId="0"/>
    <xf numFmtId="0" fontId="14" fillId="0" borderId="0"/>
    <xf numFmtId="0" fontId="4" fillId="0" borderId="0"/>
    <xf numFmtId="0" fontId="1" fillId="0" borderId="0"/>
    <xf numFmtId="0" fontId="13" fillId="0" borderId="0"/>
    <xf numFmtId="0" fontId="26" fillId="0" borderId="8">
      <alignment horizontal="center" vertical="center"/>
    </xf>
    <xf numFmtId="0" fontId="17" fillId="0" borderId="10">
      <protection locked="0"/>
    </xf>
    <xf numFmtId="216" fontId="10" fillId="0" borderId="0">
      <protection locked="0"/>
    </xf>
    <xf numFmtId="217" fontId="10" fillId="0" borderId="0">
      <protection locked="0"/>
    </xf>
    <xf numFmtId="0" fontId="14" fillId="0" borderId="0"/>
    <xf numFmtId="9" fontId="81" fillId="0" borderId="0" applyFont="0" applyFill="0" applyBorder="0" applyAlignment="0" applyProtection="0">
      <alignment vertical="center"/>
    </xf>
    <xf numFmtId="41" fontId="14" fillId="0" borderId="0" applyFont="0" applyFill="0" applyBorder="0" applyAlignment="0" applyProtection="0"/>
    <xf numFmtId="0" fontId="14" fillId="0" borderId="0"/>
    <xf numFmtId="41" fontId="81" fillId="0" borderId="0" applyFont="0" applyFill="0" applyBorder="0" applyAlignment="0" applyProtection="0">
      <alignment vertical="center"/>
    </xf>
  </cellStyleXfs>
  <cellXfs count="388">
    <xf numFmtId="0" fontId="0" fillId="0" borderId="0" xfId="0">
      <alignment vertical="center"/>
    </xf>
    <xf numFmtId="0" fontId="0" fillId="0" borderId="0" xfId="0" applyAlignment="1"/>
    <xf numFmtId="0" fontId="76" fillId="0" borderId="0" xfId="567" applyFont="1" applyFill="1" applyAlignment="1">
      <alignment horizontal="center" vertical="center"/>
    </xf>
    <xf numFmtId="0" fontId="6" fillId="0" borderId="0" xfId="567" applyFont="1" applyFill="1" applyAlignment="1">
      <alignment vertical="center"/>
    </xf>
    <xf numFmtId="0" fontId="4" fillId="0" borderId="0" xfId="568" applyFont="1" applyFill="1" applyAlignment="1">
      <alignment vertical="center"/>
    </xf>
    <xf numFmtId="176" fontId="4" fillId="0" borderId="0" xfId="554" applyFont="1" applyFill="1" applyAlignment="1">
      <alignment vertical="center"/>
    </xf>
    <xf numFmtId="0" fontId="5" fillId="0" borderId="0" xfId="568" applyFont="1" applyFill="1" applyAlignment="1">
      <alignment vertical="center"/>
    </xf>
    <xf numFmtId="176" fontId="5" fillId="0" borderId="0" xfId="554" applyFont="1" applyFill="1" applyAlignment="1">
      <alignment vertical="center"/>
    </xf>
    <xf numFmtId="0" fontId="80" fillId="0" borderId="0" xfId="568" applyFont="1" applyFill="1" applyAlignment="1">
      <alignment horizontal="left" vertical="center"/>
    </xf>
    <xf numFmtId="0" fontId="9" fillId="0" borderId="0" xfId="568" applyFont="1" applyFill="1" applyAlignment="1">
      <alignment horizontal="center" vertical="center"/>
    </xf>
    <xf numFmtId="0" fontId="9" fillId="0" borderId="0" xfId="568" applyFont="1" applyFill="1" applyBorder="1" applyAlignment="1">
      <alignment horizontal="left" vertical="center"/>
    </xf>
    <xf numFmtId="176" fontId="9" fillId="0" borderId="0" xfId="554" applyFont="1" applyFill="1" applyAlignment="1">
      <alignment vertical="center"/>
    </xf>
    <xf numFmtId="0" fontId="80" fillId="0" borderId="0" xfId="568" applyFont="1" applyFill="1" applyAlignment="1">
      <alignment horizontal="right" vertical="center"/>
    </xf>
    <xf numFmtId="176" fontId="11" fillId="18" borderId="33" xfId="554" applyFont="1" applyFill="1" applyBorder="1" applyAlignment="1">
      <alignment horizontal="center" vertical="center"/>
    </xf>
    <xf numFmtId="176" fontId="11" fillId="18" borderId="33" xfId="554" applyFont="1" applyFill="1" applyBorder="1" applyAlignment="1">
      <alignment horizontal="center" vertical="center" wrapText="1"/>
    </xf>
    <xf numFmtId="0" fontId="11" fillId="18" borderId="33" xfId="568" applyFont="1" applyFill="1" applyBorder="1" applyAlignment="1">
      <alignment horizontal="center" vertical="center"/>
    </xf>
    <xf numFmtId="0" fontId="4" fillId="0" borderId="35" xfId="568" quotePrefix="1" applyFont="1" applyFill="1" applyBorder="1" applyAlignment="1">
      <alignment horizontal="center" vertical="center"/>
    </xf>
    <xf numFmtId="0" fontId="4" fillId="0" borderId="36" xfId="568" applyFont="1" applyFill="1" applyBorder="1" applyAlignment="1">
      <alignment horizontal="distributed" vertical="center"/>
    </xf>
    <xf numFmtId="176" fontId="4" fillId="0" borderId="36" xfId="554" applyFont="1" applyFill="1" applyBorder="1" applyAlignment="1">
      <alignment vertical="center"/>
    </xf>
    <xf numFmtId="41" fontId="4" fillId="0" borderId="0" xfId="503" applyFont="1" applyFill="1" applyAlignment="1">
      <alignment vertical="center"/>
    </xf>
    <xf numFmtId="0" fontId="4" fillId="0" borderId="35" xfId="568" applyFont="1" applyFill="1" applyBorder="1" applyAlignment="1">
      <alignment horizontal="center" vertical="center"/>
    </xf>
    <xf numFmtId="0" fontId="4" fillId="0" borderId="8" xfId="568" applyFont="1" applyFill="1" applyBorder="1" applyAlignment="1">
      <alignment horizontal="distributed" vertical="center"/>
    </xf>
    <xf numFmtId="176" fontId="4" fillId="0" borderId="8" xfId="554" applyFont="1" applyFill="1" applyBorder="1" applyAlignment="1">
      <alignment vertical="center"/>
    </xf>
    <xf numFmtId="0" fontId="4" fillId="0" borderId="37" xfId="568" applyFont="1" applyFill="1" applyBorder="1" applyAlignment="1">
      <alignment horizontal="distributed" vertical="center"/>
    </xf>
    <xf numFmtId="176" fontId="4" fillId="0" borderId="37" xfId="554" applyFont="1" applyFill="1" applyBorder="1" applyAlignment="1">
      <alignment vertical="center"/>
    </xf>
    <xf numFmtId="0" fontId="4" fillId="0" borderId="18" xfId="568" applyFont="1" applyFill="1" applyBorder="1" applyAlignment="1">
      <alignment horizontal="center" vertical="center"/>
    </xf>
    <xf numFmtId="0" fontId="4" fillId="0" borderId="4" xfId="568" applyFont="1" applyFill="1" applyBorder="1" applyAlignment="1">
      <alignment horizontal="distributed" vertical="center"/>
    </xf>
    <xf numFmtId="176" fontId="4" fillId="0" borderId="4" xfId="554" applyFont="1" applyFill="1" applyBorder="1" applyAlignment="1">
      <alignment vertical="center"/>
    </xf>
    <xf numFmtId="10" fontId="4" fillId="0" borderId="4" xfId="554" applyNumberFormat="1" applyFont="1" applyFill="1" applyBorder="1" applyAlignment="1">
      <alignment horizontal="center" vertical="center"/>
    </xf>
    <xf numFmtId="0" fontId="4" fillId="0" borderId="39" xfId="568" applyFont="1" applyFill="1" applyBorder="1" applyAlignment="1">
      <alignment horizontal="distributed" vertical="center"/>
    </xf>
    <xf numFmtId="176" fontId="4" fillId="0" borderId="39" xfId="554" applyFont="1" applyFill="1" applyBorder="1" applyAlignment="1">
      <alignment vertical="center"/>
    </xf>
    <xf numFmtId="10" fontId="4" fillId="0" borderId="39" xfId="554" applyNumberFormat="1" applyFont="1" applyFill="1" applyBorder="1" applyAlignment="1">
      <alignment vertical="center"/>
    </xf>
    <xf numFmtId="10" fontId="4" fillId="0" borderId="8" xfId="554" applyNumberFormat="1" applyFont="1" applyFill="1" applyBorder="1" applyAlignment="1">
      <alignment vertical="center"/>
    </xf>
    <xf numFmtId="176" fontId="4" fillId="0" borderId="41" xfId="554" applyFont="1" applyFill="1" applyBorder="1" applyAlignment="1">
      <alignment vertical="center"/>
    </xf>
    <xf numFmtId="0" fontId="4" fillId="0" borderId="8" xfId="569" applyFont="1" applyFill="1" applyBorder="1" applyAlignment="1">
      <alignment horizontal="distributed" vertical="center"/>
    </xf>
    <xf numFmtId="0" fontId="4" fillId="0" borderId="1" xfId="568" quotePrefix="1" applyFont="1" applyFill="1" applyBorder="1" applyAlignment="1">
      <alignment horizontal="center" vertical="center"/>
    </xf>
    <xf numFmtId="0" fontId="11" fillId="0" borderId="0" xfId="568" applyFont="1" applyFill="1" applyAlignment="1">
      <alignment vertical="center"/>
    </xf>
    <xf numFmtId="0" fontId="77" fillId="0" borderId="0" xfId="568" applyFont="1" applyFill="1" applyAlignment="1">
      <alignment horizontal="centerContinuous" vertical="center"/>
    </xf>
    <xf numFmtId="0" fontId="82" fillId="0" borderId="0" xfId="568" applyFont="1" applyFill="1" applyAlignment="1">
      <alignment horizontal="centerContinuous" vertical="center"/>
    </xf>
    <xf numFmtId="0" fontId="82" fillId="0" borderId="0" xfId="568" applyFont="1" applyFill="1" applyAlignment="1">
      <alignment vertical="center"/>
    </xf>
    <xf numFmtId="0" fontId="75" fillId="0" borderId="0" xfId="562" applyFont="1" applyAlignment="1">
      <alignment horizontal="centerContinuous" vertical="center"/>
    </xf>
    <xf numFmtId="0" fontId="6" fillId="0" borderId="0" xfId="562" applyFont="1" applyAlignment="1">
      <alignment vertical="center"/>
    </xf>
    <xf numFmtId="0" fontId="80" fillId="0" borderId="0" xfId="562" applyFont="1" applyAlignment="1">
      <alignment vertical="center"/>
    </xf>
    <xf numFmtId="0" fontId="80" fillId="0" borderId="0" xfId="574" applyFont="1" applyFill="1" applyAlignment="1">
      <alignment horizontal="right" vertical="center"/>
    </xf>
    <xf numFmtId="0" fontId="11" fillId="18" borderId="4" xfId="562" applyFont="1" applyFill="1" applyBorder="1" applyAlignment="1">
      <alignment horizontal="center" vertical="center"/>
    </xf>
    <xf numFmtId="0" fontId="4" fillId="0" borderId="0" xfId="0" applyFont="1" applyAlignment="1">
      <alignment vertical="center"/>
    </xf>
    <xf numFmtId="0" fontId="4" fillId="0" borderId="0" xfId="562" applyFont="1" applyAlignment="1">
      <alignment vertical="center"/>
    </xf>
    <xf numFmtId="41" fontId="4" fillId="0" borderId="4" xfId="503" applyFont="1" applyBorder="1" applyAlignment="1">
      <alignment vertical="center"/>
    </xf>
    <xf numFmtId="0" fontId="83" fillId="0" borderId="0" xfId="0" applyFont="1" applyAlignment="1">
      <alignment horizontal="centerContinuous" vertical="center"/>
    </xf>
    <xf numFmtId="0" fontId="83" fillId="0" borderId="0" xfId="0" applyFont="1" applyAlignment="1">
      <alignment vertical="center"/>
    </xf>
    <xf numFmtId="0" fontId="8" fillId="0" borderId="0" xfId="0" applyFont="1" applyAlignment="1">
      <alignment vertical="center"/>
    </xf>
    <xf numFmtId="0" fontId="84" fillId="0" borderId="0" xfId="0" applyFont="1" applyAlignment="1">
      <alignment vertical="center"/>
    </xf>
    <xf numFmtId="0" fontId="84" fillId="0" borderId="0" xfId="574" applyFont="1" applyFill="1" applyAlignment="1">
      <alignment horizontal="right" vertical="center"/>
    </xf>
    <xf numFmtId="0" fontId="85" fillId="0" borderId="0" xfId="0" applyFont="1" applyAlignment="1">
      <alignment vertical="center"/>
    </xf>
    <xf numFmtId="41" fontId="85" fillId="0" borderId="0" xfId="0" applyNumberFormat="1" applyFont="1" applyAlignment="1">
      <alignment vertical="center"/>
    </xf>
    <xf numFmtId="41" fontId="4" fillId="0" borderId="0" xfId="0" applyNumberFormat="1" applyFont="1" applyAlignment="1">
      <alignment vertical="center"/>
    </xf>
    <xf numFmtId="0" fontId="86" fillId="0" borderId="0" xfId="0" applyFont="1" applyAlignment="1">
      <alignment vertical="center"/>
    </xf>
    <xf numFmtId="0" fontId="87" fillId="18" borderId="4" xfId="0" applyFont="1" applyFill="1" applyBorder="1" applyAlignment="1">
      <alignment horizontal="center" vertical="center" wrapText="1"/>
    </xf>
    <xf numFmtId="0" fontId="87" fillId="18" borderId="4" xfId="0" applyFont="1" applyFill="1" applyBorder="1" applyAlignment="1">
      <alignment horizontal="center" vertical="center"/>
    </xf>
    <xf numFmtId="0" fontId="86" fillId="0" borderId="33" xfId="0" applyFont="1" applyBorder="1" applyAlignment="1">
      <alignment vertical="center"/>
    </xf>
    <xf numFmtId="0" fontId="86" fillId="0" borderId="18" xfId="0" applyFont="1" applyBorder="1" applyAlignment="1">
      <alignment horizontal="center" vertical="center"/>
    </xf>
    <xf numFmtId="0" fontId="79" fillId="0" borderId="0" xfId="574" applyFont="1" applyFill="1" applyAlignment="1">
      <alignment horizontal="center" vertical="center"/>
    </xf>
    <xf numFmtId="0" fontId="79" fillId="0" borderId="0" xfId="574" applyFont="1" applyFill="1" applyAlignment="1">
      <alignment vertical="center"/>
    </xf>
    <xf numFmtId="0" fontId="5" fillId="0" borderId="0" xfId="574" applyFont="1" applyFill="1" applyAlignment="1">
      <alignment vertical="center"/>
    </xf>
    <xf numFmtId="0" fontId="75" fillId="0" borderId="0" xfId="574" applyFont="1" applyFill="1" applyAlignment="1">
      <alignment horizontal="center" vertical="center"/>
    </xf>
    <xf numFmtId="0" fontId="5" fillId="0" borderId="0" xfId="574" applyFont="1" applyFill="1" applyAlignment="1">
      <alignment horizontal="center" vertical="center"/>
    </xf>
    <xf numFmtId="0" fontId="80" fillId="0" borderId="0" xfId="574" applyFont="1" applyFill="1" applyAlignment="1">
      <alignment horizontal="left" vertical="center"/>
    </xf>
    <xf numFmtId="0" fontId="9" fillId="0" borderId="0" xfId="574" applyFont="1" applyFill="1" applyAlignment="1">
      <alignment vertical="center"/>
    </xf>
    <xf numFmtId="41" fontId="9" fillId="0" borderId="0" xfId="503" applyFont="1" applyFill="1" applyAlignment="1">
      <alignment vertical="center"/>
    </xf>
    <xf numFmtId="0" fontId="9" fillId="0" borderId="0" xfId="574" applyFont="1" applyFill="1" applyAlignment="1">
      <alignment horizontal="center" vertical="center"/>
    </xf>
    <xf numFmtId="0" fontId="4" fillId="0" borderId="0" xfId="574" applyFont="1" applyFill="1" applyAlignment="1">
      <alignment vertical="center"/>
    </xf>
    <xf numFmtId="41" fontId="11" fillId="18" borderId="4" xfId="503" applyFont="1" applyFill="1" applyBorder="1" applyAlignment="1">
      <alignment horizontal="center" vertical="center"/>
    </xf>
    <xf numFmtId="0" fontId="11" fillId="18" borderId="4" xfId="574" applyFont="1" applyFill="1" applyBorder="1" applyAlignment="1">
      <alignment horizontal="center" vertical="center"/>
    </xf>
    <xf numFmtId="41" fontId="4" fillId="0" borderId="4" xfId="503" applyFont="1" applyFill="1" applyBorder="1" applyAlignment="1">
      <alignment horizontal="center" vertical="center"/>
    </xf>
    <xf numFmtId="0" fontId="4" fillId="0" borderId="4" xfId="0" applyFont="1" applyBorder="1" applyAlignment="1">
      <alignment horizontal="distributed" vertical="center" wrapText="1"/>
    </xf>
    <xf numFmtId="0" fontId="4" fillId="0" borderId="4" xfId="574" applyFont="1" applyFill="1" applyBorder="1" applyAlignment="1">
      <alignment vertical="center"/>
    </xf>
    <xf numFmtId="0" fontId="11" fillId="0" borderId="4" xfId="574" applyFont="1" applyFill="1" applyBorder="1" applyAlignment="1">
      <alignment horizontal="left" vertical="center"/>
    </xf>
    <xf numFmtId="41" fontId="4" fillId="0" borderId="4" xfId="503" applyFont="1" applyFill="1" applyBorder="1" applyAlignment="1">
      <alignment vertical="center"/>
    </xf>
    <xf numFmtId="0" fontId="4" fillId="0" borderId="4" xfId="574" applyFont="1" applyFill="1" applyBorder="1" applyAlignment="1">
      <alignment horizontal="center" vertical="center"/>
    </xf>
    <xf numFmtId="0" fontId="4" fillId="0" borderId="0" xfId="574" applyFont="1" applyFill="1" applyAlignment="1">
      <alignment horizontal="center" vertical="center"/>
    </xf>
    <xf numFmtId="0" fontId="4" fillId="0" borderId="33" xfId="574" applyFont="1" applyFill="1" applyBorder="1" applyAlignment="1">
      <alignment vertical="center"/>
    </xf>
    <xf numFmtId="0" fontId="4" fillId="0" borderId="33" xfId="574" applyFont="1" applyFill="1" applyBorder="1" applyAlignment="1">
      <alignment horizontal="distributed" vertical="center"/>
    </xf>
    <xf numFmtId="41" fontId="4" fillId="0" borderId="33" xfId="503" applyFont="1" applyFill="1" applyBorder="1" applyAlignment="1">
      <alignment vertical="center"/>
    </xf>
    <xf numFmtId="0" fontId="4" fillId="0" borderId="44" xfId="574" applyFont="1" applyFill="1" applyBorder="1" applyAlignment="1">
      <alignment horizontal="center" vertical="center"/>
    </xf>
    <xf numFmtId="41" fontId="4" fillId="0" borderId="45" xfId="503" applyFont="1" applyFill="1" applyBorder="1" applyAlignment="1">
      <alignment horizontal="center" vertical="center"/>
    </xf>
    <xf numFmtId="41" fontId="4" fillId="0" borderId="43" xfId="574" applyNumberFormat="1" applyFont="1" applyFill="1" applyBorder="1" applyAlignment="1">
      <alignment horizontal="center" vertical="center"/>
    </xf>
    <xf numFmtId="0" fontId="4" fillId="0" borderId="0" xfId="574" applyFont="1" applyAlignment="1">
      <alignment vertical="center"/>
    </xf>
    <xf numFmtId="41" fontId="4" fillId="0" borderId="0" xfId="503" applyFont="1" applyAlignment="1">
      <alignment vertical="center"/>
    </xf>
    <xf numFmtId="0" fontId="4" fillId="0" borderId="0" xfId="574" applyFont="1" applyAlignment="1">
      <alignment horizontal="center" vertical="center"/>
    </xf>
    <xf numFmtId="41" fontId="11" fillId="18" borderId="1" xfId="503" applyFont="1" applyFill="1" applyBorder="1" applyAlignment="1">
      <alignment horizontal="center" vertical="center"/>
    </xf>
    <xf numFmtId="0" fontId="4" fillId="0" borderId="18" xfId="574" applyFont="1" applyFill="1" applyBorder="1" applyAlignment="1">
      <alignment vertical="center"/>
    </xf>
    <xf numFmtId="0" fontId="4" fillId="0" borderId="43" xfId="574" applyFont="1" applyFill="1" applyBorder="1" applyAlignment="1">
      <alignment horizontal="center" vertical="center"/>
    </xf>
    <xf numFmtId="0" fontId="75" fillId="0" borderId="0" xfId="0" applyFont="1" applyAlignment="1">
      <alignment horizontal="centerContinuous" vertical="center"/>
    </xf>
    <xf numFmtId="0" fontId="75" fillId="0" borderId="0" xfId="0" applyFont="1" applyAlignment="1">
      <alignment vertical="center"/>
    </xf>
    <xf numFmtId="0" fontId="80" fillId="0" borderId="0" xfId="0" applyFont="1" applyAlignment="1">
      <alignment vertical="center"/>
    </xf>
    <xf numFmtId="0" fontId="11" fillId="18" borderId="4" xfId="0" applyFont="1" applyFill="1" applyBorder="1" applyAlignment="1">
      <alignment horizontal="center" vertical="center" wrapText="1"/>
    </xf>
    <xf numFmtId="0" fontId="11" fillId="18" borderId="4" xfId="0" applyFont="1" applyFill="1" applyBorder="1" applyAlignment="1">
      <alignment horizontal="center" vertical="center"/>
    </xf>
    <xf numFmtId="0" fontId="4" fillId="0" borderId="4" xfId="0" applyFont="1" applyBorder="1" applyAlignment="1">
      <alignment horizontal="center" vertical="center"/>
    </xf>
    <xf numFmtId="0" fontId="4" fillId="0" borderId="33" xfId="0" applyFont="1" applyBorder="1" applyAlignment="1">
      <alignment vertical="center"/>
    </xf>
    <xf numFmtId="0" fontId="4" fillId="0" borderId="18" xfId="0" applyFont="1" applyBorder="1" applyAlignment="1">
      <alignment vertical="center"/>
    </xf>
    <xf numFmtId="0" fontId="8" fillId="0" borderId="0" xfId="574" applyFont="1" applyFill="1" applyAlignment="1">
      <alignment vertical="center"/>
    </xf>
    <xf numFmtId="0" fontId="8" fillId="0" borderId="0" xfId="574" applyFont="1" applyFill="1" applyAlignment="1">
      <alignment horizontal="left" vertical="center"/>
    </xf>
    <xf numFmtId="0" fontId="80" fillId="0" borderId="0" xfId="574" applyFont="1" applyFill="1" applyAlignment="1">
      <alignment vertical="center"/>
    </xf>
    <xf numFmtId="0" fontId="4" fillId="0" borderId="0" xfId="574" applyFont="1" applyFill="1" applyAlignment="1">
      <alignment horizontal="left" vertical="center"/>
    </xf>
    <xf numFmtId="0" fontId="11" fillId="2" borderId="4" xfId="0" applyFont="1" applyFill="1" applyBorder="1" applyAlignment="1">
      <alignment horizontal="center" vertical="center"/>
    </xf>
    <xf numFmtId="0" fontId="75" fillId="0" borderId="0" xfId="574" applyFont="1" applyFill="1" applyAlignment="1">
      <alignment horizontal="center" vertical="center"/>
    </xf>
    <xf numFmtId="0" fontId="11" fillId="2" borderId="4" xfId="574" applyFont="1" applyFill="1" applyBorder="1" applyAlignment="1">
      <alignment horizontal="center" vertical="center"/>
    </xf>
    <xf numFmtId="0" fontId="11" fillId="18" borderId="18" xfId="574" applyFont="1" applyFill="1" applyBorder="1" applyAlignment="1">
      <alignment horizontal="center" vertical="center"/>
    </xf>
    <xf numFmtId="0" fontId="4" fillId="0" borderId="36" xfId="568" applyFont="1" applyFill="1" applyBorder="1" applyAlignment="1">
      <alignment vertical="center" shrinkToFit="1"/>
    </xf>
    <xf numFmtId="0" fontId="4" fillId="0" borderId="8" xfId="568" applyFont="1" applyFill="1" applyBorder="1" applyAlignment="1">
      <alignment vertical="center" shrinkToFit="1"/>
    </xf>
    <xf numFmtId="0" fontId="4" fillId="0" borderId="37" xfId="568" applyFont="1" applyFill="1" applyBorder="1" applyAlignment="1">
      <alignment vertical="center" shrinkToFit="1"/>
    </xf>
    <xf numFmtId="0" fontId="4" fillId="0" borderId="38" xfId="568" applyFont="1" applyFill="1" applyBorder="1" applyAlignment="1">
      <alignment vertical="center" shrinkToFit="1"/>
    </xf>
    <xf numFmtId="0" fontId="4" fillId="0" borderId="8" xfId="568" applyFont="1" applyFill="1" applyBorder="1" applyAlignment="1">
      <alignment horizontal="left" vertical="center" shrinkToFit="1"/>
    </xf>
    <xf numFmtId="0" fontId="4" fillId="0" borderId="39" xfId="568" applyFont="1" applyFill="1" applyBorder="1" applyAlignment="1">
      <alignment vertical="center" shrinkToFit="1"/>
    </xf>
    <xf numFmtId="0" fontId="4" fillId="0" borderId="41" xfId="568" applyFont="1" applyFill="1" applyBorder="1" applyAlignment="1">
      <alignment vertical="center" shrinkToFit="1"/>
    </xf>
    <xf numFmtId="0" fontId="4" fillId="0" borderId="4" xfId="568" quotePrefix="1" applyFont="1" applyFill="1" applyBorder="1" applyAlignment="1">
      <alignment horizontal="left" vertical="center" shrinkToFit="1"/>
    </xf>
    <xf numFmtId="0" fontId="4" fillId="0" borderId="4" xfId="568" quotePrefix="1" applyFont="1" applyFill="1" applyBorder="1" applyAlignment="1">
      <alignment horizontal="left" vertical="distributed" shrinkToFit="1"/>
    </xf>
    <xf numFmtId="0" fontId="4" fillId="0" borderId="4" xfId="568" applyFont="1" applyFill="1" applyBorder="1" applyAlignment="1">
      <alignment horizontal="left" vertical="center" shrinkToFit="1"/>
    </xf>
    <xf numFmtId="0" fontId="6" fillId="0" borderId="0" xfId="0" applyFont="1" applyAlignment="1">
      <alignment vertical="center"/>
    </xf>
    <xf numFmtId="0" fontId="11" fillId="18" borderId="3"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4" xfId="0" applyFont="1" applyBorder="1" applyAlignment="1">
      <alignment horizontal="distributed" vertical="center"/>
    </xf>
    <xf numFmtId="0" fontId="11" fillId="2" borderId="4" xfId="0" applyFont="1" applyFill="1" applyBorder="1" applyAlignment="1">
      <alignment horizontal="center" vertical="center" wrapText="1"/>
    </xf>
    <xf numFmtId="0" fontId="88" fillId="0" borderId="0" xfId="0" applyFont="1" applyAlignment="1">
      <alignment vertical="center"/>
    </xf>
    <xf numFmtId="0" fontId="88" fillId="0" borderId="0" xfId="0" applyFont="1" applyAlignment="1">
      <alignment horizontal="center" vertical="center"/>
    </xf>
    <xf numFmtId="41" fontId="88" fillId="0" borderId="0" xfId="0" applyNumberFormat="1" applyFont="1" applyAlignment="1">
      <alignment vertical="center"/>
    </xf>
    <xf numFmtId="41" fontId="88" fillId="0" borderId="0" xfId="503" applyFont="1" applyAlignment="1">
      <alignment vertical="center"/>
    </xf>
    <xf numFmtId="0" fontId="4" fillId="0" borderId="38" xfId="574" applyFont="1" applyFill="1" applyBorder="1" applyAlignment="1">
      <alignment horizontal="center" vertical="center"/>
    </xf>
    <xf numFmtId="41" fontId="4" fillId="0" borderId="18" xfId="503" applyFont="1" applyFill="1" applyBorder="1" applyAlignment="1">
      <alignment vertical="center"/>
    </xf>
    <xf numFmtId="9" fontId="4" fillId="0" borderId="4" xfId="575" applyFont="1" applyFill="1" applyBorder="1" applyAlignment="1">
      <alignment horizontal="center" vertical="center"/>
    </xf>
    <xf numFmtId="41" fontId="5" fillId="0" borderId="0" xfId="503" applyFont="1" applyFill="1" applyAlignment="1">
      <alignment vertical="center"/>
    </xf>
    <xf numFmtId="41" fontId="4" fillId="0" borderId="39" xfId="503" applyFont="1" applyFill="1" applyBorder="1" applyAlignment="1">
      <alignment vertical="center"/>
    </xf>
    <xf numFmtId="41" fontId="4" fillId="0" borderId="0" xfId="574" applyNumberFormat="1" applyFont="1" applyFill="1" applyAlignment="1">
      <alignment vertical="center"/>
    </xf>
    <xf numFmtId="41" fontId="4" fillId="0" borderId="18" xfId="574" applyNumberFormat="1" applyFont="1" applyFill="1" applyBorder="1" applyAlignment="1">
      <alignment vertical="center"/>
    </xf>
    <xf numFmtId="41" fontId="4" fillId="0" borderId="0" xfId="574" applyNumberFormat="1" applyFont="1" applyFill="1" applyAlignment="1">
      <alignment horizontal="center" vertical="center"/>
    </xf>
    <xf numFmtId="0" fontId="11" fillId="18" borderId="42" xfId="0" applyFont="1" applyFill="1" applyBorder="1" applyAlignment="1">
      <alignment horizontal="center" vertical="center"/>
    </xf>
    <xf numFmtId="219" fontId="4" fillId="0" borderId="4" xfId="0" applyNumberFormat="1" applyFont="1" applyBorder="1" applyAlignment="1">
      <alignment horizontal="center" vertical="center"/>
    </xf>
    <xf numFmtId="0" fontId="4" fillId="0" borderId="4" xfId="0" applyNumberFormat="1" applyFont="1" applyBorder="1" applyAlignment="1">
      <alignment horizontal="center" vertical="center"/>
    </xf>
    <xf numFmtId="41" fontId="4" fillId="0" borderId="4" xfId="0" applyNumberFormat="1" applyFont="1" applyBorder="1" applyAlignment="1">
      <alignment horizontal="center" vertical="center"/>
    </xf>
    <xf numFmtId="41" fontId="4" fillId="0" borderId="4" xfId="0" applyNumberFormat="1" applyFont="1" applyBorder="1" applyAlignment="1">
      <alignment horizontal="center" vertical="center" shrinkToFit="1"/>
    </xf>
    <xf numFmtId="0" fontId="4" fillId="0" borderId="33" xfId="0" applyFont="1" applyBorder="1" applyAlignment="1">
      <alignment horizontal="distributed" vertical="center"/>
    </xf>
    <xf numFmtId="219" fontId="4" fillId="0" borderId="33" xfId="0" applyNumberFormat="1" applyFont="1" applyBorder="1" applyAlignment="1">
      <alignment horizontal="center" vertical="center"/>
    </xf>
    <xf numFmtId="0" fontId="4" fillId="0" borderId="33" xfId="0" applyFont="1" applyBorder="1" applyAlignment="1">
      <alignment horizontal="center" vertical="center"/>
    </xf>
    <xf numFmtId="0" fontId="4" fillId="0" borderId="33" xfId="0" applyNumberFormat="1" applyFont="1" applyBorder="1" applyAlignment="1">
      <alignment horizontal="center" vertical="center"/>
    </xf>
    <xf numFmtId="41" fontId="4" fillId="0" borderId="33" xfId="0" applyNumberFormat="1" applyFont="1" applyBorder="1" applyAlignment="1">
      <alignment horizontal="center" vertical="center"/>
    </xf>
    <xf numFmtId="219" fontId="4" fillId="0" borderId="18" xfId="0" applyNumberFormat="1" applyFont="1" applyBorder="1" applyAlignment="1">
      <alignment horizontal="center" vertical="center"/>
    </xf>
    <xf numFmtId="41" fontId="4" fillId="0" borderId="18" xfId="0" applyNumberFormat="1" applyFont="1" applyBorder="1" applyAlignment="1">
      <alignment horizontal="center" vertical="center"/>
    </xf>
    <xf numFmtId="41" fontId="4" fillId="0" borderId="33" xfId="503" applyFont="1" applyFill="1" applyBorder="1" applyAlignment="1">
      <alignment horizontal="center" vertical="center"/>
    </xf>
    <xf numFmtId="41" fontId="4" fillId="0" borderId="0" xfId="503" applyFont="1" applyFill="1" applyAlignment="1">
      <alignment horizontal="left" vertical="center"/>
    </xf>
    <xf numFmtId="41" fontId="4" fillId="0" borderId="0" xfId="503" applyFont="1" applyFill="1" applyAlignment="1">
      <alignment horizontal="center" vertical="center"/>
    </xf>
    <xf numFmtId="41" fontId="4" fillId="0" borderId="0" xfId="576" applyFont="1" applyFill="1" applyAlignment="1">
      <alignment vertical="center"/>
    </xf>
    <xf numFmtId="0" fontId="4" fillId="0" borderId="4" xfId="574" applyFont="1" applyBorder="1" applyAlignment="1">
      <alignment horizontal="distributed" vertical="center"/>
    </xf>
    <xf numFmtId="41" fontId="4" fillId="0" borderId="4" xfId="576" applyNumberFormat="1" applyFont="1" applyBorder="1" applyAlignment="1">
      <alignment horizontal="center" vertical="center"/>
    </xf>
    <xf numFmtId="41" fontId="4" fillId="0" borderId="0" xfId="574" applyNumberFormat="1" applyFont="1" applyAlignment="1">
      <alignment vertical="center"/>
    </xf>
    <xf numFmtId="0" fontId="4" fillId="0" borderId="0" xfId="574" applyFont="1" applyFill="1" applyAlignment="1">
      <alignment horizontal="left" vertical="distributed"/>
    </xf>
    <xf numFmtId="0" fontId="4" fillId="0" borderId="0" xfId="574" applyFont="1" applyFill="1" applyAlignment="1">
      <alignment vertical="distributed" wrapText="1"/>
    </xf>
    <xf numFmtId="0" fontId="4" fillId="0" borderId="0" xfId="577" applyFont="1" applyAlignment="1">
      <alignment vertical="center"/>
    </xf>
    <xf numFmtId="0" fontId="5" fillId="0" borderId="0" xfId="574" applyFont="1" applyFill="1" applyAlignment="1">
      <alignment horizontal="left" vertical="center" wrapText="1"/>
    </xf>
    <xf numFmtId="0" fontId="5" fillId="0" borderId="0" xfId="574" applyFont="1" applyAlignment="1">
      <alignment vertical="center"/>
    </xf>
    <xf numFmtId="0" fontId="11" fillId="18" borderId="51" xfId="574" applyFont="1" applyFill="1" applyBorder="1" applyAlignment="1">
      <alignment horizontal="center" vertical="center"/>
    </xf>
    <xf numFmtId="221" fontId="4" fillId="0" borderId="0" xfId="576" applyNumberFormat="1" applyFont="1" applyFill="1" applyBorder="1" applyAlignment="1">
      <alignment horizontal="center" vertical="center"/>
    </xf>
    <xf numFmtId="41" fontId="4" fillId="0" borderId="0" xfId="576" applyFont="1" applyFill="1" applyBorder="1" applyAlignment="1">
      <alignment horizontal="center" vertical="center"/>
    </xf>
    <xf numFmtId="0" fontId="4" fillId="0" borderId="0" xfId="574" applyFont="1" applyFill="1" applyBorder="1" applyAlignment="1">
      <alignment horizontal="center" vertical="center" wrapText="1"/>
    </xf>
    <xf numFmtId="0" fontId="80" fillId="0" borderId="0" xfId="0" applyFont="1" applyAlignment="1">
      <alignment horizontal="right" vertical="center"/>
    </xf>
    <xf numFmtId="0" fontId="4" fillId="0" borderId="0" xfId="0" applyFont="1" applyAlignment="1">
      <alignment horizontal="center" vertical="center"/>
    </xf>
    <xf numFmtId="41" fontId="4" fillId="0" borderId="4" xfId="503" applyFont="1" applyBorder="1" applyAlignment="1">
      <alignment vertical="center" shrinkToFit="1"/>
    </xf>
    <xf numFmtId="41" fontId="4" fillId="31" borderId="0" xfId="0" applyNumberFormat="1" applyFont="1" applyFill="1" applyAlignment="1">
      <alignment vertical="center"/>
    </xf>
    <xf numFmtId="0" fontId="7" fillId="0" borderId="0" xfId="567" applyFont="1" applyFill="1" applyAlignment="1">
      <alignment vertical="center"/>
    </xf>
    <xf numFmtId="0" fontId="4" fillId="0" borderId="0" xfId="567" applyFont="1" applyFill="1" applyAlignment="1">
      <alignment horizontal="left" vertical="distributed" wrapText="1"/>
    </xf>
    <xf numFmtId="0" fontId="11" fillId="0" borderId="0" xfId="567" applyFont="1" applyFill="1" applyAlignment="1">
      <alignment vertical="center"/>
    </xf>
    <xf numFmtId="0" fontId="4" fillId="0" borderId="0" xfId="567" applyFont="1" applyFill="1" applyAlignment="1">
      <alignment vertical="center"/>
    </xf>
    <xf numFmtId="0" fontId="4" fillId="0" borderId="4" xfId="568" applyFont="1" applyFill="1" applyBorder="1" applyAlignment="1">
      <alignment vertical="center" shrinkToFit="1"/>
    </xf>
    <xf numFmtId="0" fontId="4" fillId="0" borderId="54" xfId="568" applyFont="1" applyFill="1" applyBorder="1" applyAlignment="1">
      <alignment vertical="center" shrinkToFit="1"/>
    </xf>
    <xf numFmtId="0" fontId="4" fillId="0" borderId="51" xfId="574" applyFont="1" applyFill="1" applyBorder="1" applyAlignment="1">
      <alignment horizontal="center" vertical="center"/>
    </xf>
    <xf numFmtId="0" fontId="4" fillId="0" borderId="33" xfId="0" applyFont="1" applyBorder="1" applyAlignment="1">
      <alignment horizontal="distributed" vertical="center" wrapText="1" indent="2"/>
    </xf>
    <xf numFmtId="41" fontId="4" fillId="0" borderId="33" xfId="574" applyNumberFormat="1" applyFont="1" applyFill="1" applyBorder="1" applyAlignment="1">
      <alignment vertical="center" wrapText="1"/>
    </xf>
    <xf numFmtId="13" fontId="4" fillId="0" borderId="33" xfId="574" quotePrefix="1" applyNumberFormat="1" applyFont="1" applyFill="1" applyBorder="1" applyAlignment="1">
      <alignment horizontal="center" vertical="center"/>
    </xf>
    <xf numFmtId="0" fontId="4" fillId="0" borderId="4" xfId="0" applyFont="1" applyBorder="1" applyAlignment="1">
      <alignment horizontal="distributed" vertical="center" wrapText="1" indent="1"/>
    </xf>
    <xf numFmtId="41" fontId="86" fillId="0" borderId="4" xfId="0" applyNumberFormat="1" applyFont="1" applyBorder="1" applyAlignment="1">
      <alignment vertical="center" shrinkToFit="1"/>
    </xf>
    <xf numFmtId="41" fontId="86" fillId="0" borderId="18" xfId="0" applyNumberFormat="1" applyFont="1" applyBorder="1" applyAlignment="1">
      <alignment vertical="center" shrinkToFit="1"/>
    </xf>
    <xf numFmtId="0" fontId="75" fillId="0" borderId="0" xfId="574" applyFont="1" applyFill="1" applyAlignment="1">
      <alignment horizontal="center" vertical="center"/>
    </xf>
    <xf numFmtId="0" fontId="75" fillId="0" borderId="0" xfId="574" applyFont="1" applyFill="1" applyAlignment="1">
      <alignment horizontal="center" vertical="center"/>
    </xf>
    <xf numFmtId="0" fontId="11" fillId="18" borderId="2" xfId="574" applyFont="1" applyFill="1" applyBorder="1" applyAlignment="1">
      <alignment horizontal="center" vertical="center"/>
    </xf>
    <xf numFmtId="0" fontId="11" fillId="18" borderId="3" xfId="574" applyFont="1" applyFill="1" applyBorder="1" applyAlignment="1">
      <alignment horizontal="center" vertical="center"/>
    </xf>
    <xf numFmtId="222" fontId="4" fillId="0" borderId="4" xfId="0" applyNumberFormat="1" applyFont="1" applyBorder="1" applyAlignment="1">
      <alignment horizontal="center" vertical="center"/>
    </xf>
    <xf numFmtId="0" fontId="4" fillId="0" borderId="45" xfId="574" applyFont="1" applyFill="1" applyBorder="1" applyAlignment="1">
      <alignment vertical="center"/>
    </xf>
    <xf numFmtId="41" fontId="4" fillId="0" borderId="45" xfId="503" applyFont="1" applyFill="1" applyBorder="1" applyAlignment="1">
      <alignment vertical="center"/>
    </xf>
    <xf numFmtId="0" fontId="4" fillId="0" borderId="45" xfId="574" applyFont="1" applyFill="1" applyBorder="1" applyAlignment="1">
      <alignment horizontal="center" vertical="center"/>
    </xf>
    <xf numFmtId="41" fontId="5" fillId="0" borderId="0" xfId="503" applyFont="1" applyFill="1" applyAlignment="1">
      <alignment horizontal="center" vertical="center"/>
    </xf>
    <xf numFmtId="41" fontId="4" fillId="0" borderId="18" xfId="574" applyNumberFormat="1" applyFont="1" applyFill="1" applyBorder="1" applyAlignment="1">
      <alignment horizontal="center" vertical="center"/>
    </xf>
    <xf numFmtId="0" fontId="86" fillId="0" borderId="4" xfId="0" applyFont="1" applyBorder="1" applyAlignment="1">
      <alignment horizontal="center" vertical="center" shrinkToFit="1"/>
    </xf>
    <xf numFmtId="0" fontId="86" fillId="0" borderId="18" xfId="0" applyFont="1" applyBorder="1" applyAlignment="1">
      <alignment vertical="center" shrinkToFit="1"/>
    </xf>
    <xf numFmtId="0" fontId="86" fillId="0" borderId="18" xfId="0" applyFont="1" applyBorder="1" applyAlignment="1">
      <alignment horizontal="center" vertical="center" shrinkToFit="1"/>
    </xf>
    <xf numFmtId="0" fontId="4" fillId="0" borderId="45" xfId="574" applyFont="1" applyFill="1" applyBorder="1" applyAlignment="1">
      <alignment horizontal="distributed" vertical="center"/>
    </xf>
    <xf numFmtId="0" fontId="75" fillId="0" borderId="0" xfId="574" applyFont="1" applyFill="1" applyAlignment="1">
      <alignment vertical="center"/>
    </xf>
    <xf numFmtId="0" fontId="90" fillId="0" borderId="0" xfId="574" applyFont="1" applyFill="1" applyAlignment="1">
      <alignment horizontal="center" vertical="center"/>
    </xf>
    <xf numFmtId="0" fontId="11" fillId="18" borderId="1" xfId="574" applyFont="1" applyFill="1" applyBorder="1" applyAlignment="1">
      <alignment vertical="center"/>
    </xf>
    <xf numFmtId="0" fontId="11" fillId="18" borderId="4" xfId="574" applyFont="1" applyFill="1" applyBorder="1" applyAlignment="1">
      <alignment horizontal="center" vertical="center" wrapText="1"/>
    </xf>
    <xf numFmtId="0" fontId="4" fillId="0" borderId="48" xfId="574" applyFont="1" applyFill="1" applyBorder="1" applyAlignment="1">
      <alignment horizontal="distributed" vertical="center"/>
    </xf>
    <xf numFmtId="0" fontId="4" fillId="0" borderId="14" xfId="574" applyFont="1" applyFill="1" applyBorder="1" applyAlignment="1">
      <alignment horizontal="distributed" vertical="center"/>
    </xf>
    <xf numFmtId="0" fontId="4" fillId="0" borderId="55" xfId="574" applyFont="1" applyFill="1" applyBorder="1" applyAlignment="1">
      <alignment horizontal="distributed" vertical="center"/>
    </xf>
    <xf numFmtId="0" fontId="4" fillId="0" borderId="33" xfId="574" applyFont="1" applyFill="1" applyBorder="1" applyAlignment="1">
      <alignment horizontal="center" vertical="center"/>
    </xf>
    <xf numFmtId="41" fontId="4" fillId="0" borderId="43" xfId="503" applyFont="1" applyFill="1" applyBorder="1" applyAlignment="1">
      <alignment vertical="center"/>
    </xf>
    <xf numFmtId="0" fontId="4" fillId="0" borderId="0" xfId="574" applyFont="1" applyFill="1" applyBorder="1" applyAlignment="1">
      <alignment vertical="center"/>
    </xf>
    <xf numFmtId="41" fontId="4" fillId="0" borderId="4" xfId="576" applyFont="1" applyFill="1" applyBorder="1" applyAlignment="1">
      <alignment horizontal="center" vertical="center"/>
    </xf>
    <xf numFmtId="41" fontId="4" fillId="0" borderId="18" xfId="574" applyNumberFormat="1" applyFont="1" applyFill="1" applyBorder="1" applyAlignment="1">
      <alignment horizontal="left" vertical="center" shrinkToFit="1"/>
    </xf>
    <xf numFmtId="0" fontId="4" fillId="0" borderId="18" xfId="574" applyFont="1" applyFill="1" applyBorder="1" applyAlignment="1">
      <alignment horizontal="center" vertical="center" shrinkToFit="1"/>
    </xf>
    <xf numFmtId="41" fontId="4" fillId="0" borderId="18" xfId="503" applyFont="1" applyFill="1" applyBorder="1" applyAlignment="1">
      <alignment horizontal="center" vertical="center" shrinkToFit="1"/>
    </xf>
    <xf numFmtId="0" fontId="4" fillId="0" borderId="18" xfId="0" applyFont="1" applyFill="1" applyBorder="1" applyAlignment="1">
      <alignment vertical="center"/>
    </xf>
    <xf numFmtId="0" fontId="4" fillId="0" borderId="56" xfId="568" applyFont="1" applyFill="1" applyBorder="1" applyAlignment="1">
      <alignment horizontal="distributed" vertical="center"/>
    </xf>
    <xf numFmtId="0" fontId="4" fillId="0" borderId="57" xfId="568" applyFont="1" applyFill="1" applyBorder="1" applyAlignment="1">
      <alignment horizontal="distributed" vertical="center"/>
    </xf>
    <xf numFmtId="10" fontId="4" fillId="0" borderId="37" xfId="554" applyNumberFormat="1" applyFont="1" applyFill="1" applyBorder="1" applyAlignment="1">
      <alignment vertical="center"/>
    </xf>
    <xf numFmtId="0" fontId="4" fillId="0" borderId="37" xfId="568" applyFont="1" applyFill="1" applyBorder="1" applyAlignment="1">
      <alignment horizontal="left" vertical="center" shrinkToFit="1"/>
    </xf>
    <xf numFmtId="41" fontId="4" fillId="0" borderId="18" xfId="562" applyNumberFormat="1" applyFont="1" applyBorder="1" applyAlignment="1">
      <alignment vertical="center"/>
    </xf>
    <xf numFmtId="0" fontId="4" fillId="0" borderId="39" xfId="562" applyFont="1" applyBorder="1" applyAlignment="1">
      <alignment horizontal="distributed" vertical="center"/>
    </xf>
    <xf numFmtId="41" fontId="4" fillId="0" borderId="39" xfId="562" applyNumberFormat="1" applyFont="1" applyBorder="1" applyAlignment="1">
      <alignment vertical="center"/>
    </xf>
    <xf numFmtId="0" fontId="4" fillId="0" borderId="39" xfId="562" applyFont="1" applyBorder="1" applyAlignment="1">
      <alignment vertical="center"/>
    </xf>
    <xf numFmtId="0" fontId="4" fillId="0" borderId="37" xfId="562" applyFont="1" applyBorder="1" applyAlignment="1">
      <alignment horizontal="distributed" vertical="center"/>
    </xf>
    <xf numFmtId="41" fontId="4" fillId="0" borderId="37" xfId="562" applyNumberFormat="1" applyFont="1" applyBorder="1" applyAlignment="1">
      <alignment vertical="center"/>
    </xf>
    <xf numFmtId="0" fontId="4" fillId="0" borderId="8" xfId="562" applyFont="1" applyBorder="1" applyAlignment="1">
      <alignment horizontal="distributed" vertical="center"/>
    </xf>
    <xf numFmtId="41" fontId="4" fillId="0" borderId="8" xfId="562" applyNumberFormat="1" applyFont="1" applyBorder="1" applyAlignment="1">
      <alignment vertical="center"/>
    </xf>
    <xf numFmtId="0" fontId="4" fillId="0" borderId="8" xfId="562" applyFont="1" applyBorder="1" applyAlignment="1">
      <alignment vertical="center"/>
    </xf>
    <xf numFmtId="41" fontId="4" fillId="0" borderId="8" xfId="503" applyFont="1" applyFill="1" applyBorder="1" applyAlignment="1">
      <alignment vertical="center"/>
    </xf>
    <xf numFmtId="0" fontId="4" fillId="0" borderId="3" xfId="574" applyFont="1" applyFill="1" applyBorder="1" applyAlignment="1">
      <alignment horizontal="distributed" vertical="center"/>
    </xf>
    <xf numFmtId="0" fontId="4" fillId="0" borderId="0" xfId="0" applyFont="1" applyAlignment="1">
      <alignment vertical="center" wrapText="1"/>
    </xf>
    <xf numFmtId="41" fontId="4" fillId="0" borderId="0" xfId="578" applyFont="1" applyFill="1" applyAlignment="1">
      <alignment vertical="center"/>
    </xf>
    <xf numFmtId="41" fontId="0" fillId="0" borderId="0" xfId="0" applyNumberFormat="1">
      <alignment vertical="center"/>
    </xf>
    <xf numFmtId="0" fontId="6" fillId="0" borderId="42" xfId="0" applyFont="1" applyBorder="1" applyAlignment="1">
      <alignment horizontal="distributed" vertical="center" wrapText="1"/>
    </xf>
    <xf numFmtId="0" fontId="86" fillId="0" borderId="33" xfId="0" applyFont="1" applyBorder="1" applyAlignment="1">
      <alignment vertical="center" shrinkToFit="1"/>
    </xf>
    <xf numFmtId="0" fontId="91" fillId="18" borderId="4" xfId="0" applyFont="1" applyFill="1" applyBorder="1" applyAlignment="1">
      <alignment horizontal="center" vertical="center" wrapText="1"/>
    </xf>
    <xf numFmtId="0" fontId="91" fillId="18" borderId="4" xfId="0" applyFont="1" applyFill="1" applyBorder="1" applyAlignment="1">
      <alignment horizontal="center" vertical="center"/>
    </xf>
    <xf numFmtId="0" fontId="92" fillId="0" borderId="42" xfId="0" applyFont="1" applyBorder="1" applyAlignment="1">
      <alignment horizontal="distributed" vertical="center"/>
    </xf>
    <xf numFmtId="41" fontId="92" fillId="0" borderId="4" xfId="0" applyNumberFormat="1" applyFont="1" applyBorder="1" applyAlignment="1">
      <alignment vertical="center" shrinkToFit="1"/>
    </xf>
    <xf numFmtId="0" fontId="92" fillId="0" borderId="4" xfId="0" applyFont="1" applyBorder="1" applyAlignment="1">
      <alignment horizontal="center" vertical="center" shrinkToFit="1"/>
    </xf>
    <xf numFmtId="0" fontId="92" fillId="0" borderId="33" xfId="0" applyFont="1" applyBorder="1" applyAlignment="1">
      <alignment vertical="center"/>
    </xf>
    <xf numFmtId="0" fontId="92" fillId="0" borderId="33" xfId="0" applyFont="1" applyBorder="1" applyAlignment="1">
      <alignment vertical="center" shrinkToFit="1"/>
    </xf>
    <xf numFmtId="0" fontId="92" fillId="0" borderId="18" xfId="0" applyFont="1" applyBorder="1" applyAlignment="1">
      <alignment horizontal="center" vertical="center"/>
    </xf>
    <xf numFmtId="0" fontId="92" fillId="0" borderId="18" xfId="0" applyFont="1" applyBorder="1" applyAlignment="1">
      <alignment vertical="center" shrinkToFit="1"/>
    </xf>
    <xf numFmtId="0" fontId="92" fillId="0" borderId="18" xfId="0" applyFont="1" applyBorder="1" applyAlignment="1">
      <alignment horizontal="center" vertical="center" shrinkToFit="1"/>
    </xf>
    <xf numFmtId="41" fontId="92" fillId="0" borderId="18" xfId="0" applyNumberFormat="1" applyFont="1" applyBorder="1" applyAlignment="1">
      <alignment vertical="center" shrinkToFit="1"/>
    </xf>
    <xf numFmtId="0" fontId="92" fillId="0" borderId="0" xfId="0" applyFont="1" applyAlignment="1">
      <alignment vertical="center"/>
    </xf>
    <xf numFmtId="41" fontId="92" fillId="0" borderId="0" xfId="0" applyNumberFormat="1" applyFont="1" applyAlignment="1">
      <alignment vertical="center"/>
    </xf>
    <xf numFmtId="41" fontId="4" fillId="0" borderId="43" xfId="574" applyNumberFormat="1" applyFont="1" applyFill="1" applyBorder="1" applyAlignment="1">
      <alignment horizontal="center" vertical="center" shrinkToFit="1"/>
    </xf>
    <xf numFmtId="41" fontId="4" fillId="0" borderId="0" xfId="578" applyFont="1" applyAlignment="1">
      <alignment vertical="center"/>
    </xf>
    <xf numFmtId="41" fontId="4" fillId="0" borderId="4" xfId="574" applyNumberFormat="1" applyFont="1" applyFill="1" applyBorder="1" applyAlignment="1">
      <alignment vertical="center" shrinkToFit="1"/>
    </xf>
    <xf numFmtId="13" fontId="4" fillId="0" borderId="4" xfId="574" quotePrefix="1" applyNumberFormat="1" applyFont="1" applyFill="1" applyBorder="1" applyAlignment="1">
      <alignment horizontal="center" vertical="center" shrinkToFit="1"/>
    </xf>
    <xf numFmtId="41" fontId="4" fillId="0" borderId="4" xfId="503" applyFont="1" applyFill="1" applyBorder="1" applyAlignment="1">
      <alignment horizontal="center" vertical="center" shrinkToFit="1"/>
    </xf>
    <xf numFmtId="41" fontId="4" fillId="0" borderId="37" xfId="503" applyFont="1" applyFill="1" applyBorder="1" applyAlignment="1">
      <alignment vertical="center"/>
    </xf>
    <xf numFmtId="41" fontId="4" fillId="0" borderId="45" xfId="503" applyFont="1" applyFill="1" applyBorder="1" applyAlignment="1">
      <alignment vertical="center" shrinkToFit="1"/>
    </xf>
    <xf numFmtId="0" fontId="4" fillId="0" borderId="45" xfId="574" applyFont="1" applyFill="1" applyBorder="1" applyAlignment="1">
      <alignment horizontal="center" vertical="center" shrinkToFit="1"/>
    </xf>
    <xf numFmtId="0" fontId="4" fillId="0" borderId="44" xfId="574" applyFont="1" applyFill="1" applyBorder="1" applyAlignment="1">
      <alignment horizontal="center" vertical="center" shrinkToFit="1"/>
    </xf>
    <xf numFmtId="41" fontId="4" fillId="0" borderId="45" xfId="503" applyFont="1" applyFill="1" applyBorder="1" applyAlignment="1">
      <alignment horizontal="center" vertical="center" shrinkToFit="1"/>
    </xf>
    <xf numFmtId="41" fontId="4" fillId="0" borderId="4" xfId="503" applyFont="1" applyFill="1" applyBorder="1" applyAlignment="1">
      <alignment vertical="center" shrinkToFit="1"/>
    </xf>
    <xf numFmtId="0" fontId="4" fillId="0" borderId="4" xfId="574" applyFont="1" applyFill="1" applyBorder="1" applyAlignment="1">
      <alignment horizontal="center" vertical="center" shrinkToFit="1"/>
    </xf>
    <xf numFmtId="41" fontId="5" fillId="0" borderId="0" xfId="578" applyFont="1" applyFill="1" applyAlignment="1">
      <alignment vertical="center"/>
    </xf>
    <xf numFmtId="0" fontId="4" fillId="0" borderId="3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4" xfId="574" applyFont="1" applyFill="1" applyBorder="1" applyAlignment="1">
      <alignment horizontal="center" vertical="center"/>
    </xf>
    <xf numFmtId="223" fontId="4" fillId="0" borderId="4" xfId="0" applyNumberFormat="1" applyFont="1" applyBorder="1" applyAlignment="1">
      <alignment horizontal="center" vertical="center"/>
    </xf>
    <xf numFmtId="0" fontId="4" fillId="0" borderId="8" xfId="574" applyFont="1" applyFill="1" applyBorder="1" applyAlignment="1">
      <alignment horizontal="center" vertical="center"/>
    </xf>
    <xf numFmtId="3" fontId="93" fillId="0" borderId="0" xfId="574" applyNumberFormat="1" applyFont="1" applyFill="1" applyAlignment="1">
      <alignment vertical="center"/>
    </xf>
    <xf numFmtId="0" fontId="93" fillId="0" borderId="0" xfId="574" applyFont="1" applyFill="1" applyAlignment="1">
      <alignment horizontal="left" vertical="center"/>
    </xf>
    <xf numFmtId="0" fontId="93" fillId="0" borderId="0" xfId="574" applyFont="1" applyFill="1" applyAlignment="1">
      <alignment vertical="center"/>
    </xf>
    <xf numFmtId="3" fontId="4" fillId="0" borderId="0" xfId="574" applyNumberFormat="1" applyFont="1" applyFill="1" applyAlignment="1">
      <alignment vertical="center"/>
    </xf>
    <xf numFmtId="3" fontId="93" fillId="0" borderId="0" xfId="574" applyNumberFormat="1" applyFont="1" applyFill="1" applyAlignment="1">
      <alignment horizontal="left" vertical="center"/>
    </xf>
    <xf numFmtId="0" fontId="4" fillId="0" borderId="39" xfId="574" applyFont="1" applyFill="1" applyBorder="1" applyAlignment="1">
      <alignment horizontal="center" vertical="center"/>
    </xf>
    <xf numFmtId="0" fontId="4" fillId="0" borderId="37" xfId="574" applyFont="1" applyFill="1" applyBorder="1" applyAlignment="1">
      <alignment horizontal="center" vertical="center"/>
    </xf>
    <xf numFmtId="0" fontId="4" fillId="0" borderId="0" xfId="574" applyFont="1" applyFill="1" applyBorder="1" applyAlignment="1">
      <alignment horizontal="distributed" vertical="center"/>
    </xf>
    <xf numFmtId="0" fontId="4" fillId="0" borderId="0" xfId="574" applyFont="1" applyFill="1" applyBorder="1" applyAlignment="1">
      <alignment horizontal="center" vertical="center"/>
    </xf>
    <xf numFmtId="41" fontId="4" fillId="0" borderId="0" xfId="503" applyFont="1" applyFill="1" applyBorder="1" applyAlignment="1">
      <alignment vertical="center"/>
    </xf>
    <xf numFmtId="0" fontId="4" fillId="0" borderId="0" xfId="574" applyFont="1" applyFill="1" applyBorder="1" applyAlignment="1">
      <alignment horizontal="left" vertical="center"/>
    </xf>
    <xf numFmtId="224" fontId="4" fillId="0" borderId="4" xfId="503" applyNumberFormat="1"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distributed" vertical="center" indent="1"/>
    </xf>
    <xf numFmtId="41" fontId="4" fillId="0" borderId="4" xfId="576" applyNumberFormat="1" applyFont="1" applyBorder="1" applyAlignment="1">
      <alignment horizontal="center" vertical="center"/>
    </xf>
    <xf numFmtId="187" fontId="4" fillId="0" borderId="0" xfId="0" applyNumberFormat="1" applyFont="1" applyAlignment="1">
      <alignment vertical="center"/>
    </xf>
    <xf numFmtId="0" fontId="4" fillId="0" borderId="4" xfId="503" applyNumberFormat="1" applyFont="1" applyFill="1" applyBorder="1" applyAlignment="1">
      <alignment horizontal="distributed" vertical="center"/>
    </xf>
    <xf numFmtId="220" fontId="4" fillId="0" borderId="4" xfId="574" applyNumberFormat="1" applyFont="1" applyFill="1" applyBorder="1" applyAlignment="1">
      <alignment horizontal="center" vertical="center"/>
    </xf>
    <xf numFmtId="0" fontId="4" fillId="0" borderId="4" xfId="503" quotePrefix="1" applyNumberFormat="1" applyFont="1" applyFill="1" applyBorder="1" applyAlignment="1">
      <alignment horizontal="center" vertical="center"/>
    </xf>
    <xf numFmtId="41" fontId="4" fillId="0" borderId="4" xfId="503" applyNumberFormat="1" applyFont="1" applyFill="1" applyBorder="1" applyAlignment="1">
      <alignment vertical="center"/>
    </xf>
    <xf numFmtId="41" fontId="0" fillId="0" borderId="0" xfId="0" applyNumberFormat="1" applyAlignment="1"/>
    <xf numFmtId="0" fontId="4" fillId="0" borderId="18" xfId="574"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574" applyFont="1" applyFill="1" applyBorder="1" applyAlignment="1">
      <alignment horizontal="distributed" vertical="center" indent="1"/>
    </xf>
    <xf numFmtId="10" fontId="4" fillId="0" borderId="4" xfId="574" applyNumberFormat="1" applyFont="1" applyFill="1" applyBorder="1" applyAlignment="1">
      <alignment horizontal="center" vertical="center"/>
    </xf>
    <xf numFmtId="10" fontId="4" fillId="0" borderId="42" xfId="574" applyNumberFormat="1" applyFont="1" applyFill="1" applyBorder="1" applyAlignment="1">
      <alignment horizontal="center" vertical="center" shrinkToFit="1"/>
    </xf>
    <xf numFmtId="218" fontId="4" fillId="0" borderId="42" xfId="574" applyNumberFormat="1" applyFont="1" applyFill="1" applyBorder="1" applyAlignment="1">
      <alignment horizontal="center" vertical="center"/>
    </xf>
    <xf numFmtId="218" fontId="4" fillId="0" borderId="4" xfId="574" applyNumberFormat="1" applyFont="1" applyFill="1" applyBorder="1" applyAlignment="1">
      <alignment horizontal="center" vertical="center"/>
    </xf>
    <xf numFmtId="10" fontId="4" fillId="0" borderId="4" xfId="574" applyNumberFormat="1" applyFont="1" applyFill="1" applyBorder="1" applyAlignment="1">
      <alignment horizontal="center" vertical="center" shrinkToFit="1"/>
    </xf>
    <xf numFmtId="0" fontId="4" fillId="0" borderId="64" xfId="562" applyFont="1" applyBorder="1" applyAlignment="1">
      <alignment vertical="center"/>
    </xf>
    <xf numFmtId="0" fontId="4" fillId="0" borderId="4" xfId="562" applyFont="1" applyBorder="1" applyAlignment="1">
      <alignment vertical="center"/>
    </xf>
    <xf numFmtId="0" fontId="4" fillId="0" borderId="0" xfId="568" quotePrefix="1" applyFont="1" applyFill="1" applyBorder="1" applyAlignment="1">
      <alignment horizontal="center" vertical="center"/>
    </xf>
    <xf numFmtId="176" fontId="4" fillId="0" borderId="0" xfId="554" applyFont="1" applyFill="1" applyBorder="1" applyAlignment="1">
      <alignment vertical="center"/>
    </xf>
    <xf numFmtId="176" fontId="11" fillId="0" borderId="0" xfId="554" applyFont="1" applyFill="1" applyBorder="1" applyAlignment="1">
      <alignment vertical="center"/>
    </xf>
    <xf numFmtId="0" fontId="4" fillId="0" borderId="40" xfId="568" applyFont="1" applyFill="1" applyBorder="1" applyAlignment="1">
      <alignment vertical="center" shrinkToFit="1"/>
    </xf>
    <xf numFmtId="0" fontId="4" fillId="0" borderId="49" xfId="568" applyFont="1" applyFill="1" applyBorder="1" applyAlignment="1">
      <alignment horizontal="center" vertical="center"/>
    </xf>
    <xf numFmtId="0" fontId="4" fillId="0" borderId="2" xfId="568" applyFont="1" applyFill="1" applyBorder="1" applyAlignment="1">
      <alignment horizontal="distributed" vertical="center"/>
    </xf>
    <xf numFmtId="0" fontId="4" fillId="0" borderId="3" xfId="568" applyFont="1" applyFill="1" applyBorder="1" applyAlignment="1">
      <alignment horizontal="distributed" vertical="center"/>
    </xf>
    <xf numFmtId="0" fontId="75" fillId="0" borderId="0" xfId="568" applyFont="1" applyFill="1" applyAlignment="1">
      <alignment horizontal="center" vertical="center"/>
    </xf>
    <xf numFmtId="0" fontId="11" fillId="18" borderId="30" xfId="568" quotePrefix="1" applyFont="1" applyFill="1" applyBorder="1" applyAlignment="1">
      <alignment vertical="center" wrapText="1"/>
    </xf>
    <xf numFmtId="0" fontId="11" fillId="18" borderId="31" xfId="568" quotePrefix="1" applyFont="1" applyFill="1" applyBorder="1" applyAlignment="1">
      <alignment vertical="center" wrapText="1"/>
    </xf>
    <xf numFmtId="0" fontId="11" fillId="18" borderId="32" xfId="568" quotePrefix="1" applyFont="1" applyFill="1" applyBorder="1" applyAlignment="1">
      <alignment vertical="center" wrapText="1"/>
    </xf>
    <xf numFmtId="0" fontId="4" fillId="0" borderId="34" xfId="568" applyFont="1" applyFill="1" applyBorder="1" applyAlignment="1">
      <alignment horizontal="center" vertical="center" textRotation="255"/>
    </xf>
    <xf numFmtId="0" fontId="4" fillId="0" borderId="35" xfId="568" applyFont="1" applyFill="1" applyBorder="1" applyAlignment="1">
      <alignment horizontal="center" vertical="center" textRotation="255"/>
    </xf>
    <xf numFmtId="0" fontId="4" fillId="0" borderId="18" xfId="568" applyFont="1" applyFill="1" applyBorder="1" applyAlignment="1">
      <alignment horizontal="center" vertical="center" textRotation="255"/>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39" xfId="0" applyNumberFormat="1" applyFont="1" applyFill="1" applyBorder="1" applyAlignment="1">
      <alignment horizontal="center" vertical="center"/>
    </xf>
    <xf numFmtId="0" fontId="4" fillId="0" borderId="37" xfId="0" applyNumberFormat="1" applyFont="1" applyFill="1" applyBorder="1" applyAlignment="1">
      <alignment horizontal="center" vertical="center"/>
    </xf>
    <xf numFmtId="0" fontId="4" fillId="0" borderId="51" xfId="0" applyFont="1" applyBorder="1" applyAlignment="1">
      <alignment horizontal="distributed" vertical="center"/>
    </xf>
    <xf numFmtId="0" fontId="4" fillId="0" borderId="38" xfId="0" applyFont="1" applyBorder="1" applyAlignment="1">
      <alignment horizontal="distributed" vertical="center"/>
    </xf>
    <xf numFmtId="0" fontId="11" fillId="2" borderId="4" xfId="0" applyFont="1" applyFill="1" applyBorder="1" applyAlignment="1">
      <alignment horizontal="center" vertical="center"/>
    </xf>
    <xf numFmtId="0" fontId="11" fillId="18" borderId="2" xfId="0" applyFont="1" applyFill="1" applyBorder="1" applyAlignment="1">
      <alignment horizontal="center" vertical="center"/>
    </xf>
    <xf numFmtId="0" fontId="11" fillId="18" borderId="3" xfId="0" applyFont="1" applyFill="1" applyBorder="1" applyAlignment="1">
      <alignment horizontal="center" vertical="center"/>
    </xf>
    <xf numFmtId="0" fontId="4" fillId="0" borderId="50"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51" xfId="0" applyFont="1" applyBorder="1" applyAlignment="1">
      <alignment horizontal="distributed" vertical="center" wrapText="1" indent="1"/>
    </xf>
    <xf numFmtId="0" fontId="4" fillId="0" borderId="38" xfId="0" applyFont="1" applyBorder="1" applyAlignment="1">
      <alignment horizontal="distributed" vertical="center" wrapText="1" indent="1"/>
    </xf>
    <xf numFmtId="219" fontId="4" fillId="0" borderId="39" xfId="0" applyNumberFormat="1" applyFont="1" applyFill="1" applyBorder="1" applyAlignment="1">
      <alignment horizontal="center" vertical="center"/>
    </xf>
    <xf numFmtId="219" fontId="4" fillId="0" borderId="37"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11" fillId="18" borderId="1" xfId="0" applyFont="1" applyFill="1" applyBorder="1" applyAlignment="1">
      <alignment horizontal="center" vertical="center" wrapText="1"/>
    </xf>
    <xf numFmtId="0" fontId="11" fillId="18" borderId="3" xfId="0" applyFont="1" applyFill="1" applyBorder="1" applyAlignment="1">
      <alignment horizontal="center" vertical="center" wrapText="1"/>
    </xf>
    <xf numFmtId="0" fontId="4" fillId="0" borderId="4" xfId="0" applyFont="1" applyBorder="1" applyAlignment="1">
      <alignment horizontal="center" vertical="center"/>
    </xf>
    <xf numFmtId="0" fontId="11" fillId="2" borderId="4" xfId="0" applyFont="1" applyFill="1" applyBorder="1" applyAlignment="1">
      <alignment horizontal="center" vertical="center" wrapText="1"/>
    </xf>
    <xf numFmtId="0" fontId="91" fillId="18" borderId="4" xfId="0" applyFont="1" applyFill="1" applyBorder="1" applyAlignment="1">
      <alignment horizontal="center" vertical="center"/>
    </xf>
    <xf numFmtId="0" fontId="75" fillId="0" borderId="0" xfId="574" applyFont="1" applyFill="1" applyAlignment="1">
      <alignment horizontal="center" vertical="center"/>
    </xf>
    <xf numFmtId="0" fontId="4" fillId="0" borderId="46" xfId="574" applyFont="1" applyFill="1" applyBorder="1" applyAlignment="1">
      <alignment horizontal="center" vertical="center"/>
    </xf>
    <xf numFmtId="0" fontId="4" fillId="0" borderId="52" xfId="574" applyFont="1" applyFill="1" applyBorder="1" applyAlignment="1">
      <alignment horizontal="center" vertical="center"/>
    </xf>
    <xf numFmtId="0" fontId="4" fillId="0" borderId="47" xfId="574" applyFont="1" applyFill="1" applyBorder="1" applyAlignment="1">
      <alignment horizontal="center" vertical="center"/>
    </xf>
    <xf numFmtId="0" fontId="4" fillId="0" borderId="51" xfId="574" applyFont="1" applyFill="1" applyBorder="1" applyAlignment="1">
      <alignment horizontal="center" vertical="center"/>
    </xf>
    <xf numFmtId="0" fontId="4" fillId="0" borderId="38" xfId="574" applyFont="1" applyFill="1" applyBorder="1" applyAlignment="1">
      <alignment horizontal="center" vertical="center"/>
    </xf>
    <xf numFmtId="0" fontId="75" fillId="0" borderId="0" xfId="0" applyFont="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11" fillId="2" borderId="42" xfId="574" applyFont="1" applyFill="1" applyBorder="1" applyAlignment="1">
      <alignment horizontal="center" vertical="center"/>
    </xf>
    <xf numFmtId="0" fontId="11" fillId="2" borderId="18" xfId="574" applyFont="1" applyFill="1" applyBorder="1" applyAlignment="1">
      <alignment horizontal="center" vertical="center"/>
    </xf>
    <xf numFmtId="0" fontId="11" fillId="18" borderId="1" xfId="574" applyFont="1" applyFill="1" applyBorder="1" applyAlignment="1">
      <alignment horizontal="center" vertical="center"/>
    </xf>
    <xf numFmtId="0" fontId="11" fillId="18" borderId="2" xfId="574" applyFont="1" applyFill="1" applyBorder="1" applyAlignment="1">
      <alignment horizontal="center" vertical="center"/>
    </xf>
    <xf numFmtId="0" fontId="11" fillId="18" borderId="3" xfId="574" applyFont="1" applyFill="1" applyBorder="1" applyAlignment="1">
      <alignment horizontal="center" vertical="center"/>
    </xf>
    <xf numFmtId="0" fontId="11" fillId="18" borderId="42" xfId="574" applyFont="1" applyFill="1" applyBorder="1" applyAlignment="1">
      <alignment horizontal="center" vertical="center"/>
    </xf>
    <xf numFmtId="0" fontId="11" fillId="18" borderId="18" xfId="574" applyFont="1" applyFill="1" applyBorder="1" applyAlignment="1">
      <alignment horizontal="center" vertical="center"/>
    </xf>
    <xf numFmtId="41" fontId="11" fillId="18" borderId="42" xfId="503" applyFont="1" applyFill="1" applyBorder="1" applyAlignment="1">
      <alignment horizontal="center" vertical="center"/>
    </xf>
    <xf numFmtId="41" fontId="11" fillId="18" borderId="18" xfId="503" applyFont="1" applyFill="1" applyBorder="1" applyAlignment="1">
      <alignment horizontal="center" vertical="center"/>
    </xf>
    <xf numFmtId="0" fontId="4" fillId="0" borderId="4" xfId="574" applyFont="1" applyFill="1" applyBorder="1" applyAlignment="1">
      <alignment horizontal="center" vertical="center" wrapText="1"/>
    </xf>
    <xf numFmtId="0" fontId="11" fillId="2" borderId="4" xfId="574" applyFont="1" applyFill="1" applyBorder="1" applyAlignment="1">
      <alignment horizontal="center" vertical="center"/>
    </xf>
    <xf numFmtId="0" fontId="11" fillId="18" borderId="50" xfId="574" applyFont="1" applyFill="1" applyBorder="1" applyAlignment="1">
      <alignment horizontal="center" vertical="center"/>
    </xf>
    <xf numFmtId="0" fontId="11" fillId="18" borderId="6" xfId="574" applyFont="1" applyFill="1" applyBorder="1" applyAlignment="1">
      <alignment horizontal="center" vertical="center"/>
    </xf>
    <xf numFmtId="0" fontId="11" fillId="18" borderId="51" xfId="574" applyFont="1" applyFill="1" applyBorder="1" applyAlignment="1">
      <alignment horizontal="center" vertical="center"/>
    </xf>
    <xf numFmtId="0" fontId="11" fillId="18" borderId="38" xfId="574" applyFont="1" applyFill="1" applyBorder="1" applyAlignment="1">
      <alignment horizontal="center" vertical="center"/>
    </xf>
    <xf numFmtId="0" fontId="4" fillId="0" borderId="4" xfId="574" applyFont="1" applyFill="1" applyBorder="1" applyAlignment="1">
      <alignment horizontal="center" vertical="center"/>
    </xf>
    <xf numFmtId="0" fontId="11" fillId="18" borderId="49" xfId="574" applyFont="1" applyFill="1" applyBorder="1" applyAlignment="1">
      <alignment horizontal="center" vertical="center"/>
    </xf>
    <xf numFmtId="0" fontId="11" fillId="18" borderId="53" xfId="574" applyFont="1" applyFill="1" applyBorder="1" applyAlignment="1">
      <alignment horizontal="center" vertical="center"/>
    </xf>
    <xf numFmtId="41" fontId="4" fillId="0" borderId="4" xfId="576" applyNumberFormat="1" applyFont="1" applyBorder="1" applyAlignment="1">
      <alignment horizontal="center" vertical="center"/>
    </xf>
    <xf numFmtId="0" fontId="77" fillId="0" borderId="0" xfId="567" applyFont="1" applyFill="1" applyAlignment="1">
      <alignment horizontal="center" vertical="center"/>
    </xf>
    <xf numFmtId="0" fontId="75" fillId="0" borderId="0" xfId="567" applyFont="1" applyFill="1" applyAlignment="1">
      <alignment horizontal="center" vertical="center"/>
    </xf>
    <xf numFmtId="0" fontId="6" fillId="0" borderId="0" xfId="567" applyFont="1" applyFill="1" applyAlignment="1">
      <alignment horizontal="left" vertical="distributed" wrapText="1"/>
    </xf>
    <xf numFmtId="0" fontId="4" fillId="0" borderId="18" xfId="562" applyFont="1" applyBorder="1" applyAlignment="1">
      <alignment horizontal="center" vertical="center"/>
    </xf>
    <xf numFmtId="0" fontId="11" fillId="2" borderId="4" xfId="562" applyFont="1" applyFill="1" applyBorder="1" applyAlignment="1">
      <alignment horizontal="center" vertical="center"/>
    </xf>
    <xf numFmtId="0" fontId="4" fillId="0" borderId="4" xfId="562" applyFont="1" applyBorder="1" applyAlignment="1">
      <alignment horizontal="distributed" vertical="center" textRotation="255"/>
    </xf>
    <xf numFmtId="0" fontId="87" fillId="18" borderId="4" xfId="0" applyFont="1" applyFill="1" applyBorder="1" applyAlignment="1">
      <alignment horizontal="center" vertical="center"/>
    </xf>
    <xf numFmtId="0" fontId="11" fillId="18" borderId="42" xfId="574" applyFont="1" applyFill="1" applyBorder="1" applyAlignment="1">
      <alignment horizontal="center" vertical="center" wrapText="1"/>
    </xf>
    <xf numFmtId="41" fontId="11" fillId="18" borderId="1" xfId="503" applyFont="1" applyFill="1" applyBorder="1" applyAlignment="1">
      <alignment horizontal="center" vertical="center"/>
    </xf>
    <xf numFmtId="41" fontId="11" fillId="18" borderId="2" xfId="503" applyFont="1" applyFill="1" applyBorder="1" applyAlignment="1">
      <alignment horizontal="center" vertical="center"/>
    </xf>
    <xf numFmtId="41" fontId="11" fillId="18" borderId="3" xfId="503" applyFont="1" applyFill="1" applyBorder="1" applyAlignment="1">
      <alignment horizontal="center" vertical="center"/>
    </xf>
    <xf numFmtId="0" fontId="4" fillId="0" borderId="58" xfId="574" applyFont="1" applyFill="1" applyBorder="1" applyAlignment="1">
      <alignment horizontal="distributed" vertical="center" indent="1"/>
    </xf>
    <xf numFmtId="0" fontId="4" fillId="0" borderId="60" xfId="574" applyFont="1" applyFill="1" applyBorder="1" applyAlignment="1">
      <alignment horizontal="distributed" vertical="center" indent="1"/>
    </xf>
    <xf numFmtId="0" fontId="4" fillId="0" borderId="40" xfId="574" applyFont="1" applyFill="1" applyBorder="1" applyAlignment="1">
      <alignment horizontal="distributed" vertical="center" indent="1"/>
    </xf>
    <xf numFmtId="0" fontId="4" fillId="0" borderId="56" xfId="574" applyFont="1" applyFill="1" applyBorder="1" applyAlignment="1">
      <alignment horizontal="distributed" vertical="center" indent="1"/>
    </xf>
    <xf numFmtId="0" fontId="4" fillId="0" borderId="59" xfId="574" applyFont="1" applyFill="1" applyBorder="1" applyAlignment="1">
      <alignment horizontal="distributed" vertical="center" indent="1"/>
    </xf>
    <xf numFmtId="0" fontId="4" fillId="0" borderId="61" xfId="574" applyFont="1" applyFill="1" applyBorder="1" applyAlignment="1">
      <alignment horizontal="distributed" vertical="center" indent="1"/>
    </xf>
    <xf numFmtId="0" fontId="4" fillId="0" borderId="46" xfId="574" applyFont="1" applyFill="1" applyBorder="1" applyAlignment="1">
      <alignment horizontal="distributed" vertical="center"/>
    </xf>
    <xf numFmtId="0" fontId="4" fillId="0" borderId="52" xfId="574" applyFont="1" applyFill="1" applyBorder="1" applyAlignment="1">
      <alignment horizontal="distributed" vertical="center"/>
    </xf>
    <xf numFmtId="0" fontId="4" fillId="0" borderId="47" xfId="574" applyFont="1" applyFill="1" applyBorder="1" applyAlignment="1">
      <alignment horizontal="distributed" vertical="center"/>
    </xf>
    <xf numFmtId="0" fontId="4" fillId="0" borderId="51" xfId="574" applyFont="1" applyFill="1" applyBorder="1" applyAlignment="1">
      <alignment horizontal="distributed" vertical="center" indent="1"/>
    </xf>
    <xf numFmtId="0" fontId="4" fillId="0" borderId="53" xfId="574" applyFont="1" applyFill="1" applyBorder="1" applyAlignment="1">
      <alignment horizontal="distributed" vertical="center" indent="1"/>
    </xf>
    <xf numFmtId="0" fontId="4" fillId="0" borderId="38" xfId="574" applyFont="1" applyFill="1" applyBorder="1" applyAlignment="1">
      <alignment horizontal="distributed" vertical="center" indent="1"/>
    </xf>
    <xf numFmtId="0" fontId="4" fillId="0" borderId="57" xfId="574" applyFont="1" applyFill="1" applyBorder="1" applyAlignment="1">
      <alignment horizontal="distributed" vertical="center" indent="1"/>
    </xf>
    <xf numFmtId="0" fontId="4" fillId="0" borderId="62" xfId="574" applyFont="1" applyFill="1" applyBorder="1" applyAlignment="1">
      <alignment horizontal="distributed" vertical="center" indent="1"/>
    </xf>
    <xf numFmtId="0" fontId="4" fillId="0" borderId="63" xfId="574" applyFont="1" applyFill="1" applyBorder="1" applyAlignment="1">
      <alignment horizontal="distributed" vertical="center" indent="1"/>
    </xf>
    <xf numFmtId="0" fontId="4" fillId="0" borderId="1" xfId="574" applyFont="1" applyFill="1" applyBorder="1" applyAlignment="1">
      <alignment horizontal="distributed" vertical="center" indent="1"/>
    </xf>
    <xf numFmtId="0" fontId="4" fillId="0" borderId="2" xfId="574" applyFont="1" applyFill="1" applyBorder="1" applyAlignment="1">
      <alignment horizontal="distributed" vertical="center" indent="1"/>
    </xf>
    <xf numFmtId="0" fontId="4" fillId="0" borderId="3" xfId="574" applyFont="1" applyFill="1" applyBorder="1" applyAlignment="1">
      <alignment horizontal="distributed" vertical="center" indent="1"/>
    </xf>
    <xf numFmtId="0" fontId="4" fillId="0" borderId="1" xfId="574" applyFont="1" applyFill="1" applyBorder="1" applyAlignment="1">
      <alignment horizontal="left" vertical="center"/>
    </xf>
    <xf numFmtId="0" fontId="4" fillId="0" borderId="2" xfId="574" applyFont="1" applyFill="1" applyBorder="1" applyAlignment="1">
      <alignment horizontal="left" vertical="center"/>
    </xf>
    <xf numFmtId="0" fontId="4" fillId="0" borderId="3" xfId="574" applyFont="1" applyFill="1" applyBorder="1" applyAlignment="1">
      <alignment horizontal="left" vertical="center"/>
    </xf>
  </cellXfs>
  <cellStyles count="579">
    <cellStyle name="&quot;" xfId="1"/>
    <cellStyle name="&quot;_1230-전국상인연합회-2009년시장종합정보지 사업용역" xfId="2"/>
    <cellStyle name="&quot;_1230-전국상인연합회-2009년시장종합정보지 사업용역_0118-경기도시공사 종합홍보용역" xfId="3"/>
    <cellStyle name="&quot;_1230-전국상인연합회-2009년시장종합정보지 사업용역_0222-부천시 공공시설물 표준디자인 개발연구용역(최종)" xfId="4"/>
    <cellStyle name="&quot;_1230-전국상인연합회-2009년시장종합정보지 사업용역_0319-2010 다문화 프로그램 지원사업 컨설팅평가" xfId="5"/>
    <cellStyle name="&quot;_1230-전국상인연합회-2009년시장종합정보지 사업용역_0319-2010 다문화 프로그램 지원사업 컨설팅평가_0501-경기도 제92회 전국체육대회 백서,화보 제작용역" xfId="6"/>
    <cellStyle name="&quot;_1230-전국상인연합회-2009년시장종합정보지 사업용역_0319-2010 다문화 프로그램 지원사업 컨설팅평가_0705-경기도시공사(남양주 보금자리주택지구 공공디자인 수립 용역)" xfId="7"/>
    <cellStyle name="&quot;_1230-전국상인연합회-2009년시장종합정보지 사업용역_0409-2010 생활문화공동체 만들기" xfId="8"/>
    <cellStyle name="&quot;_1230-전국상인연합회-2009년시장종합정보지 사업용역_0409-2010 생활문화공동체 만들기_0501-경기도 제92회 전국체육대회 백서,화보 제작용역" xfId="9"/>
    <cellStyle name="&quot;_1230-전국상인연합회-2009년시장종합정보지 사업용역_0409-2010 생활문화공동체 만들기_0705-경기도시공사(남양주 보금자리주택지구 공공디자인 수립 용역)" xfId="10"/>
    <cellStyle name="&quot;_1230-전국상인연합회-2009년시장종합정보지 사업용역_0501-경기도 제92회 전국체육대회 백서,화보 제작용역" xfId="11"/>
    <cellStyle name="&quot;_1230-전국상인연합회-2009년시장종합정보지 사업용역_0518-학교문화예술교육 성과 평가" xfId="12"/>
    <cellStyle name="&quot;_1230-전국상인연합회-2009년시장종합정보지 사업용역_0518-학교문화예술교육 성과 평가_0501-경기도 제92회 전국체육대회 백서,화보 제작용역" xfId="13"/>
    <cellStyle name="&quot;_1230-전국상인연합회-2009년시장종합정보지 사업용역_0518-학교문화예술교육 성과 평가_0705-경기도시공사(남양주 보금자리주택지구 공공디자인 수립 용역)" xfId="14"/>
    <cellStyle name="&quot;_1230-전국상인연합회-2009년시장종합정보지 사업용역_0610-디지털 3d 시네마 휴먼팩터 연구용역-1" xfId="15"/>
    <cellStyle name="&quot;_1230-전국상인연합회-2009년시장종합정보지 사업용역_0619-경기도청-동북아자치단체연합(NEAR) 국제회의 개최(최종)-2" xfId="16"/>
    <cellStyle name="&quot;_1230-전국상인연합회-2009년시장종합정보지 사업용역_0619-경기도청-동북아자치단체연합(NEAR) 국제회의 개최(최종)-2_0501-경기도 제92회 전국체육대회 백서,화보 제작용역" xfId="17"/>
    <cellStyle name="&quot;_1230-전국상인연합회-2009년시장종합정보지 사업용역_0619-경기도청-동북아자치단체연합(NEAR) 국제회의 개최(최종)-2_0705-경기도시공사(남양주 보금자리주택지구 공공디자인 수립 용역)" xfId="18"/>
    <cellStyle name="&quot;_1230-전국상인연합회-2009년시장종합정보지 사업용역_0624-한국문화예술교육진흥원(2010 하반기연수)" xfId="19"/>
    <cellStyle name="&quot;_1230-전국상인연합회-2009년시장종합정보지 사업용역_0624-한국문화예술교육진흥원(2010 하반기연수)_0501-경기도 제92회 전국체육대회 백서,화보 제작용역" xfId="20"/>
    <cellStyle name="&quot;_1230-전국상인연합회-2009년시장종합정보지 사업용역_0624-한국문화예술교육진흥원(2010 하반기연수)_0705-경기도시공사(남양주 보금자리주택지구 공공디자인 수립 용역)" xfId="21"/>
    <cellStyle name="&quot;_1230-전국상인연합회-2009년시장종합정보지 사업용역_0705-경기도시공사(남양주 보금자리주택지구 공공디자인 수립 용역)" xfId="22"/>
    <cellStyle name="&quot;_1230-전국상인연합회-2009년시장종합정보지 사업용역_0827-한국전력기술(전산운영)" xfId="23"/>
    <cellStyle name="&quot;_1230-전국상인연합회-2009년시장종합정보지 사업용역_10.28-경기도시공사(가평 주거단지 명품화 실천방안 학술연구용역)-최종-1" xfId="24"/>
    <cellStyle name="&quot;_1230-전국상인연합회-2009년시장종합정보지 사업용역_1009-09 소외계층 아동․청소년 문화예술교육 지원사업 만족도 조사연구" xfId="25"/>
    <cellStyle name="&quot;_1230-전국상인연합회-2009년시장종합정보지 사업용역_1203-무용 교수 학습 자료 개발연구" xfId="26"/>
    <cellStyle name="&quot;_1230-전국상인연합회-2009년시장종합정보지 사업용역_1203-무용 교수 학습 자료 개발연구_0501-경기도 제92회 전국체육대회 백서,화보 제작용역" xfId="27"/>
    <cellStyle name="&quot;_1230-전국상인연합회-2009년시장종합정보지 사업용역_1203-무용 교수 학습 자료 개발연구_0705-경기도시공사(남양주 보금자리주택지구 공공디자인 수립 용역)" xfId="28"/>
    <cellStyle name="&quot;_1230-전국상인연합회-2009년시장종합정보지 사업용역_참고-경기도시공사 가평 전원주거단지 종합홍보용역" xfId="29"/>
    <cellStyle name="&quot;_1230-전국상인연합회-2009년시장종합정보지 사업용역_참고-경기도시공사 가평 전원주거단지 종합홍보용역_0501-경기도 제92회 전국체육대회 백서,화보 제작용역" xfId="30"/>
    <cellStyle name="&quot;_1230-전국상인연합회-2009년시장종합정보지 사업용역_참고-경기도시공사 가평 전원주거단지 종합홍보용역_0705-경기도시공사(남양주 보금자리주택지구 공공디자인 수립 용역)" xfId="31"/>
    <cellStyle name="&quot;_1230-전국상인연합회-2009년시장종합정보지 사업용역_한국관광공사-일본 모바일홈페이지 구축(09.10.21)-(최종)" xfId="32"/>
    <cellStyle name="#" xfId="33"/>
    <cellStyle name="#,##0" xfId="34"/>
    <cellStyle name="#,##0.0" xfId="35"/>
    <cellStyle name="#,##0.00" xfId="36"/>
    <cellStyle name="#,##0.000" xfId="37"/>
    <cellStyle name="$" xfId="38"/>
    <cellStyle name="$_0009김포공항LED교체공사(광일)" xfId="39"/>
    <cellStyle name="$_0011KIST소각설비제작설치" xfId="40"/>
    <cellStyle name="$_0011긴급전화기정산(99년형광일)" xfId="41"/>
    <cellStyle name="$_0011부산종합경기장전광판" xfId="42"/>
    <cellStyle name="$_0012문화유적지표석제작설치" xfId="43"/>
    <cellStyle name="$_0102국제조명신공항분수조명" xfId="44"/>
    <cellStyle name="$_0105담배자판기개조원가" xfId="45"/>
    <cellStyle name="$_0106LG인버터냉난방기제작-1" xfId="46"/>
    <cellStyle name="$_0107광전송장비구매설치" xfId="47"/>
    <cellStyle name="$_0107도공IBS설비SW부문(참조)" xfId="48"/>
    <cellStyle name="$_0107문화재복원용목재-8월6일" xfId="49"/>
    <cellStyle name="$_0107포천영중수배전반(제조,설치)" xfId="50"/>
    <cellStyle name="$_0108한국전기교통-LED교통신호등((원본))" xfId="51"/>
    <cellStyle name="$_0111해양수산부등명기제작" xfId="52"/>
    <cellStyle name="$_0112금감원사무자동화시스템" xfId="53"/>
    <cellStyle name="$_0112수도권매립지SW원가" xfId="54"/>
    <cellStyle name="$_0201종합예술회관의자제작설치" xfId="55"/>
    <cellStyle name="$_0202마사회근무복" xfId="56"/>
    <cellStyle name="$_0202부경교재-승강칠판" xfId="57"/>
    <cellStyle name="$_0204한국석묘납골함-1규격" xfId="58"/>
    <cellStyle name="$_2002결과표" xfId="59"/>
    <cellStyle name="$_db진흥" xfId="60"/>
    <cellStyle name="$_SE40" xfId="61"/>
    <cellStyle name="$_견적2" xfId="62"/>
    <cellStyle name="$_기아" xfId="63"/>
    <cellStyle name="$_동산용사촌수현(원본)" xfId="64"/>
    <cellStyle name="$_수초제거기(대양기계)" xfId="65"/>
    <cellStyle name="$_원본 - 한국전기교통-개선형신호등 4종" xfId="66"/>
    <cellStyle name="$_중앙선관위(투표,개표)" xfId="67"/>
    <cellStyle name="$_최종-한국전기교통-개선형신호등 4종(공수조정)" xfId="68"/>
    <cellStyle name="??&amp;O?&amp;H?_x0008__x000f__x0007_?_x0007__x0001__x0001_" xfId="69"/>
    <cellStyle name="??&amp;O?&amp;H?_x0008_??_x0007__x0001__x0001_" xfId="70"/>
    <cellStyle name="??&amp;쏗?뷐9_x0008__x0011__x0007_?_x0007__x0001__x0001_" xfId="71"/>
    <cellStyle name="?W?_laroux" xfId="72"/>
    <cellStyle name="_2001 장애조치" xfId="73"/>
    <cellStyle name="_계장(SK)" xfId="74"/>
    <cellStyle name="_인원계획표 " xfId="75"/>
    <cellStyle name="_인원계획표 _KJH-007 서울민자역사" xfId="76"/>
    <cellStyle name="_인원계획표 _KJH-007 서울민자역사_서울역사전기내역서" xfId="77"/>
    <cellStyle name="_인원계획표 _KJH-007 서울민자역사_전기 도급 변경내역서(2004(1).01.26)" xfId="78"/>
    <cellStyle name="_인원계획표 _ycw-002 월곶아파트" xfId="79"/>
    <cellStyle name="_인원계획표 _ycw-002 월곶아파트_KJH-007 서울민자역사" xfId="80"/>
    <cellStyle name="_인원계획표 _ycw-002 월곶아파트_KJH-007 서울민자역사_서울역사전기내역서" xfId="81"/>
    <cellStyle name="_인원계획표 _ycw-002 월곶아파트_KJH-007 서울민자역사_전기 도급 변경내역서(2004(1).01.26)" xfId="82"/>
    <cellStyle name="_인원계획표 _ycw-002 월곶아파트_서울역사전기내역서" xfId="83"/>
    <cellStyle name="_인원계획표 _ycw-002 월곶아파트_전기 도급 변경내역서(2004(1).01.26)" xfId="84"/>
    <cellStyle name="_인원계획표 _서울역사전기내역서" xfId="85"/>
    <cellStyle name="_인원계획표 _월곳집행(본사)" xfId="86"/>
    <cellStyle name="_인원계획표 _월곳집행(본사)_KJH-007 서울민자역사" xfId="87"/>
    <cellStyle name="_인원계획표 _월곳집행(본사)_KJH-007 서울민자역사_서울역사전기내역서" xfId="88"/>
    <cellStyle name="_인원계획표 _월곳집행(본사)_KJH-007 서울민자역사_전기 도급 변경내역서(2004(1).01.26)" xfId="89"/>
    <cellStyle name="_인원계획표 _월곳집행(본사)_공내역서(소방)" xfId="90"/>
    <cellStyle name="_인원계획표 _월곳집행(본사)_공내역서(소방)_KJH-007 서울민자역사" xfId="91"/>
    <cellStyle name="_인원계획표 _월곳집행(본사)_공내역서(소방)_KJH-007 서울민자역사_서울역사전기내역서" xfId="92"/>
    <cellStyle name="_인원계획표 _월곳집행(본사)_공내역서(소방)_KJH-007 서울민자역사_전기 도급 변경내역서(2004(1).01.26)" xfId="93"/>
    <cellStyle name="_인원계획표 _월곳집행(본사)_공내역서(소방)_ycw-002 월곶아파트" xfId="94"/>
    <cellStyle name="_인원계획표 _월곳집행(본사)_공내역서(소방)_ycw-002 월곶아파트_KJH-007 서울민자역사" xfId="95"/>
    <cellStyle name="_인원계획표 _월곳집행(본사)_공내역서(소방)_ycw-002 월곶아파트_KJH-007 서울민자역사_서울역사전기내역서" xfId="96"/>
    <cellStyle name="_인원계획표 _월곳집행(본사)_공내역서(소방)_ycw-002 월곶아파트_KJH-007 서울민자역사_전기 도급 변경내역서(2004(1).01.26)" xfId="97"/>
    <cellStyle name="_인원계획표 _월곳집행(본사)_공내역서(소방)_ycw-002 월곶아파트_서울역사전기내역서" xfId="98"/>
    <cellStyle name="_인원계획표 _월곳집행(본사)_공내역서(소방)_ycw-002 월곶아파트_전기 도급 변경내역서(2004(1).01.26)" xfId="99"/>
    <cellStyle name="_인원계획표 _월곳집행(본사)_공내역서(소방)_서울역사전기내역서" xfId="100"/>
    <cellStyle name="_인원계획표 _월곳집행(본사)_공내역서(소방)_전기 도급 변경내역서(2004(1).01.26)" xfId="101"/>
    <cellStyle name="_인원계획표 _월곳집행(본사)_공내역서(소방final)" xfId="102"/>
    <cellStyle name="_인원계획표 _월곳집행(본사)_공내역서(소방final)_KJH-007 서울민자역사" xfId="103"/>
    <cellStyle name="_인원계획표 _월곳집행(본사)_공내역서(소방final)_KJH-007 서울민자역사_서울역사전기내역서" xfId="104"/>
    <cellStyle name="_인원계획표 _월곳집행(본사)_공내역서(소방final)_KJH-007 서울민자역사_전기 도급 변경내역서(2004(1).01.26)" xfId="105"/>
    <cellStyle name="_인원계획표 _월곳집행(본사)_공내역서(소방final)_ycw-002 월곶아파트" xfId="106"/>
    <cellStyle name="_인원계획표 _월곳집행(본사)_공내역서(소방final)_ycw-002 월곶아파트_KJH-007 서울민자역사" xfId="107"/>
    <cellStyle name="_인원계획표 _월곳집행(본사)_공내역서(소방final)_ycw-002 월곶아파트_KJH-007 서울민자역사_서울역사전기내역서" xfId="108"/>
    <cellStyle name="_인원계획표 _월곳집행(본사)_공내역서(소방final)_ycw-002 월곶아파트_KJH-007 서울민자역사_전기 도급 변경내역서(2004(1).01.26)" xfId="109"/>
    <cellStyle name="_인원계획표 _월곳집행(본사)_공내역서(소방final)_ycw-002 월곶아파트_서울역사전기내역서" xfId="110"/>
    <cellStyle name="_인원계획표 _월곳집행(본사)_공내역서(소방final)_ycw-002 월곶아파트_전기 도급 변경내역서(2004(1).01.26)" xfId="111"/>
    <cellStyle name="_인원계획표 _월곳집행(본사)_공내역서(소방final)_서울역사전기내역서" xfId="112"/>
    <cellStyle name="_인원계획표 _월곳집행(본사)_공내역서(소방final)_전기 도급 변경내역서(2004(1).01.26)" xfId="113"/>
    <cellStyle name="_인원계획표 _월곳집행(본사)_서울역사전기내역서" xfId="114"/>
    <cellStyle name="_인원계획표 _월곳집행(본사)_전기 도급 변경내역서(2004(1).01.26)" xfId="115"/>
    <cellStyle name="_인원계획표 _적격 " xfId="116"/>
    <cellStyle name="_인원계획표 _적격 _KJH-007 서울민자역사" xfId="117"/>
    <cellStyle name="_인원계획표 _적격 _KJH-007 서울민자역사_서울역사전기내역서" xfId="118"/>
    <cellStyle name="_인원계획표 _적격 _KJH-007 서울민자역사_전기 도급 변경내역서(2004(1).01.26)" xfId="119"/>
    <cellStyle name="_인원계획표 _적격 _ycw-002 월곶아파트" xfId="120"/>
    <cellStyle name="_인원계획표 _적격 _ycw-002 월곶아파트_KJH-007 서울민자역사" xfId="121"/>
    <cellStyle name="_인원계획표 _적격 _ycw-002 월곶아파트_KJH-007 서울민자역사_서울역사전기내역서" xfId="122"/>
    <cellStyle name="_인원계획표 _적격 _ycw-002 월곶아파트_KJH-007 서울민자역사_전기 도급 변경내역서(2004(1).01.26)" xfId="123"/>
    <cellStyle name="_인원계획표 _적격 _ycw-002 월곶아파트_서울역사전기내역서" xfId="124"/>
    <cellStyle name="_인원계획표 _적격 _ycw-002 월곶아파트_전기 도급 변경내역서(2004(1).01.26)" xfId="125"/>
    <cellStyle name="_인원계획표 _적격 _서울역사전기내역서" xfId="126"/>
    <cellStyle name="_인원계획표 _적격 _월곳집행(본사)" xfId="127"/>
    <cellStyle name="_인원계획표 _적격 _월곳집행(본사)_KJH-007 서울민자역사" xfId="128"/>
    <cellStyle name="_인원계획표 _적격 _월곳집행(본사)_KJH-007 서울민자역사_서울역사전기내역서" xfId="129"/>
    <cellStyle name="_인원계획표 _적격 _월곳집행(본사)_KJH-007 서울민자역사_전기 도급 변경내역서(2004(1).01.26)" xfId="130"/>
    <cellStyle name="_인원계획표 _적격 _월곳집행(본사)_공내역서(소방)" xfId="131"/>
    <cellStyle name="_인원계획표 _적격 _월곳집행(본사)_공내역서(소방)_KJH-007 서울민자역사" xfId="132"/>
    <cellStyle name="_인원계획표 _적격 _월곳집행(본사)_공내역서(소방)_KJH-007 서울민자역사_서울역사전기내역서" xfId="133"/>
    <cellStyle name="_인원계획표 _적격 _월곳집행(본사)_공내역서(소방)_KJH-007 서울민자역사_전기 도급 변경내역서(2004(1).01.26)" xfId="134"/>
    <cellStyle name="_인원계획표 _적격 _월곳집행(본사)_공내역서(소방)_ycw-002 월곶아파트" xfId="135"/>
    <cellStyle name="_인원계획표 _적격 _월곳집행(본사)_공내역서(소방)_ycw-002 월곶아파트_KJH-007 서울민자역사" xfId="136"/>
    <cellStyle name="_인원계획표 _적격 _월곳집행(본사)_공내역서(소방)_ycw-002 월곶아파트_KJH-007 서울민자역사_서울역사전기내역서" xfId="137"/>
    <cellStyle name="_인원계획표 _적격 _월곳집행(본사)_공내역서(소방)_ycw-002 월곶아파트_KJH-007 서울민자역사_전기 도급 변경내역서(2004(1).01.26)" xfId="138"/>
    <cellStyle name="_인원계획표 _적격 _월곳집행(본사)_공내역서(소방)_ycw-002 월곶아파트_서울역사전기내역서" xfId="139"/>
    <cellStyle name="_인원계획표 _적격 _월곳집행(본사)_공내역서(소방)_ycw-002 월곶아파트_전기 도급 변경내역서(2004(1).01.26)" xfId="140"/>
    <cellStyle name="_인원계획표 _적격 _월곳집행(본사)_공내역서(소방)_서울역사전기내역서" xfId="141"/>
    <cellStyle name="_인원계획표 _적격 _월곳집행(본사)_공내역서(소방)_전기 도급 변경내역서(2004(1).01.26)" xfId="142"/>
    <cellStyle name="_인원계획표 _적격 _월곳집행(본사)_공내역서(소방final)" xfId="143"/>
    <cellStyle name="_인원계획표 _적격 _월곳집행(본사)_공내역서(소방final)_KJH-007 서울민자역사" xfId="144"/>
    <cellStyle name="_인원계획표 _적격 _월곳집행(본사)_공내역서(소방final)_KJH-007 서울민자역사_서울역사전기내역서" xfId="145"/>
    <cellStyle name="_인원계획표 _적격 _월곳집행(본사)_공내역서(소방final)_KJH-007 서울민자역사_전기 도급 변경내역서(2004(1).01.26)" xfId="146"/>
    <cellStyle name="_인원계획표 _적격 _월곳집행(본사)_공내역서(소방final)_ycw-002 월곶아파트" xfId="147"/>
    <cellStyle name="_인원계획표 _적격 _월곳집행(본사)_공내역서(소방final)_ycw-002 월곶아파트_KJH-007 서울민자역사" xfId="148"/>
    <cellStyle name="_인원계획표 _적격 _월곳집행(본사)_공내역서(소방final)_ycw-002 월곶아파트_KJH-007 서울민자역사_서울역사전기내역서" xfId="149"/>
    <cellStyle name="_인원계획표 _적격 _월곳집행(본사)_공내역서(소방final)_ycw-002 월곶아파트_KJH-007 서울민자역사_전기 도급 변경내역서(2004(1).01.26)" xfId="150"/>
    <cellStyle name="_인원계획표 _적격 _월곳집행(본사)_공내역서(소방final)_ycw-002 월곶아파트_서울역사전기내역서" xfId="151"/>
    <cellStyle name="_인원계획표 _적격 _월곳집행(본사)_공내역서(소방final)_ycw-002 월곶아파트_전기 도급 변경내역서(2004(1).01.26)" xfId="152"/>
    <cellStyle name="_인원계획표 _적격 _월곳집행(본사)_공내역서(소방final)_서울역사전기내역서" xfId="153"/>
    <cellStyle name="_인원계획표 _적격 _월곳집행(본사)_공내역서(소방final)_전기 도급 변경내역서(2004(1).01.26)" xfId="154"/>
    <cellStyle name="_인원계획표 _적격 _월곳집행(본사)_서울역사전기내역서" xfId="155"/>
    <cellStyle name="_인원계획표 _적격 _월곳집행(본사)_전기 도급 변경내역서(2004(1).01.26)" xfId="156"/>
    <cellStyle name="_인원계획표 _적격 _전기 도급 변경내역서(2004(1).01.26)" xfId="157"/>
    <cellStyle name="_인원계획표 _전기 도급 변경내역서(2004(1).01.26)" xfId="158"/>
    <cellStyle name="_입찰표지 " xfId="159"/>
    <cellStyle name="_입찰표지 _KJH-007 서울민자역사" xfId="160"/>
    <cellStyle name="_입찰표지 _KJH-007 서울민자역사_서울역사전기내역서" xfId="161"/>
    <cellStyle name="_입찰표지 _KJH-007 서울민자역사_전기 도급 변경내역서(2004(1).01.26)" xfId="162"/>
    <cellStyle name="_입찰표지 _ycw-002 월곶아파트" xfId="163"/>
    <cellStyle name="_입찰표지 _ycw-002 월곶아파트_KJH-007 서울민자역사" xfId="164"/>
    <cellStyle name="_입찰표지 _ycw-002 월곶아파트_KJH-007 서울민자역사_서울역사전기내역서" xfId="165"/>
    <cellStyle name="_입찰표지 _ycw-002 월곶아파트_KJH-007 서울민자역사_전기 도급 변경내역서(2004(1).01.26)" xfId="166"/>
    <cellStyle name="_입찰표지 _ycw-002 월곶아파트_서울역사전기내역서" xfId="167"/>
    <cellStyle name="_입찰표지 _ycw-002 월곶아파트_전기 도급 변경내역서(2004(1).01.26)" xfId="168"/>
    <cellStyle name="_입찰표지 _서울역사전기내역서" xfId="169"/>
    <cellStyle name="_입찰표지 _월곳집행(본사)" xfId="170"/>
    <cellStyle name="_입찰표지 _월곳집행(본사)_KJH-007 서울민자역사" xfId="171"/>
    <cellStyle name="_입찰표지 _월곳집행(본사)_KJH-007 서울민자역사_서울역사전기내역서" xfId="172"/>
    <cellStyle name="_입찰표지 _월곳집행(본사)_KJH-007 서울민자역사_전기 도급 변경내역서(2004(1).01.26)" xfId="173"/>
    <cellStyle name="_입찰표지 _월곳집행(본사)_공내역서(소방)" xfId="174"/>
    <cellStyle name="_입찰표지 _월곳집행(본사)_공내역서(소방)_KJH-007 서울민자역사" xfId="175"/>
    <cellStyle name="_입찰표지 _월곳집행(본사)_공내역서(소방)_KJH-007 서울민자역사_서울역사전기내역서" xfId="176"/>
    <cellStyle name="_입찰표지 _월곳집행(본사)_공내역서(소방)_KJH-007 서울민자역사_전기 도급 변경내역서(2004(1).01.26)" xfId="177"/>
    <cellStyle name="_입찰표지 _월곳집행(본사)_공내역서(소방)_ycw-002 월곶아파트" xfId="178"/>
    <cellStyle name="_입찰표지 _월곳집행(본사)_공내역서(소방)_ycw-002 월곶아파트_KJH-007 서울민자역사" xfId="179"/>
    <cellStyle name="_입찰표지 _월곳집행(본사)_공내역서(소방)_ycw-002 월곶아파트_KJH-007 서울민자역사_서울역사전기내역서" xfId="180"/>
    <cellStyle name="_입찰표지 _월곳집행(본사)_공내역서(소방)_ycw-002 월곶아파트_KJH-007 서울민자역사_전기 도급 변경내역서(2004(1).01.26)" xfId="181"/>
    <cellStyle name="_입찰표지 _월곳집행(본사)_공내역서(소방)_ycw-002 월곶아파트_서울역사전기내역서" xfId="182"/>
    <cellStyle name="_입찰표지 _월곳집행(본사)_공내역서(소방)_ycw-002 월곶아파트_전기 도급 변경내역서(2004(1).01.26)" xfId="183"/>
    <cellStyle name="_입찰표지 _월곳집행(본사)_공내역서(소방)_서울역사전기내역서" xfId="184"/>
    <cellStyle name="_입찰표지 _월곳집행(본사)_공내역서(소방)_전기 도급 변경내역서(2004(1).01.26)" xfId="185"/>
    <cellStyle name="_입찰표지 _월곳집행(본사)_공내역서(소방final)" xfId="186"/>
    <cellStyle name="_입찰표지 _월곳집행(본사)_공내역서(소방final)_KJH-007 서울민자역사" xfId="187"/>
    <cellStyle name="_입찰표지 _월곳집행(본사)_공내역서(소방final)_KJH-007 서울민자역사_서울역사전기내역서" xfId="188"/>
    <cellStyle name="_입찰표지 _월곳집행(본사)_공내역서(소방final)_KJH-007 서울민자역사_전기 도급 변경내역서(2004(1).01.26)" xfId="189"/>
    <cellStyle name="_입찰표지 _월곳집행(본사)_공내역서(소방final)_ycw-002 월곶아파트" xfId="190"/>
    <cellStyle name="_입찰표지 _월곳집행(본사)_공내역서(소방final)_ycw-002 월곶아파트_KJH-007 서울민자역사" xfId="191"/>
    <cellStyle name="_입찰표지 _월곳집행(본사)_공내역서(소방final)_ycw-002 월곶아파트_KJH-007 서울민자역사_서울역사전기내역서" xfId="192"/>
    <cellStyle name="_입찰표지 _월곳집행(본사)_공내역서(소방final)_ycw-002 월곶아파트_KJH-007 서울민자역사_전기 도급 변경내역서(2004(1).01.26)" xfId="193"/>
    <cellStyle name="_입찰표지 _월곳집행(본사)_공내역서(소방final)_ycw-002 월곶아파트_서울역사전기내역서" xfId="194"/>
    <cellStyle name="_입찰표지 _월곳집행(본사)_공내역서(소방final)_ycw-002 월곶아파트_전기 도급 변경내역서(2004(1).01.26)" xfId="195"/>
    <cellStyle name="_입찰표지 _월곳집행(본사)_공내역서(소방final)_서울역사전기내역서" xfId="196"/>
    <cellStyle name="_입찰표지 _월곳집행(본사)_공내역서(소방final)_전기 도급 변경내역서(2004(1).01.26)" xfId="197"/>
    <cellStyle name="_입찰표지 _월곳집행(본사)_서울역사전기내역서" xfId="198"/>
    <cellStyle name="_입찰표지 _월곳집행(본사)_전기 도급 변경내역서(2004(1).01.26)" xfId="199"/>
    <cellStyle name="_입찰표지 _전기 도급 변경내역서(2004(1).01.26)" xfId="200"/>
    <cellStyle name="_적격 " xfId="201"/>
    <cellStyle name="_적격 _KJH-007 서울민자역사" xfId="202"/>
    <cellStyle name="_적격 _KJH-007 서울민자역사_서울역사전기내역서" xfId="203"/>
    <cellStyle name="_적격 _KJH-007 서울민자역사_전기 도급 변경내역서(2004(1).01.26)" xfId="204"/>
    <cellStyle name="_적격 _ycw-002 월곶아파트" xfId="205"/>
    <cellStyle name="_적격 _ycw-002 월곶아파트_KJH-007 서울민자역사" xfId="206"/>
    <cellStyle name="_적격 _ycw-002 월곶아파트_KJH-007 서울민자역사_서울역사전기내역서" xfId="207"/>
    <cellStyle name="_적격 _ycw-002 월곶아파트_KJH-007 서울민자역사_전기 도급 변경내역서(2004(1).01.26)" xfId="208"/>
    <cellStyle name="_적격 _ycw-002 월곶아파트_서울역사전기내역서" xfId="209"/>
    <cellStyle name="_적격 _ycw-002 월곶아파트_전기 도급 변경내역서(2004(1).01.26)" xfId="210"/>
    <cellStyle name="_적격 _서울역사전기내역서" xfId="211"/>
    <cellStyle name="_적격 _월곳집행(본사)" xfId="212"/>
    <cellStyle name="_적격 _월곳집행(본사)_KJH-007 서울민자역사" xfId="213"/>
    <cellStyle name="_적격 _월곳집행(본사)_KJH-007 서울민자역사_서울역사전기내역서" xfId="214"/>
    <cellStyle name="_적격 _월곳집행(본사)_KJH-007 서울민자역사_전기 도급 변경내역서(2004(1).01.26)" xfId="215"/>
    <cellStyle name="_적격 _월곳집행(본사)_공내역서(소방)" xfId="216"/>
    <cellStyle name="_적격 _월곳집행(본사)_공내역서(소방)_KJH-007 서울민자역사" xfId="217"/>
    <cellStyle name="_적격 _월곳집행(본사)_공내역서(소방)_KJH-007 서울민자역사_서울역사전기내역서" xfId="218"/>
    <cellStyle name="_적격 _월곳집행(본사)_공내역서(소방)_KJH-007 서울민자역사_전기 도급 변경내역서(2004(1).01.26)" xfId="219"/>
    <cellStyle name="_적격 _월곳집행(본사)_공내역서(소방)_ycw-002 월곶아파트" xfId="220"/>
    <cellStyle name="_적격 _월곳집행(본사)_공내역서(소방)_ycw-002 월곶아파트_KJH-007 서울민자역사" xfId="221"/>
    <cellStyle name="_적격 _월곳집행(본사)_공내역서(소방)_ycw-002 월곶아파트_KJH-007 서울민자역사_서울역사전기내역서" xfId="222"/>
    <cellStyle name="_적격 _월곳집행(본사)_공내역서(소방)_ycw-002 월곶아파트_KJH-007 서울민자역사_전기 도급 변경내역서(2004(1).01.26)" xfId="223"/>
    <cellStyle name="_적격 _월곳집행(본사)_공내역서(소방)_ycw-002 월곶아파트_서울역사전기내역서" xfId="224"/>
    <cellStyle name="_적격 _월곳집행(본사)_공내역서(소방)_ycw-002 월곶아파트_전기 도급 변경내역서(2004(1).01.26)" xfId="225"/>
    <cellStyle name="_적격 _월곳집행(본사)_공내역서(소방)_서울역사전기내역서" xfId="226"/>
    <cellStyle name="_적격 _월곳집행(본사)_공내역서(소방)_전기 도급 변경내역서(2004(1).01.26)" xfId="227"/>
    <cellStyle name="_적격 _월곳집행(본사)_공내역서(소방final)" xfId="228"/>
    <cellStyle name="_적격 _월곳집행(본사)_공내역서(소방final)_KJH-007 서울민자역사" xfId="229"/>
    <cellStyle name="_적격 _월곳집행(본사)_공내역서(소방final)_KJH-007 서울민자역사_서울역사전기내역서" xfId="230"/>
    <cellStyle name="_적격 _월곳집행(본사)_공내역서(소방final)_KJH-007 서울민자역사_전기 도급 변경내역서(2004(1).01.26)" xfId="231"/>
    <cellStyle name="_적격 _월곳집행(본사)_공내역서(소방final)_ycw-002 월곶아파트" xfId="232"/>
    <cellStyle name="_적격 _월곳집행(본사)_공내역서(소방final)_ycw-002 월곶아파트_KJH-007 서울민자역사" xfId="233"/>
    <cellStyle name="_적격 _월곳집행(본사)_공내역서(소방final)_ycw-002 월곶아파트_KJH-007 서울민자역사_서울역사전기내역서" xfId="234"/>
    <cellStyle name="_적격 _월곳집행(본사)_공내역서(소방final)_ycw-002 월곶아파트_KJH-007 서울민자역사_전기 도급 변경내역서(2004(1).01.26)" xfId="235"/>
    <cellStyle name="_적격 _월곳집행(본사)_공내역서(소방final)_ycw-002 월곶아파트_서울역사전기내역서" xfId="236"/>
    <cellStyle name="_적격 _월곳집행(본사)_공내역서(소방final)_ycw-002 월곶아파트_전기 도급 변경내역서(2004(1).01.26)" xfId="237"/>
    <cellStyle name="_적격 _월곳집행(본사)_공내역서(소방final)_서울역사전기내역서" xfId="238"/>
    <cellStyle name="_적격 _월곳집행(본사)_공내역서(소방final)_전기 도급 변경내역서(2004(1).01.26)" xfId="239"/>
    <cellStyle name="_적격 _월곳집행(본사)_서울역사전기내역서" xfId="240"/>
    <cellStyle name="_적격 _월곳집행(본사)_전기 도급 변경내역서(2004(1).01.26)" xfId="241"/>
    <cellStyle name="_적격 _전기 도급 변경내역서(2004(1).01.26)" xfId="242"/>
    <cellStyle name="_적격(화산) " xfId="243"/>
    <cellStyle name="_적격(화산) _KJH-007 서울민자역사" xfId="244"/>
    <cellStyle name="_적격(화산) _KJH-007 서울민자역사_서울역사전기내역서" xfId="245"/>
    <cellStyle name="_적격(화산) _KJH-007 서울민자역사_전기 도급 변경내역서(2004(1).01.26)" xfId="246"/>
    <cellStyle name="_적격(화산) _ycw-002 월곶아파트" xfId="247"/>
    <cellStyle name="_적격(화산) _ycw-002 월곶아파트_KJH-007 서울민자역사" xfId="248"/>
    <cellStyle name="_적격(화산) _ycw-002 월곶아파트_KJH-007 서울민자역사_서울역사전기내역서" xfId="249"/>
    <cellStyle name="_적격(화산) _ycw-002 월곶아파트_KJH-007 서울민자역사_전기 도급 변경내역서(2004(1).01.26)" xfId="250"/>
    <cellStyle name="_적격(화산) _ycw-002 월곶아파트_서울역사전기내역서" xfId="251"/>
    <cellStyle name="_적격(화산) _ycw-002 월곶아파트_전기 도급 변경내역서(2004(1).01.26)" xfId="252"/>
    <cellStyle name="_적격(화산) _서울역사전기내역서" xfId="253"/>
    <cellStyle name="_적격(화산) _월곳집행(본사)" xfId="254"/>
    <cellStyle name="_적격(화산) _월곳집행(본사)_KJH-007 서울민자역사" xfId="255"/>
    <cellStyle name="_적격(화산) _월곳집행(본사)_KJH-007 서울민자역사_서울역사전기내역서" xfId="256"/>
    <cellStyle name="_적격(화산) _월곳집행(본사)_KJH-007 서울민자역사_전기 도급 변경내역서(2004(1).01.26)" xfId="257"/>
    <cellStyle name="_적격(화산) _월곳집행(본사)_공내역서(소방)" xfId="258"/>
    <cellStyle name="_적격(화산) _월곳집행(본사)_공내역서(소방)_KJH-007 서울민자역사" xfId="259"/>
    <cellStyle name="_적격(화산) _월곳집행(본사)_공내역서(소방)_KJH-007 서울민자역사_서울역사전기내역서" xfId="260"/>
    <cellStyle name="_적격(화산) _월곳집행(본사)_공내역서(소방)_KJH-007 서울민자역사_전기 도급 변경내역서(2004(1).01.26)" xfId="261"/>
    <cellStyle name="_적격(화산) _월곳집행(본사)_공내역서(소방)_ycw-002 월곶아파트" xfId="262"/>
    <cellStyle name="_적격(화산) _월곳집행(본사)_공내역서(소방)_ycw-002 월곶아파트_KJH-007 서울민자역사" xfId="263"/>
    <cellStyle name="_적격(화산) _월곳집행(본사)_공내역서(소방)_ycw-002 월곶아파트_KJH-007 서울민자역사_서울역사전기내역서" xfId="264"/>
    <cellStyle name="_적격(화산) _월곳집행(본사)_공내역서(소방)_ycw-002 월곶아파트_KJH-007 서울민자역사_전기 도급 변경내역서(2004(1).01.26)" xfId="265"/>
    <cellStyle name="_적격(화산) _월곳집행(본사)_공내역서(소방)_ycw-002 월곶아파트_서울역사전기내역서" xfId="266"/>
    <cellStyle name="_적격(화산) _월곳집행(본사)_공내역서(소방)_ycw-002 월곶아파트_전기 도급 변경내역서(2004(1).01.26)" xfId="267"/>
    <cellStyle name="_적격(화산) _월곳집행(본사)_공내역서(소방)_서울역사전기내역서" xfId="268"/>
    <cellStyle name="_적격(화산) _월곳집행(본사)_공내역서(소방)_전기 도급 변경내역서(2004(1).01.26)" xfId="269"/>
    <cellStyle name="_적격(화산) _월곳집행(본사)_공내역서(소방final)" xfId="270"/>
    <cellStyle name="_적격(화산) _월곳집행(본사)_공내역서(소방final)_KJH-007 서울민자역사" xfId="271"/>
    <cellStyle name="_적격(화산) _월곳집행(본사)_공내역서(소방final)_KJH-007 서울민자역사_서울역사전기내역서" xfId="272"/>
    <cellStyle name="_적격(화산) _월곳집행(본사)_공내역서(소방final)_KJH-007 서울민자역사_전기 도급 변경내역서(2004(1).01.26)" xfId="273"/>
    <cellStyle name="_적격(화산) _월곳집행(본사)_공내역서(소방final)_ycw-002 월곶아파트" xfId="274"/>
    <cellStyle name="_적격(화산) _월곳집행(본사)_공내역서(소방final)_ycw-002 월곶아파트_KJH-007 서울민자역사" xfId="275"/>
    <cellStyle name="_적격(화산) _월곳집행(본사)_공내역서(소방final)_ycw-002 월곶아파트_KJH-007 서울민자역사_서울역사전기내역서" xfId="276"/>
    <cellStyle name="_적격(화산) _월곳집행(본사)_공내역서(소방final)_ycw-002 월곶아파트_KJH-007 서울민자역사_전기 도급 변경내역서(2004(1).01.26)" xfId="277"/>
    <cellStyle name="_적격(화산) _월곳집행(본사)_공내역서(소방final)_ycw-002 월곶아파트_서울역사전기내역서" xfId="278"/>
    <cellStyle name="_적격(화산) _월곳집행(본사)_공내역서(소방final)_ycw-002 월곶아파트_전기 도급 변경내역서(2004(1).01.26)" xfId="279"/>
    <cellStyle name="_적격(화산) _월곳집행(본사)_공내역서(소방final)_서울역사전기내역서" xfId="280"/>
    <cellStyle name="_적격(화산) _월곳집행(본사)_공내역서(소방final)_전기 도급 변경내역서(2004(1).01.26)" xfId="281"/>
    <cellStyle name="_적격(화산) _월곳집행(본사)_서울역사전기내역서" xfId="282"/>
    <cellStyle name="_적격(화산) _월곳집행(본사)_전기 도급 변경내역서(2004(1).01.26)" xfId="283"/>
    <cellStyle name="_적격(화산) _전기 도급 변경내역서(2004(1).01.26)" xfId="284"/>
    <cellStyle name="´Þ·?" xfId="285"/>
    <cellStyle name="’E‰Y [0.00]_laroux" xfId="286"/>
    <cellStyle name="’E‰Y_laroux" xfId="287"/>
    <cellStyle name="°iA¤¼O¼yA¡" xfId="288"/>
    <cellStyle name="°iA¤Aa·A1" xfId="289"/>
    <cellStyle name="°iA¤Aa·A2" xfId="290"/>
    <cellStyle name="" xfId="291"/>
    <cellStyle name="_0105-경기관광공사-2009년도 GGI TOUR제작" xfId="292"/>
    <cellStyle name="_0105-경기관광공사-2009년도 GGI TOUR제작_0118-경기도시공사 종합홍보용역" xfId="293"/>
    <cellStyle name="_0105-경기관광공사-2009년도 GGI TOUR제작_0118-경기도시공사 종합홍보용역_0705-경기도시공사(남양주 보금자리주택지구 공공디자인 수립 용역)" xfId="294"/>
    <cellStyle name="_0105-경기관광공사-2009년도 GGI TOUR제작_0222-부천시 공공시설물 표준디자인 개발연구용역" xfId="295"/>
    <cellStyle name="_0105-경기관광공사-2009년도 GGI TOUR제작_0222-부천시 공공시설물 표준디자인 개발연구용역(최종)" xfId="296"/>
    <cellStyle name="_0105-경기관광공사-2009년도 GGI TOUR제작_0222-부천시 공공시설물 표준디자인 개발연구용역(최종)_0705-경기도시공사(남양주 보금자리주택지구 공공디자인 수립 용역)" xfId="297"/>
    <cellStyle name="_0105-경기관광공사-2009년도 GGI TOUR제작_0222-부천시 공공시설물 표준디자인 개발연구용역_0705-경기도시공사(남양주 보금자리주택지구 공공디자인 수립 용역)" xfId="298"/>
    <cellStyle name="_0105-경기관광공사-2009년도 GGI TOUR제작_0501-경기도 제92회 전국체육대회 백서,화보 제작용역" xfId="299"/>
    <cellStyle name="_0105-경기관광공사-2009년도 GGI TOUR제작_0619-경기도청-동북아자치단체연합(NEAR) 국제회의 개최(최종)-2" xfId="300"/>
    <cellStyle name="_0105-경기관광공사-2009년도 GGI TOUR제작_0619-경기도청-동북아자치단체연합(NEAR) 국제회의 개최(최종)-2_0501-경기도 제92회 전국체육대회 백서,화보 제작용역" xfId="301"/>
    <cellStyle name="_0105-경기관광공사-2009년도 GGI TOUR제작_0619-경기도청-동북아자치단체연합(NEAR) 국제회의 개최(최종)-2_0705-경기도시공사(남양주 보금자리주택지구 공공디자인 수립 용역)" xfId="302"/>
    <cellStyle name="_0105-경기관광공사-2009년도 GGI TOUR제작_0705-경기도시공사(남양주 보금자리주택지구 공공디자인 수립 용역)" xfId="303"/>
    <cellStyle name="_0105-경기관광공사-2009년도 GGI TOUR제작_10.28-경기도시공사(가평 주거단지 명품화 실천방안 학술연구용역)-최종-1" xfId="304"/>
    <cellStyle name="_0105-경기관광공사-2009년도 GGI TOUR제작_10.28-경기도시공사(가평 주거단지 명품화 실천방안 학술연구용역)-최종-1_0705-경기도시공사(남양주 보금자리주택지구 공공디자인 수립 용역)" xfId="305"/>
    <cellStyle name="_0105-경기관광공사-2009년도 GGI TOUR제작_1203-무용 교수 학습 자료 개발연구" xfId="306"/>
    <cellStyle name="_0105-경기관광공사-2009년도 GGI TOUR제작_1203-무용 교수 학습 자료 개발연구_0501-경기도 제92회 전국체육대회 백서,화보 제작용역" xfId="307"/>
    <cellStyle name="_0105-경기관광공사-2009년도 GGI TOUR제작_1203-무용 교수 학습 자료 개발연구_0705-경기도시공사(남양주 보금자리주택지구 공공디자인 수립 용역)" xfId="308"/>
    <cellStyle name="_0105-경기관광공사-2009년도 GGI TOUR제작_1223-방재연구소-GIS 기반 소하천 홍수방재시스템 프로토타입 개발(학술)" xfId="309"/>
    <cellStyle name="_0105-경기관광공사-2009년도 GGI TOUR제작_1223-방재연구소-GIS 기반 소하천 홍수방재시스템 프로토타입 개발(학술)_0705-경기도시공사(남양주 보금자리주택지구 공공디자인 수립 용역)" xfId="310"/>
    <cellStyle name="_0105-경기관광공사-2009년도 GGI TOUR제작_참고-경기도시공사 가평 전원주거단지 종합홍보용역" xfId="311"/>
    <cellStyle name="_0105-경기관광공사-2009년도 GGI TOUR제작_참고-경기도시공사 가평 전원주거단지 종합홍보용역_0501-경기도 제92회 전국체육대회 백서,화보 제작용역" xfId="312"/>
    <cellStyle name="_0105-경기관광공사-2009년도 GGI TOUR제작_참고-경기도시공사 가평 전원주거단지 종합홍보용역_0705-경기도시공사(남양주 보금자리주택지구 공공디자인 수립 용역)" xfId="313"/>
    <cellStyle name="_04.28-양구군청-수도권 농특산물 물류센터 개선공사" xfId="314"/>
    <cellStyle name="_04.28-양구군청-수도권 농특산물 물류센터 개선공사_0118-경기도시공사 종합홍보용역" xfId="315"/>
    <cellStyle name="_04.28-양구군청-수도권 농특산물 물류센터 개선공사_0118-경기도시공사 종합홍보용역_0705-경기도시공사(남양주 보금자리주택지구 공공디자인 수립 용역)" xfId="316"/>
    <cellStyle name="_04.28-양구군청-수도권 농특산물 물류센터 개선공사_0222-부천시 공공시설물 표준디자인 개발연구용역" xfId="317"/>
    <cellStyle name="_04.28-양구군청-수도권 농특산물 물류센터 개선공사_0222-부천시 공공시설물 표준디자인 개발연구용역(최종)" xfId="318"/>
    <cellStyle name="_04.28-양구군청-수도권 농특산물 물류센터 개선공사_0222-부천시 공공시설물 표준디자인 개발연구용역(최종)_0705-경기도시공사(남양주 보금자리주택지구 공공디자인 수립 용역)" xfId="319"/>
    <cellStyle name="_04.28-양구군청-수도권 농특산물 물류센터 개선공사_0222-부천시 공공시설물 표준디자인 개발연구용역_0705-경기도시공사(남양주 보금자리주택지구 공공디자인 수립 용역)" xfId="320"/>
    <cellStyle name="_04.28-양구군청-수도권 농특산물 물류센터 개선공사_0501-경기도 제92회 전국체육대회 백서,화보 제작용역" xfId="321"/>
    <cellStyle name="_04.28-양구군청-수도권 농특산물 물류센터 개선공사_0619-경기도청-동북아자치단체연합(NEAR) 국제회의 개최(최종)-2" xfId="322"/>
    <cellStyle name="_04.28-양구군청-수도권 농특산물 물류센터 개선공사_0619-경기도청-동북아자치단체연합(NEAR) 국제회의 개최(최종)-2_0501-경기도 제92회 전국체육대회 백서,화보 제작용역" xfId="323"/>
    <cellStyle name="_04.28-양구군청-수도권 농특산물 물류센터 개선공사_0619-경기도청-동북아자치단체연합(NEAR) 국제회의 개최(최종)-2_0705-경기도시공사(남양주 보금자리주택지구 공공디자인 수립 용역)" xfId="324"/>
    <cellStyle name="_04.28-양구군청-수도권 농특산물 물류센터 개선공사_0705-경기도시공사(남양주 보금자리주택지구 공공디자인 수립 용역)" xfId="325"/>
    <cellStyle name="_04.28-양구군청-수도권 농특산물 물류센터 개선공사_10.28-경기도시공사(가평 주거단지 명품화 실천방안 학술연구용역)-최종-1" xfId="326"/>
    <cellStyle name="_04.28-양구군청-수도권 농특산물 물류센터 개선공사_10.28-경기도시공사(가평 주거단지 명품화 실천방안 학술연구용역)-최종-1_0705-경기도시공사(남양주 보금자리주택지구 공공디자인 수립 용역)" xfId="327"/>
    <cellStyle name="_04.28-양구군청-수도권 농특산물 물류센터 개선공사_1203-무용 교수 학습 자료 개발연구" xfId="328"/>
    <cellStyle name="_04.28-양구군청-수도권 농특산물 물류센터 개선공사_1203-무용 교수 학습 자료 개발연구_0501-경기도 제92회 전국체육대회 백서,화보 제작용역" xfId="329"/>
    <cellStyle name="_04.28-양구군청-수도권 농특산물 물류센터 개선공사_1203-무용 교수 학습 자료 개발연구_0705-경기도시공사(남양주 보금자리주택지구 공공디자인 수립 용역)" xfId="330"/>
    <cellStyle name="_04.28-양구군청-수도권 농특산물 물류센터 개선공사_1223-방재연구소-GIS 기반 소하천 홍수방재시스템 프로토타입 개발(학술)" xfId="331"/>
    <cellStyle name="_04.28-양구군청-수도권 농특산물 물류센터 개선공사_1223-방재연구소-GIS 기반 소하천 홍수방재시스템 프로토타입 개발(학술)_0705-경기도시공사(남양주 보금자리주택지구 공공디자인 수립 용역)" xfId="332"/>
    <cellStyle name="_04.28-양구군청-수도권 농특산물 물류센터 개선공사_참고-경기도시공사 가평 전원주거단지 종합홍보용역" xfId="333"/>
    <cellStyle name="_04.28-양구군청-수도권 농특산물 물류센터 개선공사_참고-경기도시공사 가평 전원주거단지 종합홍보용역_0501-경기도 제92회 전국체육대회 백서,화보 제작용역" xfId="334"/>
    <cellStyle name="_04.28-양구군청-수도권 농특산물 물류센터 개선공사_참고-경기도시공사 가평 전원주거단지 종합홍보용역_0705-경기도시공사(남양주 보금자리주택지구 공공디자인 수립 용역)" xfId="335"/>
    <cellStyle name="_0705-경기도시공사(남양주 보금자리주택지구 공공디자인 수립 용역)" xfId="336"/>
    <cellStyle name="0%" xfId="337"/>
    <cellStyle name="0,0_x000d__x000a_NA_x000d__x000a_" xfId="338"/>
    <cellStyle name="0.0%" xfId="339"/>
    <cellStyle name="0.00%" xfId="340"/>
    <cellStyle name="0.000%" xfId="341"/>
    <cellStyle name="0.0000%" xfId="342"/>
    <cellStyle name="¼yAU(R)" xfId="343"/>
    <cellStyle name="1" xfId="344"/>
    <cellStyle name="1_시민계략공사" xfId="345"/>
    <cellStyle name="1_시민계략공사_전기-한남" xfId="346"/>
    <cellStyle name="19990216" xfId="347"/>
    <cellStyle name="2)" xfId="348"/>
    <cellStyle name="20% - 강조색1 2" xfId="349"/>
    <cellStyle name="20% - 강조색2 2" xfId="350"/>
    <cellStyle name="20% - 강조색3 2" xfId="351"/>
    <cellStyle name="20% - 강조색4 2" xfId="352"/>
    <cellStyle name="20% - 강조색5 2" xfId="353"/>
    <cellStyle name="20% - 강조색6 2" xfId="354"/>
    <cellStyle name="³?A￥" xfId="355"/>
    <cellStyle name="40% - 강조색1 2" xfId="356"/>
    <cellStyle name="40% - 강조색2 2" xfId="357"/>
    <cellStyle name="40% - 강조색3 2" xfId="358"/>
    <cellStyle name="40% - 강조색4 2" xfId="359"/>
    <cellStyle name="40% - 강조색5 2" xfId="360"/>
    <cellStyle name="40% - 강조색6 2" xfId="361"/>
    <cellStyle name="60% - 강조색1 2" xfId="362"/>
    <cellStyle name="60% - 강조색2 2" xfId="363"/>
    <cellStyle name="60% - 강조색3 2" xfId="364"/>
    <cellStyle name="60% - 강조색4 2" xfId="365"/>
    <cellStyle name="60% - 강조색5 2" xfId="366"/>
    <cellStyle name="60% - 강조색6 2" xfId="367"/>
    <cellStyle name="90" xfId="368"/>
    <cellStyle name="Actual Date" xfId="369"/>
    <cellStyle name="Aee­ " xfId="370"/>
    <cellStyle name="AeE­ [0]_(type)AN°y" xfId="371"/>
    <cellStyle name="AeE­_(type)AN°y" xfId="372"/>
    <cellStyle name="ÆU¼¾ÆR" xfId="373"/>
    <cellStyle name="ALIGNMENT" xfId="374"/>
    <cellStyle name="AÞ¸¶ [0]_(type)AN°y" xfId="375"/>
    <cellStyle name="ÄÞ¸¶ [0]_¿ø°¡" xfId="376"/>
    <cellStyle name="AÞ¸¶ [0]_±a¼uAe½A " xfId="377"/>
    <cellStyle name="AÞ¸¶_(type)AN°y" xfId="378"/>
    <cellStyle name="AU¸R¼o" xfId="379"/>
    <cellStyle name="AU¸R¼o0" xfId="380"/>
    <cellStyle name="b␌þකb濰þඪb瀠þයb灌þ්b炈þ宐&lt;෢b濈þෲb濬þขb瀐þฒb瀰þ昰_x0018_⋸þ㤕䰀ጤܕ_x0008_" xfId="381"/>
    <cellStyle name="b嬜þപb嬼þഺb孬þൊb⍜þ൚b⍼þ൪b⎨þൺb⏜þඊb␌þකb濰þඪb瀠þයb灌þ්b炈þ宐&lt;෢b濈þෲb濬þขb瀐þฒb瀰þ昰_x0018_⋸þ㤕䰀ጤܕ_x0008_" xfId="382"/>
    <cellStyle name="C￥AØ_(type)AN°y" xfId="383"/>
    <cellStyle name="Ç¥ÁØ_¿ø°¡" xfId="384"/>
    <cellStyle name="C￥AØ_¿μ¾÷CoE² " xfId="385"/>
    <cellStyle name="Ç¥ÁØ_°­´ç (2)" xfId="386"/>
    <cellStyle name="Calc Currency (0)" xfId="387"/>
    <cellStyle name="category" xfId="388"/>
    <cellStyle name="CO≫e" xfId="389"/>
    <cellStyle name="Comma" xfId="390"/>
    <cellStyle name="Comma [0]" xfId="391"/>
    <cellStyle name="comma zerodec" xfId="392"/>
    <cellStyle name="Comma_ SG&amp;A Bridge " xfId="393"/>
    <cellStyle name="Comma0" xfId="394"/>
    <cellStyle name="Copied" xfId="395"/>
    <cellStyle name="Currency" xfId="396"/>
    <cellStyle name="Currency [0]" xfId="397"/>
    <cellStyle name="Currency_ SG&amp;A Bridge " xfId="398"/>
    <cellStyle name="Currency0" xfId="399"/>
    <cellStyle name="Currency1" xfId="400"/>
    <cellStyle name="Date" xfId="401"/>
    <cellStyle name="Dezimal [0]_Ausdruck RUND (D)" xfId="402"/>
    <cellStyle name="Dezimal_Ausdruck RUND (D)" xfId="403"/>
    <cellStyle name="Dollar (zero dec)" xfId="404"/>
    <cellStyle name="E­Æo±aE￡" xfId="405"/>
    <cellStyle name="E­Æo±aE￡0" xfId="406"/>
    <cellStyle name="Entered" xfId="407"/>
    <cellStyle name="F2" xfId="408"/>
    <cellStyle name="F3" xfId="409"/>
    <cellStyle name="F4" xfId="410"/>
    <cellStyle name="F5" xfId="411"/>
    <cellStyle name="F6" xfId="412"/>
    <cellStyle name="F7" xfId="413"/>
    <cellStyle name="F8" xfId="414"/>
    <cellStyle name="Fixed" xfId="415"/>
    <cellStyle name="Grey" xfId="416"/>
    <cellStyle name="HEADER" xfId="417"/>
    <cellStyle name="Header1" xfId="418"/>
    <cellStyle name="Header2" xfId="419"/>
    <cellStyle name="Heading 1" xfId="420"/>
    <cellStyle name="Heading 2" xfId="421"/>
    <cellStyle name="Heading1" xfId="422"/>
    <cellStyle name="Heading2" xfId="423"/>
    <cellStyle name="Helv8_PFD4.XLS" xfId="424"/>
    <cellStyle name="HIGHLIGHT" xfId="425"/>
    <cellStyle name="Hyperlink_NEGS" xfId="426"/>
    <cellStyle name="Input [yellow]" xfId="427"/>
    <cellStyle name="Milliers [0]_Arabian Spec" xfId="428"/>
    <cellStyle name="Milliers_Arabian Spec" xfId="429"/>
    <cellStyle name="Model" xfId="430"/>
    <cellStyle name="Mon?aire [0]_Arabian Spec" xfId="431"/>
    <cellStyle name="Mon?aire_Arabian Spec" xfId="432"/>
    <cellStyle name="no dec" xfId="433"/>
    <cellStyle name="Normal - Style1" xfId="434"/>
    <cellStyle name="Normal - Style2" xfId="435"/>
    <cellStyle name="Normal - Style3" xfId="436"/>
    <cellStyle name="Normal - Style4" xfId="437"/>
    <cellStyle name="Normal - Style5" xfId="438"/>
    <cellStyle name="Normal - Style6" xfId="439"/>
    <cellStyle name="Normal - Style7" xfId="440"/>
    <cellStyle name="Normal - Style8" xfId="441"/>
    <cellStyle name="Normal - 유형1" xfId="442"/>
    <cellStyle name="Normal_ SG&amp;A Bridge" xfId="443"/>
    <cellStyle name="Œ…?æ맖?e [0.00]_laroux" xfId="444"/>
    <cellStyle name="Œ…?æ맖?e_laroux" xfId="445"/>
    <cellStyle name="Percent" xfId="446"/>
    <cellStyle name="Percent [2]" xfId="447"/>
    <cellStyle name="Percent_0118-경기도시공사 종합홍보용역" xfId="448"/>
    <cellStyle name="RevList" xfId="449"/>
    <cellStyle name="Standard_A" xfId="450"/>
    <cellStyle name="subhead" xfId="451"/>
    <cellStyle name="Subtotal" xfId="452"/>
    <cellStyle name="þ൚b⍼þ൪b⎨þൺb⏜þඊb␌þකb濰þඪb瀠þයb灌þ්b炈þ宐&lt;෢b濈þෲb濬þขb瀐þฒb瀰þ昰_x0018_⋸þ㤕䰀ጤܕ_x0008_" xfId="453"/>
    <cellStyle name="Title" xfId="454"/>
    <cellStyle name="title [1]" xfId="455"/>
    <cellStyle name="title [2]" xfId="456"/>
    <cellStyle name="Total" xfId="457"/>
    <cellStyle name="UM" xfId="458"/>
    <cellStyle name="Unprot" xfId="459"/>
    <cellStyle name="Unprot$" xfId="460"/>
    <cellStyle name="Unprotect" xfId="461"/>
    <cellStyle name="W?rung [0]_Ausdruck RUND (D)" xfId="462"/>
    <cellStyle name="W?rung_Ausdruck RUND (D)" xfId="463"/>
    <cellStyle name="강조색1 2" xfId="464"/>
    <cellStyle name="강조색2 2" xfId="465"/>
    <cellStyle name="강조색3 2" xfId="466"/>
    <cellStyle name="강조색4 2" xfId="467"/>
    <cellStyle name="강조색5 2" xfId="468"/>
    <cellStyle name="강조색6 2" xfId="469"/>
    <cellStyle name="경고문 2" xfId="470"/>
    <cellStyle name="계산 2" xfId="471"/>
    <cellStyle name="고정소숫점" xfId="472"/>
    <cellStyle name="고정출력1" xfId="473"/>
    <cellStyle name="고정출력2" xfId="474"/>
    <cellStyle name="나쁨 2" xfId="475"/>
    <cellStyle name="날짜" xfId="476"/>
    <cellStyle name="내역서" xfId="477"/>
    <cellStyle name="단위(원)" xfId="478"/>
    <cellStyle name="달러" xfId="479"/>
    <cellStyle name="뒤에 오는 하이퍼링크_0512" xfId="480"/>
    <cellStyle name="똿뗦먛귟 [0.00]_NT Server " xfId="481"/>
    <cellStyle name="똿뗦먛귟_NT Server " xfId="482"/>
    <cellStyle name="메모 2" xfId="483"/>
    <cellStyle name="믅됞 [0.00]_NT Server " xfId="484"/>
    <cellStyle name="믅됞_NT Server " xfId="485"/>
    <cellStyle name="백분율" xfId="575" builtinId="5"/>
    <cellStyle name="백분율 [0]" xfId="486"/>
    <cellStyle name="백분율 [2]" xfId="487"/>
    <cellStyle name="백분율 2" xfId="488"/>
    <cellStyle name="보통 2" xfId="489"/>
    <cellStyle name="뷭?_?긚??_1" xfId="490"/>
    <cellStyle name="빨강" xfId="491"/>
    <cellStyle name="설계서-내용" xfId="492"/>
    <cellStyle name="설계서-내용-소수점" xfId="493"/>
    <cellStyle name="설계서-내용-우" xfId="494"/>
    <cellStyle name="설계서-내용-좌" xfId="495"/>
    <cellStyle name="설계서-소제목" xfId="496"/>
    <cellStyle name="설계서-타이틀" xfId="497"/>
    <cellStyle name="설계서-항목" xfId="498"/>
    <cellStyle name="설명 텍스트 2" xfId="499"/>
    <cellStyle name="셀 확인 2" xfId="500"/>
    <cellStyle name="숫자(R)" xfId="501"/>
    <cellStyle name="쉼표 [0]" xfId="578" builtinId="6"/>
    <cellStyle name="쉼표 [0] 2" xfId="502"/>
    <cellStyle name="쉼표 [0] 2 2" xfId="503"/>
    <cellStyle name="쉼표 [0] 2 2 2" xfId="504"/>
    <cellStyle name="쉼표 [0] 2 3" xfId="505"/>
    <cellStyle name="쉼표 [0] 3" xfId="506"/>
    <cellStyle name="쉼표 [0] 4" xfId="507"/>
    <cellStyle name="쉼표 [0]_2006서울세관(060125)" xfId="576"/>
    <cellStyle name="스타일 1" xfId="508"/>
    <cellStyle name="스타일 2" xfId="509"/>
    <cellStyle name="스타일 3" xfId="510"/>
    <cellStyle name="안건회계법인" xfId="511"/>
    <cellStyle name="연결된 셀 2" xfId="512"/>
    <cellStyle name="요약 2" xfId="513"/>
    <cellStyle name="원" xfId="514"/>
    <cellStyle name="원_0009김포공항LED교체공사(광일)" xfId="515"/>
    <cellStyle name="원_0011KIST소각설비제작설치" xfId="516"/>
    <cellStyle name="원_0011긴급전화기정산(99년형광일)" xfId="517"/>
    <cellStyle name="원_0011부산종합경기장전광판" xfId="518"/>
    <cellStyle name="원_0012문화유적지표석제작설치" xfId="519"/>
    <cellStyle name="원_0102국제조명신공항분수조명" xfId="520"/>
    <cellStyle name="원_0105담배자판기개조원가" xfId="521"/>
    <cellStyle name="원_0106LG인버터냉난방기제작-1" xfId="522"/>
    <cellStyle name="원_0107광전송장비구매설치" xfId="523"/>
    <cellStyle name="원_0107도공IBS설비SW부문(참조)" xfId="524"/>
    <cellStyle name="원_0107문화재복원용목재-8월6일" xfId="525"/>
    <cellStyle name="원_0107포천영중수배전반(제조,설치)" xfId="526"/>
    <cellStyle name="원_0108한국전기교통-LED교통신호등((원본))" xfId="527"/>
    <cellStyle name="원_0111해양수산부등명기제작" xfId="528"/>
    <cellStyle name="원_0112금감원사무자동화시스템" xfId="529"/>
    <cellStyle name="원_0112수도권매립지SW원가" xfId="530"/>
    <cellStyle name="원_0201종합예술회관의자제작설치" xfId="531"/>
    <cellStyle name="원_0202마사회근무복" xfId="532"/>
    <cellStyle name="원_0202부경교재-승강칠판" xfId="533"/>
    <cellStyle name="원_0204한국석묘납골함-1규격" xfId="534"/>
    <cellStyle name="원_2002결과표" xfId="535"/>
    <cellStyle name="원_동산용사촌수현(원본)" xfId="536"/>
    <cellStyle name="원_수초제거기(대양기계)" xfId="537"/>
    <cellStyle name="원_원본 - 한국전기교통-개선형신호등 4종" xfId="538"/>
    <cellStyle name="원_중앙선관위(투표,개표)" xfId="539"/>
    <cellStyle name="원_최종-한국전기교통-개선형신호등 4종(공수조정)" xfId="540"/>
    <cellStyle name="입력 2" xfId="541"/>
    <cellStyle name="자리수" xfId="542"/>
    <cellStyle name="자리수0" xfId="543"/>
    <cellStyle name="제목 1 2" xfId="544"/>
    <cellStyle name="제목 2 2" xfId="545"/>
    <cellStyle name="제목 3 2" xfId="546"/>
    <cellStyle name="제목 4 2" xfId="547"/>
    <cellStyle name="제목 5" xfId="548"/>
    <cellStyle name="좋음 2" xfId="549"/>
    <cellStyle name="지정되지 않음" xfId="550"/>
    <cellStyle name="출력 2" xfId="551"/>
    <cellStyle name="콤마" xfId="552"/>
    <cellStyle name="콤마 [0]_  종  합  " xfId="553"/>
    <cellStyle name="콤마 [0]_법무연수원" xfId="554"/>
    <cellStyle name="콤마 [2]" xfId="555"/>
    <cellStyle name="콤마[ ]" xfId="556"/>
    <cellStyle name="콤마[*]" xfId="557"/>
    <cellStyle name="콤마[.]" xfId="558"/>
    <cellStyle name="콤마[0]" xfId="559"/>
    <cellStyle name="콤마_  종  합  " xfId="560"/>
    <cellStyle name="퍼센트" xfId="561"/>
    <cellStyle name="표준" xfId="0" builtinId="0"/>
    <cellStyle name="표준 2" xfId="562"/>
    <cellStyle name="표준 2 2" xfId="563"/>
    <cellStyle name="표준 3" xfId="564"/>
    <cellStyle name="표준 4" xfId="565"/>
    <cellStyle name="표준_2006서울세관(060125)" xfId="577"/>
    <cellStyle name="標準_Akia(F）-8" xfId="566"/>
    <cellStyle name="표준_동작문화센터" xfId="567"/>
    <cellStyle name="표준_법무연수원" xfId="568"/>
    <cellStyle name="표준_위생" xfId="574"/>
    <cellStyle name="표준_일반관리비" xfId="569"/>
    <cellStyle name="표쥰" xfId="570"/>
    <cellStyle name="합산" xfId="571"/>
    <cellStyle name="화폐기호" xfId="572"/>
    <cellStyle name="화폐기호0" xfId="5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
  <dimension ref="A1:F33"/>
  <sheetViews>
    <sheetView tabSelected="1" view="pageBreakPreview" zoomScaleNormal="100" zoomScaleSheetLayoutView="100" workbookViewId="0">
      <selection activeCell="B29" sqref="B29:C29"/>
    </sheetView>
  </sheetViews>
  <sheetFormatPr defaultRowHeight="16.5"/>
  <cols>
    <col min="1" max="2" width="5.625" style="4" customWidth="1"/>
    <col min="3" max="3" width="20.625" style="4" customWidth="1"/>
    <col min="4" max="4" width="20.625" style="5" customWidth="1"/>
    <col min="5" max="5" width="11.625" style="5" customWidth="1"/>
    <col min="6" max="6" width="18.625" style="4" customWidth="1"/>
  </cols>
  <sheetData>
    <row r="1" spans="1:6" s="4" customFormat="1" ht="21.6" customHeight="1">
      <c r="A1" s="36"/>
      <c r="D1" s="5"/>
      <c r="E1" s="5"/>
    </row>
    <row r="3" spans="1:6" ht="31.5">
      <c r="A3" s="300" t="s">
        <v>0</v>
      </c>
      <c r="B3" s="300"/>
      <c r="C3" s="300"/>
      <c r="D3" s="300"/>
      <c r="E3" s="300"/>
      <c r="F3" s="300"/>
    </row>
    <row r="4" spans="1:6">
      <c r="A4" s="6"/>
      <c r="B4" s="6"/>
      <c r="C4" s="6"/>
      <c r="D4" s="7"/>
      <c r="E4" s="7"/>
      <c r="F4" s="6"/>
    </row>
    <row r="5" spans="1:6">
      <c r="A5" s="8" t="s">
        <v>370</v>
      </c>
      <c r="B5" s="9"/>
      <c r="C5" s="10"/>
      <c r="D5" s="11"/>
      <c r="E5" s="11"/>
      <c r="F5" s="12" t="s">
        <v>280</v>
      </c>
    </row>
    <row r="6" spans="1:6" ht="17.25" thickBot="1">
      <c r="A6" s="301" t="s">
        <v>279</v>
      </c>
      <c r="B6" s="302"/>
      <c r="C6" s="303"/>
      <c r="D6" s="13" t="s">
        <v>1</v>
      </c>
      <c r="E6" s="14" t="s">
        <v>2</v>
      </c>
      <c r="F6" s="15" t="s">
        <v>3</v>
      </c>
    </row>
    <row r="7" spans="1:6" ht="17.25" thickTop="1">
      <c r="A7" s="304" t="s">
        <v>4</v>
      </c>
      <c r="B7" s="16" t="s">
        <v>5</v>
      </c>
      <c r="C7" s="17" t="s">
        <v>6</v>
      </c>
      <c r="D7" s="18"/>
      <c r="E7" s="18"/>
      <c r="F7" s="108"/>
    </row>
    <row r="8" spans="1:6">
      <c r="A8" s="305"/>
      <c r="B8" s="20" t="s">
        <v>7</v>
      </c>
      <c r="C8" s="21" t="s">
        <v>8</v>
      </c>
      <c r="D8" s="22"/>
      <c r="E8" s="22"/>
      <c r="F8" s="109"/>
    </row>
    <row r="9" spans="1:6">
      <c r="A9" s="305"/>
      <c r="B9" s="20" t="s">
        <v>9</v>
      </c>
      <c r="C9" s="23"/>
      <c r="D9" s="24"/>
      <c r="E9" s="24"/>
      <c r="F9" s="110"/>
    </row>
    <row r="10" spans="1:6">
      <c r="A10" s="305"/>
      <c r="B10" s="25" t="s">
        <v>10</v>
      </c>
      <c r="C10" s="26" t="s">
        <v>11</v>
      </c>
      <c r="D10" s="27"/>
      <c r="E10" s="28"/>
      <c r="F10" s="111"/>
    </row>
    <row r="11" spans="1:6">
      <c r="A11" s="305"/>
      <c r="B11" s="16" t="s">
        <v>12</v>
      </c>
      <c r="C11" s="29" t="s">
        <v>13</v>
      </c>
      <c r="D11" s="30"/>
      <c r="E11" s="31"/>
      <c r="F11" s="296"/>
    </row>
    <row r="12" spans="1:6">
      <c r="A12" s="305"/>
      <c r="B12" s="20" t="s">
        <v>14</v>
      </c>
      <c r="C12" s="21" t="s">
        <v>15</v>
      </c>
      <c r="D12" s="22"/>
      <c r="E12" s="32"/>
      <c r="F12" s="112"/>
    </row>
    <row r="13" spans="1:6">
      <c r="A13" s="305"/>
      <c r="B13" s="20"/>
      <c r="C13" s="209" t="s">
        <v>16</v>
      </c>
      <c r="D13" s="22"/>
      <c r="E13" s="32"/>
      <c r="F13" s="112"/>
    </row>
    <row r="14" spans="1:6">
      <c r="A14" s="305"/>
      <c r="B14" s="20" t="s">
        <v>17</v>
      </c>
      <c r="C14" s="209" t="s">
        <v>18</v>
      </c>
      <c r="D14" s="22"/>
      <c r="E14" s="32"/>
      <c r="F14" s="112"/>
    </row>
    <row r="15" spans="1:6">
      <c r="A15" s="305"/>
      <c r="B15" s="20"/>
      <c r="C15" s="210"/>
      <c r="D15" s="24"/>
      <c r="E15" s="211"/>
      <c r="F15" s="212"/>
    </row>
    <row r="16" spans="1:6">
      <c r="A16" s="305"/>
      <c r="B16" s="25" t="s">
        <v>10</v>
      </c>
      <c r="C16" s="26" t="s">
        <v>19</v>
      </c>
      <c r="D16" s="27"/>
      <c r="E16" s="28"/>
      <c r="F16" s="171"/>
    </row>
    <row r="17" spans="1:6">
      <c r="A17" s="305"/>
      <c r="B17" s="16"/>
      <c r="C17" s="21" t="s">
        <v>256</v>
      </c>
      <c r="D17" s="30">
        <v>46638</v>
      </c>
      <c r="E17" s="30"/>
      <c r="F17" s="113"/>
    </row>
    <row r="18" spans="1:6">
      <c r="A18" s="305"/>
      <c r="B18" s="16"/>
      <c r="C18" s="34" t="s">
        <v>21</v>
      </c>
      <c r="D18" s="22">
        <v>126530</v>
      </c>
      <c r="E18" s="33"/>
      <c r="F18" s="114"/>
    </row>
    <row r="19" spans="1:6">
      <c r="A19" s="305"/>
      <c r="B19" s="16" t="s">
        <v>20</v>
      </c>
      <c r="C19" s="34" t="s">
        <v>23</v>
      </c>
      <c r="D19" s="22">
        <v>9337</v>
      </c>
      <c r="E19" s="33"/>
      <c r="F19" s="114"/>
    </row>
    <row r="20" spans="1:6">
      <c r="A20" s="305"/>
      <c r="B20" s="16"/>
      <c r="C20" s="21" t="s">
        <v>24</v>
      </c>
      <c r="D20" s="22">
        <v>182496</v>
      </c>
      <c r="E20" s="33"/>
      <c r="F20" s="114"/>
    </row>
    <row r="21" spans="1:6">
      <c r="A21" s="305"/>
      <c r="B21" s="16"/>
      <c r="C21" s="21" t="s">
        <v>25</v>
      </c>
      <c r="D21" s="22">
        <v>36499</v>
      </c>
      <c r="E21" s="33"/>
      <c r="F21" s="114"/>
    </row>
    <row r="22" spans="1:6">
      <c r="A22" s="305"/>
      <c r="B22" s="20" t="s">
        <v>22</v>
      </c>
      <c r="C22" s="21" t="s">
        <v>26</v>
      </c>
      <c r="D22" s="22">
        <v>2433</v>
      </c>
      <c r="E22" s="22"/>
      <c r="F22" s="109"/>
    </row>
    <row r="23" spans="1:6">
      <c r="A23" s="305"/>
      <c r="B23" s="20"/>
      <c r="C23" s="21"/>
      <c r="D23" s="22"/>
      <c r="E23" s="22"/>
      <c r="F23" s="109"/>
    </row>
    <row r="24" spans="1:6">
      <c r="A24" s="305"/>
      <c r="B24" s="20"/>
      <c r="C24" s="21"/>
      <c r="D24" s="33"/>
      <c r="E24" s="22"/>
      <c r="F24" s="109"/>
    </row>
    <row r="25" spans="1:6">
      <c r="A25" s="305"/>
      <c r="B25" s="20" t="s">
        <v>27</v>
      </c>
      <c r="C25" s="21"/>
      <c r="D25" s="33"/>
      <c r="E25" s="22"/>
      <c r="F25" s="109"/>
    </row>
    <row r="26" spans="1:6">
      <c r="A26" s="305"/>
      <c r="B26" s="20"/>
      <c r="C26" s="21"/>
      <c r="D26" s="33"/>
      <c r="E26" s="22"/>
      <c r="F26" s="172"/>
    </row>
    <row r="27" spans="1:6">
      <c r="A27" s="306"/>
      <c r="B27" s="25"/>
      <c r="C27" s="26" t="s">
        <v>11</v>
      </c>
      <c r="D27" s="27">
        <v>403933</v>
      </c>
      <c r="E27" s="28"/>
      <c r="F27" s="171"/>
    </row>
    <row r="28" spans="1:6">
      <c r="A28" s="35" t="s">
        <v>28</v>
      </c>
      <c r="B28" s="298" t="s">
        <v>307</v>
      </c>
      <c r="C28" s="299"/>
      <c r="D28" s="27">
        <v>431763</v>
      </c>
      <c r="E28" s="28"/>
      <c r="F28" s="115"/>
    </row>
    <row r="29" spans="1:6">
      <c r="A29" s="35" t="s">
        <v>29</v>
      </c>
      <c r="B29" s="298" t="s">
        <v>306</v>
      </c>
      <c r="C29" s="299"/>
      <c r="D29" s="27">
        <v>522913</v>
      </c>
      <c r="E29" s="28"/>
      <c r="F29" s="116"/>
    </row>
    <row r="30" spans="1:6">
      <c r="A30" s="35" t="s">
        <v>30</v>
      </c>
      <c r="B30" s="298" t="s">
        <v>31</v>
      </c>
      <c r="C30" s="299"/>
      <c r="D30" s="27">
        <v>5750000</v>
      </c>
      <c r="E30" s="28"/>
      <c r="F30" s="117"/>
    </row>
    <row r="31" spans="1:6">
      <c r="A31" s="35" t="s">
        <v>32</v>
      </c>
      <c r="B31" s="298" t="s">
        <v>33</v>
      </c>
      <c r="C31" s="299"/>
      <c r="D31" s="27">
        <v>575000</v>
      </c>
      <c r="E31" s="27"/>
      <c r="F31" s="115"/>
    </row>
    <row r="32" spans="1:6">
      <c r="A32" s="35" t="s">
        <v>34</v>
      </c>
      <c r="B32" s="298" t="s">
        <v>35</v>
      </c>
      <c r="C32" s="299"/>
      <c r="D32" s="27">
        <v>6325000</v>
      </c>
      <c r="E32" s="27"/>
      <c r="F32" s="117"/>
    </row>
    <row r="33" spans="1:6">
      <c r="A33" s="293">
        <v>9</v>
      </c>
      <c r="B33" s="297" t="s">
        <v>371</v>
      </c>
      <c r="C33" s="297"/>
      <c r="D33" s="295">
        <v>75900000</v>
      </c>
      <c r="E33" s="294"/>
      <c r="F33" s="115"/>
    </row>
  </sheetData>
  <mergeCells count="9">
    <mergeCell ref="B30:C30"/>
    <mergeCell ref="B31:C31"/>
    <mergeCell ref="B32:C32"/>
    <mergeCell ref="B33:C33"/>
    <mergeCell ref="A3:F3"/>
    <mergeCell ref="A6:C6"/>
    <mergeCell ref="A7:A27"/>
    <mergeCell ref="B28:C28"/>
    <mergeCell ref="B29:C29"/>
  </mergeCells>
  <phoneticPr fontId="78" type="noConversion"/>
  <printOptions horizontalCentered="1"/>
  <pageMargins left="0.59055118110236227" right="0.59055118110236227" top="1.0236220472440944" bottom="0.70866141732283472" header="0.7086614173228347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sheetPr codeName="Sheet26"/>
  <dimension ref="A1:H145"/>
  <sheetViews>
    <sheetView view="pageBreakPreview" zoomScaleNormal="100" zoomScaleSheetLayoutView="100" workbookViewId="0">
      <selection activeCell="F16" sqref="F16"/>
    </sheetView>
  </sheetViews>
  <sheetFormatPr defaultRowHeight="16.5"/>
  <cols>
    <col min="1" max="1" width="19.625" style="118" customWidth="1"/>
    <col min="2" max="2" width="11.625" style="118" customWidth="1"/>
    <col min="3" max="4" width="6.125" style="118" customWidth="1"/>
    <col min="5" max="5" width="8.5" style="118" customWidth="1"/>
    <col min="6" max="6" width="9.625" style="118" customWidth="1"/>
    <col min="7" max="8" width="10.625" style="118" customWidth="1"/>
  </cols>
  <sheetData>
    <row r="1" spans="1:8" s="118" customFormat="1" ht="42" customHeight="1">
      <c r="A1" s="334" t="s">
        <v>236</v>
      </c>
      <c r="B1" s="334"/>
      <c r="C1" s="334"/>
      <c r="D1" s="334"/>
      <c r="E1" s="334"/>
      <c r="F1" s="334"/>
      <c r="G1" s="334"/>
      <c r="H1" s="334"/>
    </row>
    <row r="2" spans="1:8" s="118" customFormat="1" ht="24.95" customHeight="1"/>
    <row r="3" spans="1:8" s="94" customFormat="1" ht="30" customHeight="1">
      <c r="A3" s="94" t="e">
        <f>제수당!A3</f>
        <v>#REF!</v>
      </c>
      <c r="H3" s="43" t="s">
        <v>229</v>
      </c>
    </row>
    <row r="4" spans="1:8" s="45" customFormat="1" ht="30" customHeight="1">
      <c r="A4" s="104" t="s">
        <v>164</v>
      </c>
      <c r="B4" s="119" t="s">
        <v>165</v>
      </c>
      <c r="C4" s="135" t="s">
        <v>166</v>
      </c>
      <c r="D4" s="96" t="s">
        <v>167</v>
      </c>
      <c r="E4" s="95" t="s">
        <v>168</v>
      </c>
      <c r="F4" s="96" t="s">
        <v>169</v>
      </c>
      <c r="G4" s="95" t="s">
        <v>170</v>
      </c>
      <c r="H4" s="95" t="s">
        <v>171</v>
      </c>
    </row>
    <row r="5" spans="1:8" s="45" customFormat="1" ht="30" customHeight="1">
      <c r="A5" s="177" t="str">
        <f>상금!A5</f>
        <v>안내 및 투어 보조자</v>
      </c>
      <c r="B5" s="121" t="s">
        <v>172</v>
      </c>
      <c r="C5" s="136">
        <f>상금!D5</f>
        <v>2</v>
      </c>
      <c r="D5" s="97" t="s">
        <v>173</v>
      </c>
      <c r="E5" s="137">
        <v>26</v>
      </c>
      <c r="F5" s="138"/>
      <c r="G5" s="139"/>
      <c r="H5" s="138">
        <f>TRUNC(G5/12)</f>
        <v>0</v>
      </c>
    </row>
    <row r="6" spans="1:8" s="45" customFormat="1" ht="30" customHeight="1" thickBot="1">
      <c r="A6" s="98"/>
      <c r="B6" s="140"/>
      <c r="C6" s="141"/>
      <c r="D6" s="142"/>
      <c r="E6" s="143"/>
      <c r="F6" s="144"/>
      <c r="G6" s="144"/>
      <c r="H6" s="144"/>
    </row>
    <row r="7" spans="1:8" s="45" customFormat="1" ht="30" customHeight="1" thickTop="1">
      <c r="A7" s="335" t="s">
        <v>174</v>
      </c>
      <c r="B7" s="336"/>
      <c r="C7" s="145">
        <f>SUM(C5:C6)</f>
        <v>2</v>
      </c>
      <c r="D7" s="99"/>
      <c r="E7" s="99"/>
      <c r="F7" s="99"/>
      <c r="G7" s="99"/>
      <c r="H7" s="146">
        <f>SUM(H5:H6)</f>
        <v>0</v>
      </c>
    </row>
    <row r="8" spans="1:8" s="45" customFormat="1" ht="30" customHeight="1">
      <c r="A8" s="45" t="s">
        <v>303</v>
      </c>
    </row>
    <row r="9" spans="1:8" s="45" customFormat="1" ht="30" customHeight="1">
      <c r="A9" s="45" t="s">
        <v>175</v>
      </c>
    </row>
    <row r="10" spans="1:8" s="45" customFormat="1" ht="30" customHeight="1">
      <c r="A10" s="45" t="s">
        <v>258</v>
      </c>
    </row>
    <row r="11" spans="1:8">
      <c r="A11" s="45"/>
      <c r="B11" s="45"/>
      <c r="C11" s="45"/>
      <c r="D11" s="45"/>
      <c r="E11" s="45"/>
      <c r="F11" s="45"/>
      <c r="G11" s="45"/>
      <c r="H11" s="45"/>
    </row>
    <row r="12" spans="1:8">
      <c r="A12" s="45"/>
      <c r="B12" s="45"/>
      <c r="C12" s="45"/>
      <c r="D12" s="45"/>
      <c r="E12" s="45"/>
      <c r="F12" s="45"/>
      <c r="G12" s="45"/>
      <c r="H12" s="45"/>
    </row>
    <row r="13" spans="1:8">
      <c r="A13" s="45"/>
      <c r="B13" s="45"/>
      <c r="C13" s="45"/>
      <c r="D13" s="45"/>
      <c r="E13" s="45"/>
      <c r="F13" s="45"/>
      <c r="G13" s="45"/>
      <c r="H13" s="45"/>
    </row>
    <row r="14" spans="1:8">
      <c r="A14" s="45"/>
      <c r="B14" s="45"/>
      <c r="C14" s="45"/>
      <c r="D14" s="45"/>
      <c r="E14" s="45"/>
      <c r="F14" s="45"/>
      <c r="G14" s="45"/>
      <c r="H14" s="45"/>
    </row>
    <row r="15" spans="1:8">
      <c r="A15" s="45"/>
      <c r="B15" s="45"/>
      <c r="C15" s="45"/>
      <c r="D15" s="45"/>
      <c r="E15" s="45"/>
      <c r="F15" s="45"/>
      <c r="G15" s="45"/>
      <c r="H15" s="45"/>
    </row>
    <row r="16" spans="1:8">
      <c r="A16" s="45"/>
      <c r="B16" s="45"/>
      <c r="C16" s="45"/>
      <c r="D16" s="45"/>
      <c r="E16" s="45"/>
      <c r="F16" s="45"/>
      <c r="G16" s="45"/>
      <c r="H16" s="45"/>
    </row>
    <row r="17" spans="1:8">
      <c r="A17" s="45"/>
      <c r="B17" s="45"/>
      <c r="C17" s="45"/>
      <c r="D17" s="45"/>
      <c r="E17" s="45"/>
      <c r="F17" s="45"/>
      <c r="G17" s="45"/>
      <c r="H17" s="45"/>
    </row>
    <row r="18" spans="1:8">
      <c r="A18" s="45"/>
      <c r="B18" s="45"/>
      <c r="C18" s="45"/>
      <c r="D18" s="45"/>
      <c r="E18" s="45"/>
      <c r="F18" s="45"/>
      <c r="G18" s="45"/>
      <c r="H18" s="45"/>
    </row>
    <row r="19" spans="1:8">
      <c r="A19" s="45"/>
      <c r="B19" s="45"/>
      <c r="C19" s="45"/>
      <c r="D19" s="45"/>
      <c r="E19" s="45"/>
      <c r="F19" s="45"/>
      <c r="G19" s="45"/>
      <c r="H19" s="45"/>
    </row>
    <row r="20" spans="1:8">
      <c r="A20" s="45"/>
      <c r="B20" s="45"/>
      <c r="C20" s="45"/>
      <c r="D20" s="45"/>
      <c r="E20" s="45"/>
      <c r="F20" s="45"/>
      <c r="G20" s="45"/>
      <c r="H20" s="45"/>
    </row>
    <row r="21" spans="1:8">
      <c r="A21" s="45"/>
      <c r="B21" s="45"/>
      <c r="C21" s="45"/>
      <c r="D21" s="45"/>
      <c r="E21" s="45"/>
      <c r="F21" s="45"/>
      <c r="G21" s="45"/>
      <c r="H21" s="45"/>
    </row>
    <row r="22" spans="1:8">
      <c r="A22" s="45"/>
      <c r="B22" s="45"/>
      <c r="C22" s="45"/>
      <c r="D22" s="45"/>
      <c r="E22" s="45"/>
      <c r="F22" s="45"/>
      <c r="G22" s="45"/>
      <c r="H22" s="45"/>
    </row>
    <row r="23" spans="1:8">
      <c r="A23" s="45"/>
      <c r="B23" s="45"/>
      <c r="C23" s="45"/>
      <c r="D23" s="45"/>
      <c r="E23" s="45"/>
      <c r="F23" s="45"/>
      <c r="G23" s="45"/>
      <c r="H23" s="45"/>
    </row>
    <row r="24" spans="1:8">
      <c r="A24" s="45"/>
      <c r="B24" s="45"/>
      <c r="C24" s="45"/>
      <c r="D24" s="45"/>
      <c r="E24" s="45"/>
      <c r="F24" s="45"/>
      <c r="G24" s="45"/>
      <c r="H24" s="45"/>
    </row>
    <row r="25" spans="1:8">
      <c r="A25" s="45"/>
      <c r="B25" s="45"/>
      <c r="C25" s="45"/>
      <c r="D25" s="45"/>
      <c r="E25" s="45"/>
      <c r="F25" s="45"/>
      <c r="G25" s="45"/>
      <c r="H25" s="45"/>
    </row>
    <row r="26" spans="1:8">
      <c r="A26" s="45"/>
      <c r="B26" s="45"/>
      <c r="C26" s="45"/>
      <c r="D26" s="45"/>
      <c r="E26" s="45"/>
      <c r="F26" s="45"/>
      <c r="G26" s="45"/>
      <c r="H26" s="45"/>
    </row>
    <row r="27" spans="1:8">
      <c r="A27" s="45"/>
      <c r="B27" s="45"/>
      <c r="C27" s="45"/>
      <c r="D27" s="45"/>
      <c r="E27" s="45"/>
      <c r="F27" s="45"/>
      <c r="G27" s="45"/>
      <c r="H27" s="45"/>
    </row>
    <row r="28" spans="1:8">
      <c r="A28" s="45"/>
      <c r="B28" s="45"/>
      <c r="C28" s="45"/>
      <c r="D28" s="45"/>
      <c r="E28" s="45"/>
      <c r="F28" s="45"/>
      <c r="G28" s="45"/>
      <c r="H28" s="45"/>
    </row>
    <row r="29" spans="1:8">
      <c r="A29" s="45"/>
      <c r="B29" s="45"/>
      <c r="C29" s="45"/>
      <c r="D29" s="45"/>
      <c r="E29" s="45"/>
      <c r="F29" s="45"/>
      <c r="G29" s="45"/>
      <c r="H29" s="45"/>
    </row>
    <row r="30" spans="1:8">
      <c r="A30" s="45"/>
      <c r="B30" s="45"/>
      <c r="C30" s="45"/>
      <c r="D30" s="45"/>
      <c r="E30" s="45"/>
      <c r="F30" s="45"/>
      <c r="G30" s="45"/>
      <c r="H30" s="45"/>
    </row>
    <row r="31" spans="1:8">
      <c r="A31" s="45"/>
      <c r="B31" s="45"/>
      <c r="C31" s="45"/>
      <c r="D31" s="45"/>
      <c r="E31" s="45"/>
      <c r="F31" s="45"/>
      <c r="G31" s="45"/>
      <c r="H31" s="45"/>
    </row>
    <row r="32" spans="1:8">
      <c r="A32" s="45"/>
      <c r="B32" s="45"/>
      <c r="C32" s="45"/>
      <c r="D32" s="45"/>
      <c r="E32" s="45"/>
      <c r="F32" s="45"/>
      <c r="G32" s="45"/>
      <c r="H32" s="45"/>
    </row>
    <row r="33" spans="1:8">
      <c r="A33" s="45"/>
      <c r="B33" s="45"/>
      <c r="C33" s="45"/>
      <c r="D33" s="45"/>
      <c r="E33" s="45"/>
      <c r="F33" s="45"/>
      <c r="G33" s="45"/>
      <c r="H33" s="45"/>
    </row>
    <row r="34" spans="1:8">
      <c r="A34" s="45"/>
      <c r="B34" s="45"/>
      <c r="C34" s="45"/>
      <c r="D34" s="45"/>
      <c r="E34" s="45"/>
      <c r="F34" s="45"/>
      <c r="G34" s="45"/>
      <c r="H34" s="45"/>
    </row>
    <row r="35" spans="1:8">
      <c r="A35" s="45"/>
      <c r="B35" s="45"/>
      <c r="C35" s="45"/>
      <c r="D35" s="45"/>
      <c r="E35" s="45"/>
      <c r="F35" s="45"/>
      <c r="G35" s="45"/>
      <c r="H35" s="45"/>
    </row>
    <row r="36" spans="1:8">
      <c r="A36" s="45"/>
      <c r="B36" s="45"/>
      <c r="C36" s="45"/>
      <c r="D36" s="45"/>
      <c r="E36" s="45"/>
      <c r="F36" s="45"/>
      <c r="G36" s="45"/>
      <c r="H36" s="45"/>
    </row>
    <row r="37" spans="1:8">
      <c r="A37" s="45"/>
      <c r="B37" s="45"/>
      <c r="C37" s="45"/>
      <c r="D37" s="45"/>
      <c r="E37" s="45"/>
      <c r="F37" s="45"/>
      <c r="G37" s="45"/>
      <c r="H37" s="45"/>
    </row>
    <row r="38" spans="1:8">
      <c r="A38" s="45"/>
      <c r="B38" s="45"/>
      <c r="C38" s="45"/>
      <c r="D38" s="45"/>
      <c r="E38" s="45"/>
      <c r="F38" s="45"/>
      <c r="G38" s="45"/>
      <c r="H38" s="45"/>
    </row>
    <row r="39" spans="1:8">
      <c r="A39" s="45"/>
      <c r="B39" s="45"/>
      <c r="C39" s="45"/>
      <c r="D39" s="45"/>
      <c r="E39" s="45"/>
      <c r="F39" s="45"/>
      <c r="G39" s="45"/>
      <c r="H39" s="45"/>
    </row>
    <row r="40" spans="1:8">
      <c r="A40" s="45"/>
      <c r="B40" s="45"/>
      <c r="C40" s="45"/>
      <c r="D40" s="45"/>
      <c r="E40" s="45"/>
      <c r="F40" s="45"/>
      <c r="G40" s="45"/>
      <c r="H40" s="45"/>
    </row>
    <row r="41" spans="1:8">
      <c r="A41" s="45"/>
      <c r="B41" s="45"/>
      <c r="C41" s="45"/>
      <c r="D41" s="45"/>
      <c r="E41" s="45"/>
      <c r="F41" s="45"/>
      <c r="G41" s="45"/>
      <c r="H41" s="45"/>
    </row>
    <row r="42" spans="1:8">
      <c r="A42" s="45"/>
      <c r="B42" s="45"/>
      <c r="C42" s="45"/>
      <c r="D42" s="45"/>
      <c r="E42" s="45"/>
      <c r="F42" s="45"/>
      <c r="G42" s="45"/>
      <c r="H42" s="45"/>
    </row>
    <row r="43" spans="1:8">
      <c r="A43" s="45"/>
      <c r="B43" s="45"/>
      <c r="C43" s="45"/>
      <c r="D43" s="45"/>
      <c r="E43" s="45"/>
      <c r="F43" s="45"/>
      <c r="G43" s="45"/>
      <c r="H43" s="45"/>
    </row>
    <row r="44" spans="1:8">
      <c r="A44" s="45"/>
      <c r="B44" s="45"/>
      <c r="C44" s="45"/>
      <c r="D44" s="45"/>
      <c r="E44" s="45"/>
      <c r="F44" s="45"/>
      <c r="G44" s="45"/>
      <c r="H44" s="45"/>
    </row>
    <row r="45" spans="1:8">
      <c r="A45" s="45"/>
      <c r="B45" s="45"/>
      <c r="C45" s="45"/>
      <c r="D45" s="45"/>
      <c r="E45" s="45"/>
      <c r="F45" s="45"/>
      <c r="G45" s="45"/>
      <c r="H45" s="45"/>
    </row>
    <row r="46" spans="1:8">
      <c r="A46" s="45"/>
      <c r="B46" s="45"/>
      <c r="C46" s="45"/>
      <c r="D46" s="45"/>
      <c r="E46" s="45"/>
      <c r="F46" s="45"/>
      <c r="G46" s="45"/>
      <c r="H46" s="45"/>
    </row>
    <row r="47" spans="1:8">
      <c r="A47" s="45"/>
      <c r="B47" s="45"/>
      <c r="C47" s="45"/>
      <c r="D47" s="45"/>
      <c r="E47" s="45"/>
      <c r="F47" s="45"/>
      <c r="G47" s="45"/>
      <c r="H47" s="45"/>
    </row>
    <row r="48" spans="1:8">
      <c r="A48" s="45"/>
      <c r="B48" s="45"/>
      <c r="C48" s="45"/>
      <c r="D48" s="45"/>
      <c r="E48" s="45"/>
      <c r="F48" s="45"/>
      <c r="G48" s="45"/>
      <c r="H48" s="45"/>
    </row>
    <row r="49" spans="1:8">
      <c r="A49" s="45"/>
      <c r="B49" s="45"/>
      <c r="C49" s="45"/>
      <c r="D49" s="45"/>
      <c r="E49" s="45"/>
      <c r="F49" s="45"/>
      <c r="G49" s="45"/>
      <c r="H49" s="45"/>
    </row>
    <row r="50" spans="1:8">
      <c r="A50" s="45"/>
      <c r="B50" s="45"/>
      <c r="C50" s="45"/>
      <c r="D50" s="45"/>
      <c r="E50" s="45"/>
      <c r="F50" s="45"/>
      <c r="G50" s="45"/>
      <c r="H50" s="45"/>
    </row>
    <row r="51" spans="1:8">
      <c r="A51" s="45"/>
      <c r="B51" s="45"/>
      <c r="C51" s="45"/>
      <c r="D51" s="45"/>
      <c r="E51" s="45"/>
      <c r="F51" s="45"/>
      <c r="G51" s="45"/>
      <c r="H51" s="45"/>
    </row>
    <row r="52" spans="1:8">
      <c r="A52" s="45"/>
      <c r="B52" s="45"/>
      <c r="C52" s="45"/>
      <c r="D52" s="45"/>
      <c r="E52" s="45"/>
      <c r="F52" s="45"/>
      <c r="G52" s="45"/>
      <c r="H52" s="45"/>
    </row>
    <row r="53" spans="1:8">
      <c r="A53" s="45"/>
      <c r="B53" s="45"/>
      <c r="C53" s="45"/>
      <c r="D53" s="45"/>
      <c r="E53" s="45"/>
      <c r="F53" s="45"/>
      <c r="G53" s="45"/>
      <c r="H53" s="45"/>
    </row>
    <row r="54" spans="1:8">
      <c r="A54" s="45"/>
      <c r="B54" s="45"/>
      <c r="C54" s="45"/>
      <c r="D54" s="45"/>
      <c r="E54" s="45"/>
      <c r="F54" s="45"/>
      <c r="G54" s="45"/>
      <c r="H54" s="45"/>
    </row>
    <row r="55" spans="1:8">
      <c r="A55" s="45"/>
      <c r="B55" s="45"/>
      <c r="C55" s="45"/>
      <c r="D55" s="45"/>
      <c r="E55" s="45"/>
      <c r="F55" s="45"/>
      <c r="G55" s="45"/>
      <c r="H55" s="45"/>
    </row>
    <row r="56" spans="1:8">
      <c r="A56" s="45"/>
      <c r="B56" s="45"/>
      <c r="C56" s="45"/>
      <c r="D56" s="45"/>
      <c r="E56" s="45"/>
      <c r="F56" s="45"/>
      <c r="G56" s="45"/>
      <c r="H56" s="45"/>
    </row>
    <row r="57" spans="1:8">
      <c r="A57" s="45"/>
      <c r="B57" s="45"/>
      <c r="C57" s="45"/>
      <c r="D57" s="45"/>
      <c r="E57" s="45"/>
      <c r="F57" s="45"/>
      <c r="G57" s="45"/>
      <c r="H57" s="45"/>
    </row>
    <row r="58" spans="1:8">
      <c r="A58" s="45"/>
      <c r="B58" s="45"/>
      <c r="C58" s="45"/>
      <c r="D58" s="45"/>
      <c r="E58" s="45"/>
      <c r="F58" s="45"/>
      <c r="G58" s="45"/>
      <c r="H58" s="45"/>
    </row>
    <row r="59" spans="1:8">
      <c r="A59" s="45"/>
      <c r="B59" s="45"/>
      <c r="C59" s="45"/>
      <c r="D59" s="45"/>
      <c r="E59" s="45"/>
      <c r="F59" s="45"/>
      <c r="G59" s="45"/>
      <c r="H59" s="45"/>
    </row>
    <row r="60" spans="1:8">
      <c r="A60" s="45"/>
      <c r="B60" s="45"/>
      <c r="C60" s="45"/>
      <c r="D60" s="45"/>
      <c r="E60" s="45"/>
      <c r="F60" s="45"/>
      <c r="G60" s="45"/>
      <c r="H60" s="45"/>
    </row>
    <row r="61" spans="1:8">
      <c r="A61" s="45"/>
      <c r="B61" s="45"/>
      <c r="C61" s="45"/>
      <c r="D61" s="45"/>
      <c r="E61" s="45"/>
      <c r="F61" s="45"/>
      <c r="G61" s="45"/>
      <c r="H61" s="45"/>
    </row>
    <row r="62" spans="1:8">
      <c r="A62" s="45"/>
      <c r="B62" s="45"/>
      <c r="C62" s="45"/>
      <c r="D62" s="45"/>
      <c r="E62" s="45"/>
      <c r="F62" s="45"/>
      <c r="G62" s="45"/>
      <c r="H62" s="45"/>
    </row>
    <row r="63" spans="1:8">
      <c r="A63" s="45"/>
      <c r="B63" s="45"/>
      <c r="C63" s="45"/>
      <c r="D63" s="45"/>
      <c r="E63" s="45"/>
      <c r="F63" s="45"/>
      <c r="G63" s="45"/>
      <c r="H63" s="45"/>
    </row>
    <row r="64" spans="1:8">
      <c r="A64" s="45"/>
      <c r="B64" s="45"/>
      <c r="C64" s="45"/>
      <c r="D64" s="45"/>
      <c r="E64" s="45"/>
      <c r="F64" s="45"/>
      <c r="G64" s="45"/>
      <c r="H64" s="45"/>
    </row>
    <row r="65" spans="1:8">
      <c r="A65" s="45"/>
      <c r="B65" s="45"/>
      <c r="C65" s="45"/>
      <c r="D65" s="45"/>
      <c r="E65" s="45"/>
      <c r="F65" s="45"/>
      <c r="G65" s="45"/>
      <c r="H65" s="45"/>
    </row>
    <row r="66" spans="1:8">
      <c r="A66" s="45"/>
      <c r="B66" s="45"/>
      <c r="C66" s="45"/>
      <c r="D66" s="45"/>
      <c r="E66" s="45"/>
      <c r="F66" s="45"/>
      <c r="G66" s="45"/>
      <c r="H66" s="45"/>
    </row>
    <row r="67" spans="1:8">
      <c r="A67" s="45"/>
      <c r="B67" s="45"/>
      <c r="C67" s="45"/>
      <c r="D67" s="45"/>
      <c r="E67" s="45"/>
      <c r="F67" s="45"/>
      <c r="G67" s="45"/>
      <c r="H67" s="45"/>
    </row>
    <row r="68" spans="1:8">
      <c r="A68" s="45"/>
      <c r="B68" s="45"/>
      <c r="C68" s="45"/>
      <c r="D68" s="45"/>
      <c r="E68" s="45"/>
      <c r="F68" s="45"/>
      <c r="G68" s="45"/>
      <c r="H68" s="45"/>
    </row>
    <row r="69" spans="1:8">
      <c r="A69" s="45"/>
      <c r="B69" s="45"/>
      <c r="C69" s="45"/>
      <c r="D69" s="45"/>
      <c r="E69" s="45"/>
      <c r="F69" s="45"/>
      <c r="G69" s="45"/>
      <c r="H69" s="45"/>
    </row>
    <row r="70" spans="1:8">
      <c r="A70" s="45"/>
      <c r="B70" s="45"/>
      <c r="C70" s="45"/>
      <c r="D70" s="45"/>
      <c r="E70" s="45"/>
      <c r="F70" s="45"/>
      <c r="G70" s="45"/>
      <c r="H70" s="45"/>
    </row>
    <row r="71" spans="1:8">
      <c r="A71" s="45"/>
      <c r="B71" s="45"/>
      <c r="C71" s="45"/>
      <c r="D71" s="45"/>
      <c r="E71" s="45"/>
      <c r="F71" s="45"/>
      <c r="G71" s="45"/>
      <c r="H71" s="45"/>
    </row>
    <row r="72" spans="1:8">
      <c r="A72" s="45"/>
      <c r="B72" s="45"/>
      <c r="C72" s="45"/>
      <c r="D72" s="45"/>
      <c r="E72" s="45"/>
      <c r="F72" s="45"/>
      <c r="G72" s="45"/>
      <c r="H72" s="45"/>
    </row>
    <row r="73" spans="1:8">
      <c r="A73" s="45"/>
      <c r="B73" s="45"/>
      <c r="C73" s="45"/>
      <c r="D73" s="45"/>
      <c r="E73" s="45"/>
      <c r="F73" s="45"/>
      <c r="G73" s="45"/>
      <c r="H73" s="45"/>
    </row>
    <row r="74" spans="1:8">
      <c r="A74" s="45"/>
      <c r="B74" s="45"/>
      <c r="C74" s="45"/>
      <c r="D74" s="45"/>
      <c r="E74" s="45"/>
      <c r="F74" s="45"/>
      <c r="G74" s="45"/>
      <c r="H74" s="45"/>
    </row>
    <row r="75" spans="1:8">
      <c r="A75" s="45"/>
      <c r="B75" s="45"/>
      <c r="C75" s="45"/>
      <c r="D75" s="45"/>
      <c r="E75" s="45"/>
      <c r="F75" s="45"/>
      <c r="G75" s="45"/>
      <c r="H75" s="45"/>
    </row>
    <row r="76" spans="1:8">
      <c r="A76" s="45"/>
      <c r="B76" s="45"/>
      <c r="C76" s="45"/>
      <c r="D76" s="45"/>
      <c r="E76" s="45"/>
      <c r="F76" s="45"/>
      <c r="G76" s="45"/>
      <c r="H76" s="45"/>
    </row>
    <row r="77" spans="1:8">
      <c r="A77" s="45"/>
      <c r="B77" s="45"/>
      <c r="C77" s="45"/>
      <c r="D77" s="45"/>
      <c r="E77" s="45"/>
      <c r="F77" s="45"/>
      <c r="G77" s="45"/>
      <c r="H77" s="45"/>
    </row>
    <row r="78" spans="1:8">
      <c r="A78" s="45"/>
      <c r="B78" s="45"/>
      <c r="C78" s="45"/>
      <c r="D78" s="45"/>
      <c r="E78" s="45"/>
      <c r="F78" s="45"/>
      <c r="G78" s="45"/>
      <c r="H78" s="45"/>
    </row>
    <row r="79" spans="1:8">
      <c r="A79" s="45"/>
      <c r="B79" s="45"/>
      <c r="C79" s="45"/>
      <c r="D79" s="45"/>
      <c r="E79" s="45"/>
      <c r="F79" s="45"/>
      <c r="G79" s="45"/>
      <c r="H79" s="45"/>
    </row>
    <row r="80" spans="1:8">
      <c r="A80" s="45"/>
      <c r="B80" s="45"/>
      <c r="C80" s="45"/>
      <c r="D80" s="45"/>
      <c r="E80" s="45"/>
      <c r="F80" s="45"/>
      <c r="G80" s="45"/>
      <c r="H80" s="45"/>
    </row>
    <row r="81" spans="1:8">
      <c r="A81" s="45"/>
      <c r="B81" s="45"/>
      <c r="C81" s="45"/>
      <c r="D81" s="45"/>
      <c r="E81" s="45"/>
      <c r="F81" s="45"/>
      <c r="G81" s="45"/>
      <c r="H81" s="45"/>
    </row>
    <row r="82" spans="1:8">
      <c r="A82" s="45"/>
      <c r="B82" s="45"/>
      <c r="C82" s="45"/>
      <c r="D82" s="45"/>
      <c r="E82" s="45"/>
      <c r="F82" s="45"/>
      <c r="G82" s="45"/>
      <c r="H82" s="45"/>
    </row>
    <row r="83" spans="1:8">
      <c r="A83" s="45"/>
      <c r="B83" s="45"/>
      <c r="C83" s="45"/>
      <c r="D83" s="45"/>
      <c r="E83" s="45"/>
      <c r="F83" s="45"/>
      <c r="G83" s="45"/>
      <c r="H83" s="45"/>
    </row>
    <row r="84" spans="1:8">
      <c r="A84" s="45"/>
      <c r="B84" s="45"/>
      <c r="C84" s="45"/>
      <c r="D84" s="45"/>
      <c r="E84" s="45"/>
      <c r="F84" s="45"/>
      <c r="G84" s="45"/>
      <c r="H84" s="45"/>
    </row>
    <row r="85" spans="1:8">
      <c r="A85" s="45"/>
      <c r="B85" s="45"/>
      <c r="C85" s="45"/>
      <c r="D85" s="45"/>
      <c r="E85" s="45"/>
      <c r="F85" s="45"/>
      <c r="G85" s="45"/>
      <c r="H85" s="45"/>
    </row>
    <row r="86" spans="1:8">
      <c r="A86" s="45"/>
      <c r="B86" s="45"/>
      <c r="C86" s="45"/>
      <c r="D86" s="45"/>
      <c r="E86" s="45"/>
      <c r="F86" s="45"/>
      <c r="G86" s="45"/>
      <c r="H86" s="45"/>
    </row>
    <row r="87" spans="1:8">
      <c r="A87" s="45"/>
      <c r="B87" s="45"/>
      <c r="C87" s="45"/>
      <c r="D87" s="45"/>
      <c r="E87" s="45"/>
      <c r="F87" s="45"/>
      <c r="G87" s="45"/>
      <c r="H87" s="45"/>
    </row>
    <row r="88" spans="1:8">
      <c r="A88" s="45"/>
      <c r="B88" s="45"/>
      <c r="C88" s="45"/>
      <c r="D88" s="45"/>
      <c r="E88" s="45"/>
      <c r="F88" s="45"/>
      <c r="G88" s="45"/>
      <c r="H88" s="45"/>
    </row>
    <row r="89" spans="1:8">
      <c r="A89" s="45"/>
      <c r="B89" s="45"/>
      <c r="C89" s="45"/>
      <c r="D89" s="45"/>
      <c r="E89" s="45"/>
      <c r="F89" s="45"/>
      <c r="G89" s="45"/>
      <c r="H89" s="45"/>
    </row>
    <row r="90" spans="1:8">
      <c r="A90" s="45"/>
      <c r="B90" s="45"/>
      <c r="C90" s="45"/>
      <c r="D90" s="45"/>
      <c r="E90" s="45"/>
      <c r="F90" s="45"/>
      <c r="G90" s="45"/>
      <c r="H90" s="45"/>
    </row>
    <row r="91" spans="1:8">
      <c r="A91" s="45"/>
      <c r="B91" s="45"/>
      <c r="C91" s="45"/>
      <c r="D91" s="45"/>
      <c r="E91" s="45"/>
      <c r="F91" s="45"/>
      <c r="G91" s="45"/>
      <c r="H91" s="45"/>
    </row>
    <row r="92" spans="1:8">
      <c r="A92" s="45"/>
      <c r="B92" s="45"/>
      <c r="C92" s="45"/>
      <c r="D92" s="45"/>
      <c r="E92" s="45"/>
      <c r="F92" s="45"/>
      <c r="G92" s="45"/>
      <c r="H92" s="45"/>
    </row>
    <row r="93" spans="1:8">
      <c r="A93" s="45"/>
      <c r="B93" s="45"/>
      <c r="C93" s="45"/>
      <c r="D93" s="45"/>
      <c r="E93" s="45"/>
      <c r="F93" s="45"/>
      <c r="G93" s="45"/>
      <c r="H93" s="45"/>
    </row>
    <row r="94" spans="1:8">
      <c r="A94" s="45"/>
      <c r="B94" s="45"/>
      <c r="C94" s="45"/>
      <c r="D94" s="45"/>
      <c r="E94" s="45"/>
      <c r="F94" s="45"/>
      <c r="G94" s="45"/>
      <c r="H94" s="45"/>
    </row>
    <row r="95" spans="1:8">
      <c r="A95" s="45"/>
      <c r="B95" s="45"/>
      <c r="C95" s="45"/>
      <c r="D95" s="45"/>
      <c r="E95" s="45"/>
      <c r="F95" s="45"/>
      <c r="G95" s="45"/>
      <c r="H95" s="45"/>
    </row>
    <row r="96" spans="1:8">
      <c r="A96" s="45"/>
      <c r="B96" s="45"/>
      <c r="C96" s="45"/>
      <c r="D96" s="45"/>
      <c r="E96" s="45"/>
      <c r="F96" s="45"/>
      <c r="G96" s="45"/>
      <c r="H96" s="45"/>
    </row>
    <row r="97" spans="1:8">
      <c r="A97" s="45"/>
      <c r="B97" s="45"/>
      <c r="C97" s="45"/>
      <c r="D97" s="45"/>
      <c r="E97" s="45"/>
      <c r="F97" s="45"/>
      <c r="G97" s="45"/>
      <c r="H97" s="45"/>
    </row>
    <row r="98" spans="1:8">
      <c r="A98" s="45"/>
      <c r="B98" s="45"/>
      <c r="C98" s="45"/>
      <c r="D98" s="45"/>
      <c r="E98" s="45"/>
      <c r="F98" s="45"/>
      <c r="G98" s="45"/>
      <c r="H98" s="45"/>
    </row>
    <row r="99" spans="1:8">
      <c r="A99" s="45"/>
      <c r="B99" s="45"/>
      <c r="C99" s="45"/>
      <c r="D99" s="45"/>
      <c r="E99" s="45"/>
      <c r="F99" s="45"/>
      <c r="G99" s="45"/>
      <c r="H99" s="45"/>
    </row>
    <row r="100" spans="1:8">
      <c r="A100" s="45"/>
      <c r="B100" s="45"/>
      <c r="C100" s="45"/>
      <c r="D100" s="45"/>
      <c r="E100" s="45"/>
      <c r="F100" s="45"/>
      <c r="G100" s="45"/>
      <c r="H100" s="45"/>
    </row>
    <row r="101" spans="1:8">
      <c r="A101" s="45"/>
      <c r="B101" s="45"/>
      <c r="C101" s="45"/>
      <c r="D101" s="45"/>
      <c r="E101" s="45"/>
      <c r="F101" s="45"/>
      <c r="G101" s="45"/>
      <c r="H101" s="45"/>
    </row>
    <row r="102" spans="1:8">
      <c r="A102" s="45"/>
      <c r="B102" s="45"/>
      <c r="C102" s="45"/>
      <c r="D102" s="45"/>
      <c r="E102" s="45"/>
      <c r="F102" s="45"/>
      <c r="G102" s="45"/>
      <c r="H102" s="45"/>
    </row>
    <row r="103" spans="1:8">
      <c r="A103" s="45"/>
      <c r="B103" s="45"/>
      <c r="C103" s="45"/>
      <c r="D103" s="45"/>
      <c r="E103" s="45"/>
      <c r="F103" s="45"/>
      <c r="G103" s="45"/>
      <c r="H103" s="45"/>
    </row>
    <row r="104" spans="1:8">
      <c r="A104" s="45"/>
      <c r="B104" s="45"/>
      <c r="C104" s="45"/>
      <c r="D104" s="45"/>
      <c r="E104" s="45"/>
      <c r="F104" s="45"/>
      <c r="G104" s="45"/>
      <c r="H104" s="45"/>
    </row>
    <row r="105" spans="1:8">
      <c r="A105" s="45"/>
      <c r="B105" s="45"/>
      <c r="C105" s="45"/>
      <c r="D105" s="45"/>
      <c r="E105" s="45"/>
      <c r="F105" s="45"/>
      <c r="G105" s="45"/>
      <c r="H105" s="45"/>
    </row>
    <row r="106" spans="1:8">
      <c r="A106" s="45"/>
      <c r="B106" s="45"/>
      <c r="C106" s="45"/>
      <c r="D106" s="45"/>
      <c r="E106" s="45"/>
      <c r="F106" s="45"/>
      <c r="G106" s="45"/>
      <c r="H106" s="45"/>
    </row>
    <row r="107" spans="1:8">
      <c r="A107" s="45"/>
      <c r="B107" s="45"/>
      <c r="C107" s="45"/>
      <c r="D107" s="45"/>
      <c r="E107" s="45"/>
      <c r="F107" s="45"/>
      <c r="G107" s="45"/>
      <c r="H107" s="45"/>
    </row>
    <row r="108" spans="1:8">
      <c r="A108" s="45"/>
      <c r="B108" s="45"/>
      <c r="C108" s="45"/>
      <c r="D108" s="45"/>
      <c r="E108" s="45"/>
      <c r="F108" s="45"/>
      <c r="G108" s="45"/>
      <c r="H108" s="45"/>
    </row>
    <row r="109" spans="1:8">
      <c r="A109" s="45"/>
      <c r="B109" s="45"/>
      <c r="C109" s="45"/>
      <c r="D109" s="45"/>
      <c r="E109" s="45"/>
      <c r="F109" s="45"/>
      <c r="G109" s="45"/>
      <c r="H109" s="45"/>
    </row>
    <row r="110" spans="1:8">
      <c r="A110" s="45"/>
      <c r="B110" s="45"/>
      <c r="C110" s="45"/>
      <c r="D110" s="45"/>
      <c r="E110" s="45"/>
      <c r="F110" s="45"/>
      <c r="G110" s="45"/>
      <c r="H110" s="45"/>
    </row>
    <row r="111" spans="1:8">
      <c r="A111" s="45"/>
      <c r="B111" s="45"/>
      <c r="C111" s="45"/>
      <c r="D111" s="45"/>
      <c r="E111" s="45"/>
      <c r="F111" s="45"/>
      <c r="G111" s="45"/>
      <c r="H111" s="45"/>
    </row>
    <row r="112" spans="1:8">
      <c r="A112" s="45"/>
      <c r="B112" s="45"/>
      <c r="C112" s="45"/>
      <c r="D112" s="45"/>
      <c r="E112" s="45"/>
      <c r="F112" s="45"/>
      <c r="G112" s="45"/>
      <c r="H112" s="45"/>
    </row>
    <row r="113" spans="1:8">
      <c r="A113" s="45"/>
      <c r="B113" s="45"/>
      <c r="C113" s="45"/>
      <c r="D113" s="45"/>
      <c r="E113" s="45"/>
      <c r="F113" s="45"/>
      <c r="G113" s="45"/>
      <c r="H113" s="45"/>
    </row>
    <row r="114" spans="1:8">
      <c r="A114" s="45"/>
      <c r="B114" s="45"/>
      <c r="C114" s="45"/>
      <c r="D114" s="45"/>
      <c r="E114" s="45"/>
      <c r="F114" s="45"/>
      <c r="G114" s="45"/>
      <c r="H114" s="45"/>
    </row>
    <row r="115" spans="1:8">
      <c r="A115" s="45"/>
      <c r="B115" s="45"/>
      <c r="C115" s="45"/>
      <c r="D115" s="45"/>
      <c r="E115" s="45"/>
      <c r="F115" s="45"/>
      <c r="G115" s="45"/>
      <c r="H115" s="45"/>
    </row>
    <row r="116" spans="1:8">
      <c r="A116" s="45"/>
      <c r="B116" s="45"/>
      <c r="C116" s="45"/>
      <c r="D116" s="45"/>
      <c r="E116" s="45"/>
      <c r="F116" s="45"/>
      <c r="G116" s="45"/>
      <c r="H116" s="45"/>
    </row>
    <row r="117" spans="1:8">
      <c r="A117" s="45"/>
      <c r="B117" s="45"/>
      <c r="C117" s="45"/>
      <c r="D117" s="45"/>
      <c r="E117" s="45"/>
      <c r="F117" s="45"/>
      <c r="G117" s="45"/>
      <c r="H117" s="45"/>
    </row>
    <row r="118" spans="1:8">
      <c r="A118" s="45"/>
      <c r="B118" s="45"/>
      <c r="C118" s="45"/>
      <c r="D118" s="45"/>
      <c r="E118" s="45"/>
      <c r="F118" s="45"/>
      <c r="G118" s="45"/>
      <c r="H118" s="45"/>
    </row>
    <row r="119" spans="1:8">
      <c r="A119" s="45"/>
      <c r="B119" s="45"/>
      <c r="C119" s="45"/>
      <c r="D119" s="45"/>
      <c r="E119" s="45"/>
      <c r="F119" s="45"/>
      <c r="G119" s="45"/>
      <c r="H119" s="45"/>
    </row>
    <row r="120" spans="1:8">
      <c r="A120" s="45"/>
      <c r="B120" s="45"/>
      <c r="C120" s="45"/>
      <c r="D120" s="45"/>
      <c r="E120" s="45"/>
      <c r="F120" s="45"/>
      <c r="G120" s="45"/>
      <c r="H120" s="45"/>
    </row>
    <row r="121" spans="1:8">
      <c r="A121" s="45"/>
      <c r="B121" s="45"/>
      <c r="C121" s="45"/>
      <c r="D121" s="45"/>
      <c r="E121" s="45"/>
      <c r="F121" s="45"/>
      <c r="G121" s="45"/>
      <c r="H121" s="45"/>
    </row>
    <row r="122" spans="1:8">
      <c r="A122" s="45"/>
      <c r="B122" s="45"/>
      <c r="C122" s="45"/>
      <c r="D122" s="45"/>
      <c r="E122" s="45"/>
      <c r="F122" s="45"/>
      <c r="G122" s="45"/>
      <c r="H122" s="45"/>
    </row>
    <row r="123" spans="1:8">
      <c r="A123" s="45"/>
      <c r="B123" s="45"/>
      <c r="C123" s="45"/>
      <c r="D123" s="45"/>
      <c r="E123" s="45"/>
      <c r="F123" s="45"/>
      <c r="G123" s="45"/>
      <c r="H123" s="45"/>
    </row>
    <row r="124" spans="1:8">
      <c r="A124" s="45"/>
      <c r="B124" s="45"/>
      <c r="C124" s="45"/>
      <c r="D124" s="45"/>
      <c r="E124" s="45"/>
      <c r="F124" s="45"/>
      <c r="G124" s="45"/>
      <c r="H124" s="45"/>
    </row>
    <row r="125" spans="1:8">
      <c r="A125" s="45"/>
      <c r="B125" s="45"/>
      <c r="C125" s="45"/>
      <c r="D125" s="45"/>
      <c r="E125" s="45"/>
      <c r="F125" s="45"/>
      <c r="G125" s="45"/>
      <c r="H125" s="45"/>
    </row>
    <row r="126" spans="1:8">
      <c r="A126" s="45"/>
      <c r="B126" s="45"/>
      <c r="C126" s="45"/>
      <c r="D126" s="45"/>
      <c r="E126" s="45"/>
      <c r="F126" s="45"/>
      <c r="G126" s="45"/>
      <c r="H126" s="45"/>
    </row>
    <row r="127" spans="1:8">
      <c r="A127" s="45"/>
      <c r="B127" s="45"/>
      <c r="C127" s="45"/>
      <c r="D127" s="45"/>
      <c r="E127" s="45"/>
      <c r="F127" s="45"/>
      <c r="G127" s="45"/>
      <c r="H127" s="45"/>
    </row>
    <row r="128" spans="1:8">
      <c r="A128" s="45"/>
      <c r="B128" s="45"/>
      <c r="C128" s="45"/>
      <c r="D128" s="45"/>
      <c r="E128" s="45"/>
      <c r="F128" s="45"/>
      <c r="G128" s="45"/>
      <c r="H128" s="45"/>
    </row>
    <row r="129" spans="1:8">
      <c r="A129" s="45"/>
      <c r="B129" s="45"/>
      <c r="C129" s="45"/>
      <c r="D129" s="45"/>
      <c r="E129" s="45"/>
      <c r="F129" s="45"/>
      <c r="G129" s="45"/>
      <c r="H129" s="45"/>
    </row>
    <row r="130" spans="1:8">
      <c r="A130" s="45"/>
      <c r="B130" s="45"/>
      <c r="C130" s="45"/>
      <c r="D130" s="45"/>
      <c r="E130" s="45"/>
      <c r="F130" s="45"/>
      <c r="G130" s="45"/>
      <c r="H130" s="45"/>
    </row>
    <row r="131" spans="1:8">
      <c r="A131" s="45"/>
      <c r="B131" s="45"/>
      <c r="C131" s="45"/>
      <c r="D131" s="45"/>
      <c r="E131" s="45"/>
      <c r="F131" s="45"/>
      <c r="G131" s="45"/>
      <c r="H131" s="45"/>
    </row>
    <row r="132" spans="1:8">
      <c r="A132" s="45"/>
      <c r="B132" s="45"/>
      <c r="C132" s="45"/>
      <c r="D132" s="45"/>
      <c r="E132" s="45"/>
      <c r="F132" s="45"/>
      <c r="G132" s="45"/>
      <c r="H132" s="45"/>
    </row>
    <row r="133" spans="1:8">
      <c r="A133" s="45"/>
      <c r="B133" s="45"/>
      <c r="C133" s="45"/>
      <c r="D133" s="45"/>
      <c r="E133" s="45"/>
      <c r="F133" s="45"/>
      <c r="G133" s="45"/>
      <c r="H133" s="45"/>
    </row>
    <row r="134" spans="1:8">
      <c r="A134" s="45"/>
      <c r="B134" s="45"/>
      <c r="C134" s="45"/>
      <c r="D134" s="45"/>
      <c r="E134" s="45"/>
      <c r="F134" s="45"/>
      <c r="G134" s="45"/>
      <c r="H134" s="45"/>
    </row>
    <row r="135" spans="1:8">
      <c r="A135" s="45"/>
      <c r="B135" s="45"/>
      <c r="C135" s="45"/>
      <c r="D135" s="45"/>
      <c r="E135" s="45"/>
      <c r="F135" s="45"/>
      <c r="G135" s="45"/>
      <c r="H135" s="45"/>
    </row>
    <row r="136" spans="1:8">
      <c r="A136" s="45"/>
      <c r="B136" s="45"/>
      <c r="C136" s="45"/>
      <c r="D136" s="45"/>
      <c r="E136" s="45"/>
      <c r="F136" s="45"/>
      <c r="G136" s="45"/>
      <c r="H136" s="45"/>
    </row>
    <row r="137" spans="1:8">
      <c r="A137" s="45"/>
      <c r="B137" s="45"/>
      <c r="C137" s="45"/>
      <c r="D137" s="45"/>
      <c r="E137" s="45"/>
      <c r="F137" s="45"/>
      <c r="G137" s="45"/>
      <c r="H137" s="45"/>
    </row>
    <row r="138" spans="1:8">
      <c r="A138" s="45"/>
      <c r="B138" s="45"/>
      <c r="C138" s="45"/>
      <c r="D138" s="45"/>
      <c r="E138" s="45"/>
      <c r="F138" s="45"/>
      <c r="G138" s="45"/>
      <c r="H138" s="45"/>
    </row>
    <row r="139" spans="1:8">
      <c r="A139" s="45"/>
      <c r="B139" s="45"/>
      <c r="C139" s="45"/>
      <c r="D139" s="45"/>
      <c r="E139" s="45"/>
      <c r="F139" s="45"/>
      <c r="G139" s="45"/>
      <c r="H139" s="45"/>
    </row>
    <row r="140" spans="1:8">
      <c r="A140" s="45"/>
      <c r="B140" s="45"/>
      <c r="C140" s="45"/>
      <c r="D140" s="45"/>
      <c r="E140" s="45"/>
      <c r="F140" s="45"/>
      <c r="G140" s="45"/>
      <c r="H140" s="45"/>
    </row>
    <row r="141" spans="1:8">
      <c r="A141" s="45"/>
      <c r="B141" s="45"/>
      <c r="C141" s="45"/>
      <c r="D141" s="45"/>
      <c r="E141" s="45"/>
      <c r="F141" s="45"/>
      <c r="G141" s="45"/>
      <c r="H141" s="45"/>
    </row>
    <row r="142" spans="1:8">
      <c r="A142" s="45"/>
      <c r="B142" s="45"/>
      <c r="C142" s="45"/>
      <c r="D142" s="45"/>
      <c r="E142" s="45"/>
      <c r="F142" s="45"/>
      <c r="G142" s="45"/>
      <c r="H142" s="45"/>
    </row>
    <row r="143" spans="1:8">
      <c r="A143" s="45"/>
      <c r="B143" s="45"/>
      <c r="C143" s="45"/>
      <c r="D143" s="45"/>
      <c r="E143" s="45"/>
      <c r="F143" s="45"/>
      <c r="G143" s="45"/>
      <c r="H143" s="45"/>
    </row>
    <row r="144" spans="1:8">
      <c r="A144" s="45"/>
      <c r="B144" s="45"/>
      <c r="C144" s="45"/>
      <c r="D144" s="45"/>
      <c r="E144" s="45"/>
      <c r="F144" s="45"/>
      <c r="G144" s="45"/>
      <c r="H144" s="45"/>
    </row>
    <row r="145" spans="1:8">
      <c r="A145" s="45"/>
      <c r="B145" s="45"/>
      <c r="C145" s="45"/>
      <c r="D145" s="45"/>
      <c r="E145" s="45"/>
      <c r="F145" s="45"/>
      <c r="G145" s="45"/>
      <c r="H145" s="45"/>
    </row>
  </sheetData>
  <mergeCells count="2">
    <mergeCell ref="A1:H1"/>
    <mergeCell ref="A7:B7"/>
  </mergeCells>
  <phoneticPr fontId="10"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11.xml><?xml version="1.0" encoding="utf-8"?>
<worksheet xmlns="http://schemas.openxmlformats.org/spreadsheetml/2006/main" xmlns:r="http://schemas.openxmlformats.org/officeDocument/2006/relationships">
  <sheetPr codeName="Sheet28"/>
  <dimension ref="A1:U14"/>
  <sheetViews>
    <sheetView view="pageBreakPreview" zoomScaleNormal="100" zoomScaleSheetLayoutView="100" workbookViewId="0">
      <selection activeCell="B6" sqref="B6"/>
    </sheetView>
  </sheetViews>
  <sheetFormatPr defaultRowHeight="16.5"/>
  <cols>
    <col min="1" max="1" width="18.625" style="70" customWidth="1"/>
    <col min="2" max="5" width="11.125" style="19" customWidth="1"/>
    <col min="6" max="6" width="7.625" style="79" customWidth="1"/>
    <col min="7" max="7" width="12.125" style="149" customWidth="1"/>
  </cols>
  <sheetData>
    <row r="1" spans="1:21" s="62" customFormat="1" ht="42" customHeight="1">
      <c r="A1" s="328" t="s">
        <v>176</v>
      </c>
      <c r="B1" s="328"/>
      <c r="C1" s="328"/>
      <c r="D1" s="328"/>
      <c r="E1" s="328"/>
      <c r="F1" s="328"/>
      <c r="G1" s="328"/>
      <c r="H1" s="61"/>
      <c r="S1" s="61"/>
    </row>
    <row r="2" spans="1:21" s="63" customFormat="1" ht="24.95" customHeight="1">
      <c r="B2" s="105"/>
      <c r="C2" s="105"/>
      <c r="D2" s="105"/>
      <c r="E2" s="105"/>
      <c r="F2" s="105"/>
      <c r="G2" s="105"/>
      <c r="H2" s="65"/>
      <c r="S2" s="65"/>
    </row>
    <row r="3" spans="1:21" s="63" customFormat="1" ht="30" customHeight="1">
      <c r="A3" s="66" t="e">
        <f>연차수당!A3</f>
        <v>#REF!</v>
      </c>
      <c r="B3" s="61"/>
      <c r="C3" s="61"/>
      <c r="D3" s="61"/>
      <c r="E3" s="61"/>
      <c r="F3" s="61"/>
      <c r="G3" s="43" t="s">
        <v>295</v>
      </c>
      <c r="H3" s="65"/>
      <c r="S3" s="65"/>
    </row>
    <row r="4" spans="1:21" s="70" customFormat="1" ht="30" customHeight="1">
      <c r="A4" s="337" t="s">
        <v>138</v>
      </c>
      <c r="B4" s="339" t="s">
        <v>177</v>
      </c>
      <c r="C4" s="340"/>
      <c r="D4" s="340"/>
      <c r="E4" s="341"/>
      <c r="F4" s="342" t="s">
        <v>178</v>
      </c>
      <c r="G4" s="344" t="s">
        <v>179</v>
      </c>
      <c r="H4" s="79"/>
      <c r="S4" s="79"/>
    </row>
    <row r="5" spans="1:21" s="70" customFormat="1" ht="30" customHeight="1">
      <c r="A5" s="338"/>
      <c r="B5" s="72" t="s">
        <v>180</v>
      </c>
      <c r="C5" s="72" t="s">
        <v>181</v>
      </c>
      <c r="D5" s="72" t="s">
        <v>182</v>
      </c>
      <c r="E5" s="72" t="s">
        <v>183</v>
      </c>
      <c r="F5" s="343"/>
      <c r="G5" s="345"/>
      <c r="H5" s="79"/>
      <c r="S5" s="79"/>
    </row>
    <row r="6" spans="1:21" s="70" customFormat="1" ht="30" customHeight="1">
      <c r="A6" s="177" t="str">
        <f>연차수당!A5</f>
        <v>안내 및 투어 보조자</v>
      </c>
      <c r="B6" s="244"/>
      <c r="C6" s="244">
        <f>상금!F5</f>
        <v>0</v>
      </c>
      <c r="D6" s="244">
        <f>제수당!G6</f>
        <v>0</v>
      </c>
      <c r="E6" s="244">
        <f>SUM(B6:D6)</f>
        <v>0</v>
      </c>
      <c r="F6" s="245" t="s">
        <v>184</v>
      </c>
      <c r="G6" s="246">
        <f>INT(E6/12)</f>
        <v>0</v>
      </c>
      <c r="H6" s="79"/>
      <c r="S6" s="79"/>
    </row>
    <row r="7" spans="1:21" s="70" customFormat="1" ht="30" customHeight="1" thickBot="1">
      <c r="A7" s="174"/>
      <c r="B7" s="175"/>
      <c r="C7" s="175"/>
      <c r="D7" s="175"/>
      <c r="E7" s="175"/>
      <c r="F7" s="176"/>
      <c r="G7" s="147"/>
      <c r="H7" s="79"/>
      <c r="S7" s="79"/>
    </row>
    <row r="8" spans="1:21" s="70" customFormat="1" ht="30" customHeight="1" thickTop="1">
      <c r="A8" s="173" t="s">
        <v>185</v>
      </c>
      <c r="B8" s="205">
        <f>SUM(B6:B7)</f>
        <v>0</v>
      </c>
      <c r="C8" s="205">
        <f>SUM(C6:C7)</f>
        <v>0</v>
      </c>
      <c r="D8" s="205">
        <f>SUM(D6:D7)</f>
        <v>0</v>
      </c>
      <c r="E8" s="205">
        <f>SUM(E6:E7)</f>
        <v>0</v>
      </c>
      <c r="F8" s="206"/>
      <c r="G8" s="207">
        <f>SUM(G6:G7)</f>
        <v>0</v>
      </c>
      <c r="H8" s="79"/>
      <c r="S8" s="79"/>
    </row>
    <row r="9" spans="1:21" s="86" customFormat="1" ht="30" customHeight="1">
      <c r="A9" s="103" t="s">
        <v>230</v>
      </c>
      <c r="B9" s="103"/>
      <c r="C9" s="103"/>
      <c r="D9" s="103"/>
      <c r="E9" s="103"/>
      <c r="F9" s="103"/>
      <c r="G9" s="103"/>
      <c r="H9" s="148"/>
      <c r="I9" s="88"/>
      <c r="T9" s="88"/>
    </row>
    <row r="10" spans="1:21" s="86" customFormat="1" ht="30" customHeight="1">
      <c r="A10" s="103" t="s">
        <v>231</v>
      </c>
      <c r="B10" s="103"/>
      <c r="C10" s="103"/>
      <c r="D10" s="103"/>
      <c r="E10" s="103"/>
      <c r="F10" s="103"/>
      <c r="G10" s="103"/>
      <c r="H10" s="148"/>
      <c r="I10" s="88"/>
      <c r="T10" s="88"/>
    </row>
    <row r="11" spans="1:21" s="86" customFormat="1" ht="30" customHeight="1">
      <c r="A11" s="103" t="s">
        <v>186</v>
      </c>
      <c r="B11" s="103"/>
      <c r="C11" s="103"/>
      <c r="D11" s="103"/>
      <c r="E11" s="103"/>
      <c r="F11" s="103"/>
      <c r="G11" s="103"/>
      <c r="H11" s="103"/>
      <c r="I11" s="88"/>
      <c r="T11" s="88"/>
    </row>
    <row r="14" spans="1:21" s="19" customFormat="1">
      <c r="A14" s="70"/>
      <c r="F14" s="79"/>
      <c r="G14" s="149"/>
      <c r="H14"/>
      <c r="I14"/>
      <c r="J14"/>
      <c r="K14"/>
      <c r="L14"/>
      <c r="M14"/>
      <c r="N14"/>
      <c r="O14"/>
      <c r="P14"/>
      <c r="Q14"/>
      <c r="R14"/>
      <c r="S14"/>
      <c r="T14"/>
      <c r="U14"/>
    </row>
  </sheetData>
  <mergeCells count="5">
    <mergeCell ref="A1:G1"/>
    <mergeCell ref="A4:A5"/>
    <mergeCell ref="B4:E4"/>
    <mergeCell ref="F4:F5"/>
    <mergeCell ref="G4:G5"/>
  </mergeCells>
  <phoneticPr fontId="14"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12.xml><?xml version="1.0" encoding="utf-8"?>
<worksheet xmlns="http://schemas.openxmlformats.org/spreadsheetml/2006/main" xmlns:r="http://schemas.openxmlformats.org/officeDocument/2006/relationships">
  <sheetPr codeName="Sheet29"/>
  <dimension ref="A1:I18"/>
  <sheetViews>
    <sheetView view="pageBreakPreview" zoomScaleNormal="100" zoomScaleSheetLayoutView="100" workbookViewId="0">
      <selection activeCell="I14" sqref="I14"/>
    </sheetView>
  </sheetViews>
  <sheetFormatPr defaultRowHeight="16.5"/>
  <cols>
    <col min="1" max="1" width="21.625" style="70" customWidth="1"/>
    <col min="2" max="2" width="21.625" style="79" customWidth="1"/>
    <col min="3" max="3" width="13.625" style="79" customWidth="1"/>
    <col min="4" max="4" width="5.625" style="79" customWidth="1"/>
    <col min="5" max="5" width="10.625" style="79" customWidth="1"/>
    <col min="6" max="6" width="9.625" style="70" customWidth="1"/>
    <col min="7" max="12" width="9" customWidth="1"/>
  </cols>
  <sheetData>
    <row r="1" spans="1:9" s="62" customFormat="1" ht="42" customHeight="1">
      <c r="A1" s="328" t="s">
        <v>187</v>
      </c>
      <c r="B1" s="328"/>
      <c r="C1" s="328"/>
      <c r="D1" s="328"/>
      <c r="E1" s="328"/>
      <c r="F1" s="328"/>
    </row>
    <row r="2" spans="1:9" s="63" customFormat="1" ht="24.95" customHeight="1">
      <c r="B2" s="65"/>
      <c r="C2" s="65"/>
      <c r="D2" s="65"/>
      <c r="E2" s="65"/>
      <c r="G2" s="132"/>
      <c r="H2" s="70"/>
    </row>
    <row r="3" spans="1:9" s="63" customFormat="1" ht="30" customHeight="1">
      <c r="A3" s="67" t="e">
        <f>퇴직금!A3</f>
        <v>#REF!</v>
      </c>
      <c r="B3" s="65"/>
      <c r="C3" s="65"/>
      <c r="D3" s="65"/>
      <c r="E3" s="65"/>
      <c r="F3" s="43" t="s">
        <v>296</v>
      </c>
      <c r="G3" s="132"/>
      <c r="H3" s="70"/>
    </row>
    <row r="4" spans="1:9" s="86" customFormat="1" ht="30" customHeight="1">
      <c r="A4" s="347" t="s">
        <v>188</v>
      </c>
      <c r="B4" s="342" t="s">
        <v>189</v>
      </c>
      <c r="C4" s="339" t="s">
        <v>190</v>
      </c>
      <c r="D4" s="341"/>
      <c r="E4" s="348" t="s">
        <v>191</v>
      </c>
      <c r="F4" s="349"/>
      <c r="G4" s="150"/>
      <c r="H4" s="70"/>
    </row>
    <row r="5" spans="1:9" s="86" customFormat="1" ht="30" customHeight="1">
      <c r="A5" s="347"/>
      <c r="B5" s="343"/>
      <c r="C5" s="339" t="s">
        <v>192</v>
      </c>
      <c r="D5" s="341"/>
      <c r="E5" s="350"/>
      <c r="F5" s="351"/>
    </row>
    <row r="6" spans="1:9" s="86" customFormat="1" ht="30" customHeight="1">
      <c r="A6" s="177" t="str">
        <f>퇴직금!A6</f>
        <v>안내 및 투어 보조자</v>
      </c>
      <c r="B6" s="223" t="s">
        <v>241</v>
      </c>
      <c r="C6" s="355"/>
      <c r="D6" s="355"/>
      <c r="E6" s="352"/>
      <c r="F6" s="352"/>
      <c r="G6" s="153">
        <f>C15</f>
        <v>0</v>
      </c>
      <c r="H6" s="86">
        <v>1</v>
      </c>
    </row>
    <row r="7" spans="1:9" s="70" customFormat="1" ht="30" customHeight="1">
      <c r="A7" s="103" t="s">
        <v>345</v>
      </c>
      <c r="B7" s="154"/>
      <c r="C7" s="154"/>
      <c r="D7" s="154"/>
      <c r="E7" s="154"/>
      <c r="F7" s="155"/>
      <c r="G7" s="155"/>
      <c r="H7" s="155"/>
      <c r="I7" s="155"/>
    </row>
    <row r="8" spans="1:9" s="70" customFormat="1" ht="30" customHeight="1">
      <c r="A8" s="103" t="s">
        <v>193</v>
      </c>
      <c r="B8" s="154"/>
      <c r="C8" s="154"/>
      <c r="D8" s="154"/>
      <c r="E8" s="154"/>
      <c r="F8" s="155"/>
      <c r="G8" s="155"/>
      <c r="H8" s="155"/>
      <c r="I8" s="155"/>
    </row>
    <row r="9" spans="1:9" s="70" customFormat="1" ht="30" customHeight="1">
      <c r="A9" s="103" t="s">
        <v>344</v>
      </c>
      <c r="B9" s="154"/>
      <c r="C9" s="154"/>
      <c r="D9" s="154"/>
      <c r="E9" s="154"/>
      <c r="F9" s="155"/>
      <c r="G9" s="155"/>
      <c r="H9" s="155"/>
      <c r="I9" s="155"/>
    </row>
    <row r="10" spans="1:9" s="70" customFormat="1" ht="30" customHeight="1">
      <c r="A10" s="103" t="s">
        <v>346</v>
      </c>
      <c r="B10" s="154"/>
      <c r="C10" s="154"/>
      <c r="D10" s="154"/>
      <c r="E10" s="154"/>
      <c r="F10" s="155"/>
      <c r="G10" s="155"/>
      <c r="H10" s="155"/>
      <c r="I10" s="155"/>
    </row>
    <row r="11" spans="1:9" s="86" customFormat="1" ht="30" customHeight="1">
      <c r="B11" s="156"/>
      <c r="C11" s="156"/>
      <c r="D11" s="156"/>
      <c r="E11" s="156"/>
      <c r="F11" s="156"/>
    </row>
    <row r="12" spans="1:9" s="158" customFormat="1" ht="30" customHeight="1">
      <c r="A12" s="100" t="s">
        <v>347</v>
      </c>
      <c r="B12" s="157"/>
      <c r="C12" s="157"/>
      <c r="D12" s="157"/>
    </row>
    <row r="13" spans="1:9" s="86" customFormat="1" ht="30" customHeight="1">
      <c r="A13" s="347" t="s">
        <v>194</v>
      </c>
      <c r="B13" s="339" t="s">
        <v>195</v>
      </c>
      <c r="C13" s="341"/>
      <c r="D13" s="348" t="s">
        <v>196</v>
      </c>
      <c r="E13" s="353"/>
      <c r="F13" s="349"/>
    </row>
    <row r="14" spans="1:9" s="86" customFormat="1" ht="30" customHeight="1">
      <c r="A14" s="347"/>
      <c r="B14" s="159" t="s">
        <v>197</v>
      </c>
      <c r="C14" s="107" t="s">
        <v>198</v>
      </c>
      <c r="D14" s="350"/>
      <c r="E14" s="354"/>
      <c r="F14" s="351"/>
    </row>
    <row r="15" spans="1:9" s="86" customFormat="1" ht="30" customHeight="1">
      <c r="A15" s="151" t="s">
        <v>241</v>
      </c>
      <c r="B15" s="276"/>
      <c r="C15" s="204"/>
      <c r="D15" s="346" t="s">
        <v>199</v>
      </c>
      <c r="E15" s="346"/>
      <c r="F15" s="346"/>
    </row>
    <row r="16" spans="1:9" s="86" customFormat="1" ht="30" customHeight="1">
      <c r="A16" s="151"/>
      <c r="B16" s="152"/>
      <c r="C16" s="204"/>
      <c r="D16" s="346"/>
      <c r="E16" s="346"/>
      <c r="F16" s="346"/>
    </row>
    <row r="17" spans="1:6" s="86" customFormat="1" ht="30" customHeight="1">
      <c r="A17" s="86" t="s">
        <v>200</v>
      </c>
      <c r="B17" s="88"/>
      <c r="C17" s="88"/>
      <c r="D17" s="88"/>
    </row>
    <row r="18" spans="1:6">
      <c r="A18" s="86"/>
      <c r="B18" s="160"/>
      <c r="C18" s="161"/>
      <c r="D18" s="162"/>
      <c r="E18" s="162"/>
      <c r="F18" s="162"/>
    </row>
  </sheetData>
  <mergeCells count="13">
    <mergeCell ref="D16:F16"/>
    <mergeCell ref="D15:F15"/>
    <mergeCell ref="A1:F1"/>
    <mergeCell ref="A4:A5"/>
    <mergeCell ref="B4:B5"/>
    <mergeCell ref="C4:D4"/>
    <mergeCell ref="E4:F5"/>
    <mergeCell ref="C5:D5"/>
    <mergeCell ref="E6:F6"/>
    <mergeCell ref="A13:A14"/>
    <mergeCell ref="B13:C13"/>
    <mergeCell ref="D13:F14"/>
    <mergeCell ref="C6:D6"/>
  </mergeCells>
  <phoneticPr fontId="14" type="noConversion"/>
  <printOptions horizontalCentered="1"/>
  <pageMargins left="0.59055118110236227" right="0.59055118110236227" top="1.0236220472440944" bottom="0.70866141732283472" header="0.70866141732283472" footer="0.51181102362204722"/>
  <pageSetup paperSize="9" orientation="portrait" r:id="rId1"/>
  <colBreaks count="1" manualBreakCount="1">
    <brk id="6" max="1048575" man="1"/>
  </colBreaks>
</worksheet>
</file>

<file path=xl/worksheets/sheet13.xml><?xml version="1.0" encoding="utf-8"?>
<worksheet xmlns="http://schemas.openxmlformats.org/spreadsheetml/2006/main" xmlns:r="http://schemas.openxmlformats.org/officeDocument/2006/relationships">
  <sheetPr codeName="Sheet30"/>
  <dimension ref="A1:N26"/>
  <sheetViews>
    <sheetView view="pageBreakPreview" zoomScaleNormal="100" zoomScaleSheetLayoutView="100" workbookViewId="0">
      <selection activeCell="O13" sqref="O13"/>
    </sheetView>
  </sheetViews>
  <sheetFormatPr defaultRowHeight="16.5"/>
  <cols>
    <col min="1" max="1" width="16.625" style="1" customWidth="1"/>
    <col min="2" max="2" width="11.625" style="1" customWidth="1"/>
    <col min="3" max="4" width="8.625" style="1" customWidth="1"/>
    <col min="5" max="5" width="11.625" style="1" customWidth="1"/>
    <col min="6" max="8" width="8.625" style="1" customWidth="1"/>
  </cols>
  <sheetData>
    <row r="1" spans="1:14" s="1" customFormat="1" ht="42" customHeight="1">
      <c r="A1" s="334" t="s">
        <v>201</v>
      </c>
      <c r="B1" s="334"/>
      <c r="C1" s="334"/>
      <c r="D1" s="334"/>
      <c r="E1" s="334"/>
      <c r="F1" s="334"/>
      <c r="G1" s="334"/>
      <c r="H1" s="334"/>
      <c r="I1" s="94"/>
      <c r="J1" s="94"/>
      <c r="K1" s="94"/>
      <c r="L1" s="94"/>
    </row>
    <row r="2" spans="1:14" s="1" customFormat="1" ht="24.95" customHeight="1">
      <c r="B2" s="94"/>
      <c r="C2" s="94"/>
      <c r="D2" s="94"/>
      <c r="E2" s="94"/>
      <c r="F2" s="94"/>
      <c r="G2" s="94"/>
      <c r="H2" s="94"/>
      <c r="I2" s="94"/>
      <c r="J2" s="94"/>
      <c r="K2" s="94"/>
      <c r="L2" s="94"/>
    </row>
    <row r="3" spans="1:14" s="1" customFormat="1" ht="30" customHeight="1">
      <c r="A3" s="94" t="e">
        <f>노임!A3</f>
        <v>#REF!</v>
      </c>
      <c r="B3" s="94"/>
      <c r="C3" s="94"/>
      <c r="D3" s="94"/>
      <c r="E3" s="94"/>
      <c r="F3" s="94"/>
      <c r="G3" s="94"/>
      <c r="H3" s="163" t="s">
        <v>297</v>
      </c>
      <c r="I3" s="94"/>
      <c r="J3" s="94"/>
      <c r="K3" s="94"/>
      <c r="L3" s="94"/>
    </row>
    <row r="4" spans="1:14" s="1" customFormat="1" ht="27.95" customHeight="1">
      <c r="A4" s="104" t="s">
        <v>202</v>
      </c>
      <c r="B4" s="122" t="s">
        <v>203</v>
      </c>
      <c r="C4" s="122" t="s">
        <v>204</v>
      </c>
      <c r="D4" s="122" t="s">
        <v>205</v>
      </c>
      <c r="E4" s="104" t="s">
        <v>49</v>
      </c>
      <c r="F4" s="122" t="s">
        <v>206</v>
      </c>
      <c r="G4" s="122" t="s">
        <v>207</v>
      </c>
      <c r="H4" s="122" t="s">
        <v>208</v>
      </c>
      <c r="I4" s="164"/>
      <c r="J4" s="164"/>
      <c r="K4" s="164"/>
      <c r="L4" s="164"/>
    </row>
    <row r="5" spans="1:14" s="1" customFormat="1" ht="27.95" customHeight="1">
      <c r="A5" s="74" t="str">
        <f>연차수당!A5</f>
        <v>안내 및 투어 보조자</v>
      </c>
      <c r="B5" s="47">
        <f>인집!B6</f>
        <v>0</v>
      </c>
      <c r="C5" s="165">
        <f>인집!E6</f>
        <v>0</v>
      </c>
      <c r="D5" s="165">
        <v>0</v>
      </c>
      <c r="E5" s="47">
        <f>SUM(B5:D5)</f>
        <v>0</v>
      </c>
      <c r="F5" s="272">
        <f>기본시간!I6</f>
        <v>208.5</v>
      </c>
      <c r="G5" s="47">
        <f>TRUNC(E5/F5)</f>
        <v>0</v>
      </c>
      <c r="H5" s="165">
        <f>TRUNC(G5*근로시간!L6)</f>
        <v>0</v>
      </c>
      <c r="I5" s="166"/>
      <c r="J5" s="55"/>
      <c r="K5" s="166"/>
      <c r="L5" s="55"/>
      <c r="N5" s="282"/>
    </row>
    <row r="6" spans="1:14" s="1" customFormat="1" ht="27.95" customHeight="1">
      <c r="A6" s="45" t="s">
        <v>209</v>
      </c>
      <c r="B6" s="45"/>
      <c r="C6" s="45"/>
      <c r="D6" s="45"/>
      <c r="E6" s="45"/>
      <c r="F6" s="45"/>
      <c r="G6" s="45"/>
      <c r="H6" s="45"/>
      <c r="I6" s="45"/>
      <c r="J6" s="45"/>
      <c r="K6" s="45"/>
      <c r="L6" s="45"/>
    </row>
    <row r="7" spans="1:14" s="1" customFormat="1" ht="27.95" customHeight="1">
      <c r="A7" s="45" t="s">
        <v>210</v>
      </c>
      <c r="B7" s="45"/>
      <c r="C7" s="45"/>
      <c r="D7" s="45"/>
      <c r="E7" s="45"/>
      <c r="F7" s="45"/>
      <c r="G7" s="45"/>
      <c r="H7" s="45"/>
      <c r="I7" s="45"/>
      <c r="J7" s="45"/>
      <c r="K7" s="45"/>
      <c r="L7" s="45"/>
    </row>
    <row r="8" spans="1:14" s="1" customFormat="1" ht="27.95" customHeight="1">
      <c r="A8" s="45" t="s">
        <v>211</v>
      </c>
      <c r="B8" s="45"/>
      <c r="C8" s="45"/>
      <c r="D8" s="45"/>
      <c r="E8" s="45"/>
      <c r="F8" s="45"/>
      <c r="G8" s="45"/>
      <c r="H8" s="45"/>
      <c r="I8" s="45"/>
      <c r="J8" s="45"/>
      <c r="K8" s="45"/>
      <c r="L8" s="45"/>
    </row>
    <row r="9" spans="1:14" s="1" customFormat="1" ht="27.95" customHeight="1">
      <c r="A9" s="45" t="s">
        <v>304</v>
      </c>
      <c r="B9" s="45"/>
      <c r="C9" s="45"/>
      <c r="D9" s="45"/>
      <c r="E9" s="45"/>
      <c r="F9" s="45"/>
      <c r="G9" s="45"/>
      <c r="H9" s="45"/>
      <c r="I9" s="45"/>
      <c r="J9" s="45"/>
      <c r="K9" s="45"/>
      <c r="L9" s="45"/>
    </row>
    <row r="10" spans="1:14" s="1" customFormat="1" ht="27.95" customHeight="1">
      <c r="A10" s="45" t="s">
        <v>212</v>
      </c>
      <c r="B10" s="45"/>
      <c r="C10" s="45"/>
      <c r="D10" s="45"/>
      <c r="E10" s="45"/>
      <c r="F10" s="45"/>
      <c r="G10" s="45"/>
      <c r="H10" s="45"/>
      <c r="I10" s="45"/>
      <c r="J10" s="45"/>
      <c r="K10" s="45"/>
      <c r="L10" s="45"/>
    </row>
    <row r="11" spans="1:14" s="1" customFormat="1" ht="27.95" customHeight="1">
      <c r="A11" s="45" t="s">
        <v>213</v>
      </c>
      <c r="B11" s="45"/>
      <c r="C11" s="45"/>
      <c r="D11" s="45"/>
      <c r="E11" s="45"/>
      <c r="F11" s="45"/>
      <c r="G11" s="45"/>
      <c r="H11" s="45"/>
      <c r="I11" s="45"/>
      <c r="J11" s="45"/>
      <c r="K11" s="45"/>
      <c r="L11" s="45"/>
    </row>
    <row r="12" spans="1:14" s="1" customFormat="1" ht="27.95" customHeight="1">
      <c r="A12" s="45" t="s">
        <v>348</v>
      </c>
      <c r="B12" s="45"/>
      <c r="C12" s="45"/>
      <c r="D12" s="45"/>
      <c r="E12" s="45"/>
      <c r="F12" s="45"/>
      <c r="G12" s="45"/>
      <c r="H12" s="45"/>
      <c r="I12" s="45"/>
      <c r="J12" s="45"/>
      <c r="K12" s="45"/>
      <c r="L12" s="45"/>
    </row>
    <row r="13" spans="1:14" s="1" customFormat="1" ht="27.95" customHeight="1">
      <c r="A13" s="45" t="s">
        <v>214</v>
      </c>
      <c r="B13" s="45"/>
      <c r="C13" s="45"/>
      <c r="D13" s="45"/>
      <c r="E13" s="45"/>
      <c r="F13" s="45"/>
      <c r="G13" s="45"/>
      <c r="H13" s="45"/>
      <c r="I13" s="45"/>
      <c r="J13" s="45"/>
      <c r="K13" s="45"/>
      <c r="L13" s="45"/>
    </row>
    <row r="14" spans="1:14" s="1" customFormat="1" ht="27.95" customHeight="1">
      <c r="A14" s="45" t="s">
        <v>215</v>
      </c>
      <c r="B14" s="45"/>
      <c r="C14" s="45"/>
      <c r="D14" s="45"/>
      <c r="E14" s="45"/>
      <c r="F14" s="45"/>
      <c r="G14" s="45"/>
      <c r="H14" s="45"/>
      <c r="I14" s="45"/>
      <c r="J14" s="45"/>
      <c r="K14" s="45"/>
      <c r="L14" s="45"/>
    </row>
    <row r="15" spans="1:14" s="1" customFormat="1" ht="27.95" customHeight="1">
      <c r="A15" s="45" t="s">
        <v>216</v>
      </c>
      <c r="B15" s="45"/>
      <c r="C15" s="45"/>
      <c r="D15" s="45"/>
      <c r="E15" s="45"/>
      <c r="F15" s="45"/>
      <c r="G15" s="45"/>
      <c r="H15" s="45"/>
      <c r="I15" s="45"/>
      <c r="J15" s="45"/>
      <c r="K15" s="45"/>
      <c r="L15" s="45"/>
    </row>
    <row r="16" spans="1:14" s="1" customFormat="1" ht="27.95" customHeight="1">
      <c r="A16" s="45" t="s">
        <v>298</v>
      </c>
      <c r="B16" s="45"/>
      <c r="C16" s="45"/>
      <c r="D16" s="45"/>
      <c r="E16" s="45"/>
      <c r="F16" s="45"/>
      <c r="G16" s="45"/>
      <c r="H16" s="45"/>
      <c r="I16" s="45"/>
      <c r="J16" s="45"/>
      <c r="K16" s="45"/>
      <c r="L16" s="45"/>
    </row>
    <row r="17" spans="1:12" s="1" customFormat="1" ht="27.95" customHeight="1">
      <c r="A17" s="45" t="s">
        <v>217</v>
      </c>
      <c r="B17" s="45"/>
      <c r="C17" s="45"/>
      <c r="D17" s="45"/>
      <c r="E17" s="45"/>
      <c r="F17" s="45"/>
      <c r="G17" s="45"/>
      <c r="H17" s="45"/>
      <c r="I17" s="45"/>
      <c r="J17" s="45"/>
      <c r="K17" s="45"/>
      <c r="L17" s="45"/>
    </row>
    <row r="18" spans="1:12" s="1" customFormat="1" ht="27.95" customHeight="1">
      <c r="A18" s="45" t="s">
        <v>218</v>
      </c>
      <c r="B18" s="45"/>
      <c r="C18" s="45"/>
      <c r="D18" s="45"/>
      <c r="E18" s="45"/>
      <c r="F18" s="45"/>
      <c r="G18" s="45"/>
      <c r="H18" s="45"/>
      <c r="I18" s="45"/>
      <c r="J18" s="45"/>
      <c r="K18" s="45"/>
      <c r="L18" s="45"/>
    </row>
    <row r="19" spans="1:12" s="1" customFormat="1" ht="27.95" customHeight="1">
      <c r="A19" s="45" t="s">
        <v>219</v>
      </c>
      <c r="B19" s="45"/>
      <c r="C19" s="45"/>
      <c r="D19" s="45"/>
      <c r="E19" s="45"/>
      <c r="F19" s="45"/>
      <c r="G19" s="45"/>
      <c r="H19" s="45"/>
      <c r="I19" s="45"/>
      <c r="J19" s="45"/>
      <c r="K19" s="45"/>
      <c r="L19" s="45"/>
    </row>
    <row r="20" spans="1:12" s="1" customFormat="1" ht="27.95" customHeight="1">
      <c r="A20" s="45" t="s">
        <v>220</v>
      </c>
      <c r="B20" s="45"/>
      <c r="C20" s="45"/>
      <c r="D20" s="45"/>
      <c r="E20" s="45"/>
      <c r="F20" s="45"/>
      <c r="G20" s="45"/>
      <c r="H20" s="45"/>
      <c r="I20" s="45"/>
      <c r="J20" s="45"/>
      <c r="K20" s="45"/>
      <c r="L20" s="45"/>
    </row>
    <row r="21" spans="1:12" s="1" customFormat="1" ht="27.95" customHeight="1">
      <c r="A21" s="45" t="s">
        <v>299</v>
      </c>
      <c r="B21" s="45"/>
      <c r="C21" s="45"/>
      <c r="D21" s="45"/>
      <c r="E21" s="45"/>
      <c r="F21" s="45"/>
      <c r="G21" s="45"/>
      <c r="H21" s="45"/>
      <c r="I21" s="45"/>
      <c r="J21" s="45"/>
      <c r="K21" s="45"/>
      <c r="L21" s="45"/>
    </row>
    <row r="22" spans="1:12" s="1" customFormat="1" ht="30" customHeight="1">
      <c r="A22" s="45"/>
      <c r="B22" s="45"/>
      <c r="C22" s="45"/>
      <c r="D22" s="45"/>
      <c r="E22" s="45"/>
      <c r="F22" s="45"/>
      <c r="G22" s="45"/>
      <c r="H22" s="45"/>
      <c r="I22" s="45"/>
      <c r="J22" s="45"/>
      <c r="K22" s="45"/>
      <c r="L22" s="45"/>
    </row>
    <row r="23" spans="1:12" s="1" customFormat="1" ht="30" customHeight="1">
      <c r="A23" s="45"/>
      <c r="B23" s="45"/>
      <c r="C23" s="45"/>
      <c r="D23" s="45"/>
      <c r="E23" s="45"/>
      <c r="F23" s="45"/>
      <c r="G23" s="45"/>
      <c r="H23" s="45"/>
      <c r="I23" s="45"/>
      <c r="J23" s="45"/>
      <c r="K23" s="45"/>
      <c r="L23" s="45"/>
    </row>
    <row r="24" spans="1:12" s="1" customFormat="1" ht="30" customHeight="1">
      <c r="A24" s="45"/>
      <c r="B24" s="45"/>
      <c r="C24" s="45"/>
      <c r="D24" s="45"/>
      <c r="E24" s="45"/>
      <c r="F24" s="45"/>
      <c r="G24" s="45"/>
      <c r="H24" s="45"/>
      <c r="I24" s="45"/>
      <c r="J24" s="45"/>
      <c r="K24" s="45"/>
      <c r="L24" s="45"/>
    </row>
    <row r="25" spans="1:12" s="1" customFormat="1" ht="30" customHeight="1">
      <c r="A25" s="45"/>
      <c r="B25" s="45"/>
      <c r="C25" s="45"/>
      <c r="D25" s="45"/>
      <c r="E25" s="45"/>
      <c r="F25" s="45"/>
      <c r="G25" s="45"/>
      <c r="H25" s="45"/>
      <c r="I25" s="45"/>
      <c r="J25" s="45"/>
      <c r="K25" s="45"/>
      <c r="L25" s="45"/>
    </row>
    <row r="26" spans="1:12" s="1" customFormat="1" ht="30" customHeight="1">
      <c r="A26" s="45"/>
      <c r="B26" s="45"/>
      <c r="C26" s="45"/>
      <c r="D26" s="45"/>
      <c r="E26" s="45"/>
      <c r="F26" s="45"/>
      <c r="G26" s="45"/>
      <c r="H26" s="45"/>
      <c r="I26" s="45"/>
      <c r="J26" s="45"/>
      <c r="K26" s="45"/>
      <c r="L26" s="45"/>
    </row>
  </sheetData>
  <mergeCells count="1">
    <mergeCell ref="A1:H1"/>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14.xml><?xml version="1.0" encoding="utf-8"?>
<worksheet xmlns="http://schemas.openxmlformats.org/spreadsheetml/2006/main" xmlns:r="http://schemas.openxmlformats.org/officeDocument/2006/relationships">
  <sheetPr codeName="Sheet7"/>
  <dimension ref="A1:H1"/>
  <sheetViews>
    <sheetView view="pageBreakPreview" zoomScaleNormal="100" zoomScaleSheetLayoutView="100" workbookViewId="0">
      <selection activeCell="T14" sqref="T14"/>
    </sheetView>
  </sheetViews>
  <sheetFormatPr defaultRowHeight="16.5"/>
  <sheetData>
    <row r="1" spans="1:8" ht="50.1" customHeight="1">
      <c r="A1" s="356" t="s">
        <v>37</v>
      </c>
      <c r="B1" s="356"/>
      <c r="C1" s="356"/>
      <c r="D1" s="356"/>
      <c r="E1" s="356"/>
      <c r="F1" s="356"/>
      <c r="G1" s="356"/>
      <c r="H1" s="356"/>
    </row>
  </sheetData>
  <mergeCells count="1">
    <mergeCell ref="A1:H1"/>
  </mergeCells>
  <phoneticPr fontId="2" type="noConversion"/>
  <printOptions horizontalCentered="1"/>
  <pageMargins left="0.59055118110236215" right="0.59055118110236215" top="3.1496062992125986" bottom="6.8503937007874018" header="0.70866141732283461" footer="0.51181102362204722"/>
  <pageSetup paperSize="9" orientation="portrait" r:id="rId1"/>
</worksheet>
</file>

<file path=xl/worksheets/sheet15.xml><?xml version="1.0" encoding="utf-8"?>
<worksheet xmlns="http://schemas.openxmlformats.org/spreadsheetml/2006/main" xmlns:r="http://schemas.openxmlformats.org/officeDocument/2006/relationships">
  <sheetPr codeName="Sheet31"/>
  <dimension ref="A1:I7"/>
  <sheetViews>
    <sheetView view="pageBreakPreview" zoomScaleNormal="100" zoomScaleSheetLayoutView="100" workbookViewId="0">
      <selection activeCell="M15" sqref="M15"/>
    </sheetView>
  </sheetViews>
  <sheetFormatPr defaultRowHeight="16.5"/>
  <cols>
    <col min="1" max="7" width="9" style="1"/>
    <col min="8" max="8" width="10.625" style="1" customWidth="1"/>
    <col min="9" max="9" width="8.625" style="1" customWidth="1"/>
  </cols>
  <sheetData>
    <row r="1" spans="1:9" s="1" customFormat="1" ht="42" customHeight="1">
      <c r="A1" s="357" t="s">
        <v>238</v>
      </c>
      <c r="B1" s="357"/>
      <c r="C1" s="357"/>
      <c r="D1" s="357"/>
      <c r="E1" s="357"/>
      <c r="F1" s="357"/>
      <c r="G1" s="357"/>
      <c r="H1" s="357"/>
      <c r="I1" s="357"/>
    </row>
    <row r="2" spans="1:9" s="1" customFormat="1" ht="24.95" customHeight="1">
      <c r="A2" s="2"/>
      <c r="B2" s="2"/>
      <c r="C2" s="2"/>
      <c r="D2" s="2"/>
      <c r="E2" s="2"/>
      <c r="F2" s="2"/>
      <c r="G2" s="2"/>
    </row>
    <row r="3" spans="1:9" s="1" customFormat="1" ht="30" customHeight="1">
      <c r="A3" s="167" t="s">
        <v>367</v>
      </c>
      <c r="B3" s="3"/>
      <c r="C3" s="3"/>
      <c r="D3" s="3"/>
      <c r="E3" s="3"/>
      <c r="F3" s="3"/>
      <c r="G3" s="3"/>
    </row>
    <row r="4" spans="1:9" s="1" customFormat="1" ht="30" customHeight="1">
      <c r="A4" s="169" t="s">
        <v>239</v>
      </c>
      <c r="B4" s="170"/>
      <c r="C4" s="170"/>
      <c r="D4" s="170"/>
      <c r="E4" s="170"/>
      <c r="F4" s="170"/>
      <c r="G4" s="170"/>
    </row>
    <row r="5" spans="1:9" s="1" customFormat="1" ht="240" customHeight="1">
      <c r="A5" s="358" t="s">
        <v>366</v>
      </c>
      <c r="B5" s="358"/>
      <c r="C5" s="358"/>
      <c r="D5" s="358"/>
      <c r="E5" s="358"/>
      <c r="F5" s="358"/>
      <c r="G5" s="358"/>
      <c r="H5" s="358"/>
      <c r="I5" s="358"/>
    </row>
    <row r="6" spans="1:9" s="1" customFormat="1" ht="24.95" customHeight="1">
      <c r="A6" s="168"/>
      <c r="B6" s="168"/>
      <c r="C6" s="168"/>
      <c r="D6" s="168"/>
      <c r="E6" s="168"/>
      <c r="F6" s="168"/>
      <c r="G6" s="168"/>
    </row>
    <row r="7" spans="1:9" s="1" customFormat="1" ht="30" customHeight="1"/>
  </sheetData>
  <mergeCells count="2">
    <mergeCell ref="A1:I1"/>
    <mergeCell ref="A5:I5"/>
  </mergeCells>
  <phoneticPr fontId="89"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16.xml><?xml version="1.0" encoding="utf-8"?>
<worksheet xmlns="http://schemas.openxmlformats.org/spreadsheetml/2006/main" xmlns:r="http://schemas.openxmlformats.org/officeDocument/2006/relationships">
  <sheetPr codeName="Sheet8"/>
  <dimension ref="A1:D12"/>
  <sheetViews>
    <sheetView view="pageBreakPreview" zoomScaleNormal="100" zoomScaleSheetLayoutView="100" workbookViewId="0">
      <selection activeCell="C11" sqref="C11"/>
    </sheetView>
  </sheetViews>
  <sheetFormatPr defaultRowHeight="16.5"/>
  <cols>
    <col min="1" max="1" width="17.125" customWidth="1"/>
    <col min="2" max="3" width="23.625" customWidth="1"/>
    <col min="4" max="4" width="18.625" customWidth="1"/>
  </cols>
  <sheetData>
    <row r="1" spans="1:4" ht="42" customHeight="1">
      <c r="A1" s="40" t="s">
        <v>38</v>
      </c>
      <c r="B1" s="40"/>
      <c r="C1" s="40"/>
      <c r="D1" s="40"/>
    </row>
    <row r="2" spans="1:4" ht="24.95" customHeight="1">
      <c r="A2" s="41"/>
      <c r="B2" s="41"/>
      <c r="C2" s="41"/>
      <c r="D2" s="41"/>
    </row>
    <row r="3" spans="1:4" ht="30" customHeight="1">
      <c r="A3" s="42" t="e">
        <f>원가계산!#REF!</f>
        <v>#REF!</v>
      </c>
      <c r="B3" s="42"/>
      <c r="C3" s="42"/>
      <c r="D3" s="43" t="s">
        <v>50</v>
      </c>
    </row>
    <row r="4" spans="1:4" ht="30" customHeight="1">
      <c r="A4" s="360" t="s">
        <v>39</v>
      </c>
      <c r="B4" s="360"/>
      <c r="C4" s="44" t="s">
        <v>40</v>
      </c>
      <c r="D4" s="44" t="s">
        <v>41</v>
      </c>
    </row>
    <row r="5" spans="1:4" ht="30" customHeight="1">
      <c r="A5" s="361" t="s">
        <v>42</v>
      </c>
      <c r="B5" s="214" t="s">
        <v>43</v>
      </c>
      <c r="C5" s="215">
        <f>산재!G8</f>
        <v>0</v>
      </c>
      <c r="D5" s="216"/>
    </row>
    <row r="6" spans="1:4" ht="30" customHeight="1">
      <c r="A6" s="361"/>
      <c r="B6" s="219" t="s">
        <v>44</v>
      </c>
      <c r="C6" s="220">
        <f>건강!G8</f>
        <v>0</v>
      </c>
      <c r="D6" s="221"/>
    </row>
    <row r="7" spans="1:4" ht="30" customHeight="1">
      <c r="A7" s="361"/>
      <c r="B7" s="219" t="s">
        <v>45</v>
      </c>
      <c r="C7" s="220">
        <f>노인!D8</f>
        <v>0</v>
      </c>
      <c r="D7" s="221"/>
    </row>
    <row r="8" spans="1:4" ht="30" customHeight="1">
      <c r="A8" s="361"/>
      <c r="B8" s="219" t="s">
        <v>46</v>
      </c>
      <c r="C8" s="220">
        <f>연금!G8</f>
        <v>0</v>
      </c>
      <c r="D8" s="221"/>
    </row>
    <row r="9" spans="1:4" ht="30" customHeight="1">
      <c r="A9" s="361"/>
      <c r="B9" s="219" t="s">
        <v>47</v>
      </c>
      <c r="C9" s="220">
        <f>고용!G8</f>
        <v>0</v>
      </c>
      <c r="D9" s="221"/>
    </row>
    <row r="10" spans="1:4" ht="30" customHeight="1">
      <c r="A10" s="361"/>
      <c r="B10" s="217" t="s">
        <v>48</v>
      </c>
      <c r="C10" s="218">
        <f>임금!G8</f>
        <v>0</v>
      </c>
      <c r="D10" s="291"/>
    </row>
    <row r="11" spans="1:4" ht="30" customHeight="1">
      <c r="A11" s="359" t="s">
        <v>49</v>
      </c>
      <c r="B11" s="359"/>
      <c r="C11" s="213">
        <f>SUM(C5:C10)</f>
        <v>0</v>
      </c>
      <c r="D11" s="292"/>
    </row>
    <row r="12" spans="1:4" ht="30" customHeight="1">
      <c r="A12" s="45" t="s">
        <v>257</v>
      </c>
      <c r="B12" s="46"/>
      <c r="C12" s="46"/>
      <c r="D12" s="46"/>
    </row>
  </sheetData>
  <mergeCells count="3">
    <mergeCell ref="A11:B11"/>
    <mergeCell ref="A4:B4"/>
    <mergeCell ref="A5:A10"/>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17.xml><?xml version="1.0" encoding="utf-8"?>
<worksheet xmlns="http://schemas.openxmlformats.org/spreadsheetml/2006/main" xmlns:r="http://schemas.openxmlformats.org/officeDocument/2006/relationships">
  <sheetPr codeName="Sheet13"/>
  <dimension ref="A1:U18"/>
  <sheetViews>
    <sheetView view="pageBreakPreview" zoomScale="60" zoomScaleNormal="100" workbookViewId="0">
      <selection activeCell="V16" sqref="V16"/>
    </sheetView>
  </sheetViews>
  <sheetFormatPr defaultRowHeight="16.5"/>
  <cols>
    <col min="1" max="1" width="24.125" style="45" customWidth="1"/>
    <col min="2" max="2" width="12.125" style="45" customWidth="1"/>
    <col min="3" max="3" width="6.625" style="45" customWidth="1"/>
    <col min="4" max="5" width="12.125" style="45" customWidth="1"/>
    <col min="6" max="6" width="6.625" style="45" customWidth="1"/>
    <col min="7" max="8" width="12.125" style="45" customWidth="1"/>
    <col min="9" max="9" width="6.625" style="45" customWidth="1"/>
    <col min="10" max="11" width="12.125" style="45" customWidth="1"/>
    <col min="12" max="12" width="6.625" style="45" customWidth="1"/>
    <col min="13" max="14" width="12.125" style="45" customWidth="1"/>
    <col min="15" max="15" width="6.625" style="45" customWidth="1"/>
    <col min="16" max="17" width="12.125" style="45" customWidth="1"/>
    <col min="18" max="18" width="6.625" style="45" customWidth="1"/>
    <col min="19" max="21" width="12.125" style="45" customWidth="1"/>
  </cols>
  <sheetData>
    <row r="1" spans="1:21" s="49" customFormat="1" ht="84" customHeight="1">
      <c r="A1" s="48" t="s">
        <v>51</v>
      </c>
      <c r="B1" s="48"/>
      <c r="C1" s="48"/>
      <c r="D1" s="48"/>
      <c r="E1" s="48"/>
      <c r="F1" s="48"/>
      <c r="G1" s="48"/>
      <c r="H1" s="48"/>
      <c r="I1" s="48"/>
      <c r="J1" s="48"/>
      <c r="K1" s="48"/>
      <c r="L1" s="48"/>
      <c r="M1" s="48"/>
      <c r="N1" s="48"/>
      <c r="O1" s="48"/>
      <c r="P1" s="48"/>
      <c r="Q1" s="48"/>
      <c r="R1" s="48"/>
      <c r="S1" s="48"/>
      <c r="T1" s="48"/>
      <c r="U1" s="48"/>
    </row>
    <row r="2" spans="1:21" s="50" customFormat="1" ht="50.1" customHeight="1"/>
    <row r="3" spans="1:21" s="51" customFormat="1" ht="60" customHeight="1">
      <c r="A3" s="51" t="e">
        <f>경집!A3</f>
        <v>#REF!</v>
      </c>
      <c r="U3" s="52" t="s">
        <v>242</v>
      </c>
    </row>
    <row r="4" spans="1:21" s="45" customFormat="1" ht="50.1" customHeight="1">
      <c r="A4" s="362" t="s">
        <v>52</v>
      </c>
      <c r="B4" s="362" t="s">
        <v>53</v>
      </c>
      <c r="C4" s="362"/>
      <c r="D4" s="362"/>
      <c r="E4" s="362" t="s">
        <v>54</v>
      </c>
      <c r="F4" s="362"/>
      <c r="G4" s="362"/>
      <c r="H4" s="362" t="s">
        <v>55</v>
      </c>
      <c r="I4" s="362"/>
      <c r="J4" s="362"/>
      <c r="K4" s="362" t="s">
        <v>56</v>
      </c>
      <c r="L4" s="362"/>
      <c r="M4" s="362"/>
      <c r="N4" s="362" t="s">
        <v>57</v>
      </c>
      <c r="O4" s="362"/>
      <c r="P4" s="362"/>
      <c r="Q4" s="362" t="s">
        <v>58</v>
      </c>
      <c r="R4" s="362"/>
      <c r="S4" s="362"/>
      <c r="T4" s="362" t="s">
        <v>59</v>
      </c>
      <c r="U4" s="362"/>
    </row>
    <row r="5" spans="1:21" s="45" customFormat="1" ht="50.1" customHeight="1">
      <c r="A5" s="362"/>
      <c r="B5" s="57" t="s">
        <v>116</v>
      </c>
      <c r="C5" s="58" t="s">
        <v>60</v>
      </c>
      <c r="D5" s="58" t="s">
        <v>61</v>
      </c>
      <c r="E5" s="57" t="s">
        <v>116</v>
      </c>
      <c r="F5" s="58" t="s">
        <v>60</v>
      </c>
      <c r="G5" s="58" t="s">
        <v>61</v>
      </c>
      <c r="H5" s="57" t="s">
        <v>116</v>
      </c>
      <c r="I5" s="58" t="s">
        <v>60</v>
      </c>
      <c r="J5" s="58" t="s">
        <v>61</v>
      </c>
      <c r="K5" s="57" t="s">
        <v>116</v>
      </c>
      <c r="L5" s="58" t="s">
        <v>60</v>
      </c>
      <c r="M5" s="58" t="s">
        <v>61</v>
      </c>
      <c r="N5" s="57" t="s">
        <v>116</v>
      </c>
      <c r="O5" s="58" t="s">
        <v>62</v>
      </c>
      <c r="P5" s="58" t="s">
        <v>63</v>
      </c>
      <c r="Q5" s="57" t="s">
        <v>116</v>
      </c>
      <c r="R5" s="58" t="s">
        <v>62</v>
      </c>
      <c r="S5" s="58" t="s">
        <v>63</v>
      </c>
      <c r="T5" s="57" t="s">
        <v>116</v>
      </c>
      <c r="U5" s="58" t="s">
        <v>63</v>
      </c>
    </row>
    <row r="6" spans="1:21" s="45" customFormat="1" ht="50.1" customHeight="1">
      <c r="A6" s="227" t="str">
        <f>퇴직금!A6</f>
        <v>안내 및 투어 보조자</v>
      </c>
      <c r="B6" s="178">
        <f t="shared" ref="B6" si="0">TRUNC(D6/C6)</f>
        <v>0</v>
      </c>
      <c r="C6" s="190">
        <f>인집!C6</f>
        <v>2</v>
      </c>
      <c r="D6" s="178">
        <f>산재!G6</f>
        <v>0</v>
      </c>
      <c r="E6" s="178">
        <f t="shared" ref="E6" si="1">TRUNC(G6/F6)</f>
        <v>0</v>
      </c>
      <c r="F6" s="190">
        <f>C6</f>
        <v>2</v>
      </c>
      <c r="G6" s="178">
        <f>건강!G6</f>
        <v>0</v>
      </c>
      <c r="H6" s="178">
        <f>TRUNC(J6/I6)</f>
        <v>0</v>
      </c>
      <c r="I6" s="190">
        <f>F6</f>
        <v>2</v>
      </c>
      <c r="J6" s="178">
        <f>노인!D6</f>
        <v>0</v>
      </c>
      <c r="K6" s="178">
        <f>TRUNC(M6/L6)</f>
        <v>0</v>
      </c>
      <c r="L6" s="190">
        <f t="shared" ref="L6" si="2">I6</f>
        <v>2</v>
      </c>
      <c r="M6" s="178">
        <f>연금!G6</f>
        <v>0</v>
      </c>
      <c r="N6" s="178">
        <f>TRUNC(P6/O6)</f>
        <v>0</v>
      </c>
      <c r="O6" s="190">
        <f>L6</f>
        <v>2</v>
      </c>
      <c r="P6" s="178">
        <f>고용!G6</f>
        <v>0</v>
      </c>
      <c r="Q6" s="178">
        <f>TRUNC(S6/R6)</f>
        <v>0</v>
      </c>
      <c r="R6" s="190">
        <f>O6</f>
        <v>2</v>
      </c>
      <c r="S6" s="178">
        <f>임금!G6</f>
        <v>0</v>
      </c>
      <c r="T6" s="178">
        <f>B6+E6+H6+K6+N6+Q6</f>
        <v>0</v>
      </c>
      <c r="U6" s="178">
        <f>D6+G6+J6+M6+P6+S6</f>
        <v>0</v>
      </c>
    </row>
    <row r="7" spans="1:21" s="45" customFormat="1" ht="50.1" customHeight="1" thickBot="1">
      <c r="A7" s="59"/>
      <c r="B7" s="228"/>
      <c r="C7" s="228"/>
      <c r="D7" s="228"/>
      <c r="E7" s="228"/>
      <c r="F7" s="228"/>
      <c r="G7" s="228"/>
      <c r="H7" s="228"/>
      <c r="I7" s="228"/>
      <c r="J7" s="228"/>
      <c r="K7" s="228"/>
      <c r="L7" s="228"/>
      <c r="M7" s="228"/>
      <c r="N7" s="228"/>
      <c r="O7" s="228"/>
      <c r="P7" s="228"/>
      <c r="Q7" s="228"/>
      <c r="R7" s="228"/>
      <c r="S7" s="228"/>
      <c r="T7" s="228"/>
      <c r="U7" s="228"/>
    </row>
    <row r="8" spans="1:21" s="45" customFormat="1" ht="50.1" customHeight="1" thickTop="1">
      <c r="A8" s="60" t="s">
        <v>64</v>
      </c>
      <c r="B8" s="191"/>
      <c r="C8" s="192">
        <f>SUM(C6:C7)</f>
        <v>2</v>
      </c>
      <c r="D8" s="179">
        <f>SUM(D6:D7)</f>
        <v>0</v>
      </c>
      <c r="E8" s="191"/>
      <c r="F8" s="192">
        <f>SUM(F6:F7)</f>
        <v>2</v>
      </c>
      <c r="G8" s="179">
        <f>SUM(G6:G7)</f>
        <v>0</v>
      </c>
      <c r="H8" s="191"/>
      <c r="I8" s="192">
        <f>SUM(I6:I7)</f>
        <v>2</v>
      </c>
      <c r="J8" s="179">
        <f>SUM(J6:J7)</f>
        <v>0</v>
      </c>
      <c r="K8" s="191"/>
      <c r="L8" s="192">
        <f>SUM(L6:L7)</f>
        <v>2</v>
      </c>
      <c r="M8" s="179">
        <f>SUM(M6:M7)</f>
        <v>0</v>
      </c>
      <c r="N8" s="191"/>
      <c r="O8" s="192">
        <f>SUM(O6:O7)</f>
        <v>2</v>
      </c>
      <c r="P8" s="179">
        <f>SUM(P6:P7)</f>
        <v>0</v>
      </c>
      <c r="Q8" s="191"/>
      <c r="R8" s="192">
        <f>SUM(R6:R7)</f>
        <v>2</v>
      </c>
      <c r="S8" s="179">
        <f>SUM(S6:S7)</f>
        <v>0</v>
      </c>
      <c r="T8" s="191"/>
      <c r="U8" s="179">
        <f>SUM(U6:U7)</f>
        <v>0</v>
      </c>
    </row>
    <row r="9" spans="1:21" s="53" customFormat="1" ht="50.1" customHeight="1">
      <c r="A9" s="56" t="s">
        <v>243</v>
      </c>
    </row>
    <row r="10" spans="1:21" s="53" customFormat="1" ht="50.1" customHeight="1">
      <c r="A10" s="56" t="s">
        <v>244</v>
      </c>
      <c r="U10" s="54"/>
    </row>
    <row r="11" spans="1:21" s="53" customFormat="1" ht="50.1" customHeight="1">
      <c r="A11" s="56" t="s">
        <v>245</v>
      </c>
    </row>
    <row r="12" spans="1:21" s="53" customFormat="1" ht="50.1" customHeight="1">
      <c r="A12" s="56" t="s">
        <v>246</v>
      </c>
    </row>
    <row r="13" spans="1:21" s="53" customFormat="1" ht="50.1" customHeight="1">
      <c r="A13" s="56" t="s">
        <v>247</v>
      </c>
    </row>
    <row r="14" spans="1:21" s="53" customFormat="1" ht="50.1" customHeight="1">
      <c r="A14" s="56" t="s">
        <v>248</v>
      </c>
    </row>
    <row r="18" spans="4:21">
      <c r="D18" s="55"/>
      <c r="G18" s="55"/>
      <c r="J18" s="55"/>
      <c r="M18" s="55"/>
      <c r="P18" s="55"/>
      <c r="S18" s="55"/>
      <c r="U18" s="55"/>
    </row>
  </sheetData>
  <mergeCells count="8">
    <mergeCell ref="N4:P4"/>
    <mergeCell ref="Q4:S4"/>
    <mergeCell ref="T4:U4"/>
    <mergeCell ref="A4:A5"/>
    <mergeCell ref="B4:D4"/>
    <mergeCell ref="E4:G4"/>
    <mergeCell ref="H4:J4"/>
    <mergeCell ref="K4:M4"/>
  </mergeCells>
  <phoneticPr fontId="2" type="noConversion"/>
  <printOptions horizontalCentered="1"/>
  <pageMargins left="0.70866141732283461" right="1.0236220472440944" top="0.78740157480314965" bottom="0.59055118110236215" header="0.59055118110236215" footer="0.39370078740157483"/>
  <pageSetup paperSize="9" scale="50" orientation="landscape" r:id="rId1"/>
</worksheet>
</file>

<file path=xl/worksheets/sheet18.xml><?xml version="1.0" encoding="utf-8"?>
<worksheet xmlns="http://schemas.openxmlformats.org/spreadsheetml/2006/main" xmlns:r="http://schemas.openxmlformats.org/officeDocument/2006/relationships">
  <sheetPr codeName="Sheet14"/>
  <dimension ref="A1:S11"/>
  <sheetViews>
    <sheetView view="pageBreakPreview" topLeftCell="A4" zoomScaleNormal="100" zoomScaleSheetLayoutView="100" workbookViewId="0">
      <selection activeCell="H7" sqref="H7"/>
    </sheetView>
  </sheetViews>
  <sheetFormatPr defaultRowHeight="16.5"/>
  <cols>
    <col min="1" max="1" width="13.625" style="70" customWidth="1"/>
    <col min="2" max="2" width="8.625" style="79" customWidth="1"/>
    <col min="3" max="3" width="12.125" style="19" customWidth="1"/>
    <col min="4" max="5" width="12.125" style="79" customWidth="1"/>
    <col min="6" max="7" width="12.125" style="19" customWidth="1"/>
  </cols>
  <sheetData>
    <row r="1" spans="1:19" s="62" customFormat="1" ht="42" customHeight="1">
      <c r="A1" s="328" t="s">
        <v>65</v>
      </c>
      <c r="B1" s="328"/>
      <c r="C1" s="328"/>
      <c r="D1" s="328"/>
      <c r="E1" s="328"/>
      <c r="F1" s="328"/>
      <c r="G1" s="328"/>
      <c r="H1" s="61"/>
      <c r="S1" s="61"/>
    </row>
    <row r="2" spans="1:19" s="63" customFormat="1" ht="24.95" customHeight="1">
      <c r="B2" s="64"/>
      <c r="C2" s="64"/>
      <c r="D2" s="64"/>
      <c r="E2" s="64"/>
      <c r="F2" s="64"/>
      <c r="G2" s="64"/>
      <c r="H2" s="65"/>
      <c r="S2" s="65"/>
    </row>
    <row r="3" spans="1:19" s="67" customFormat="1" ht="30" customHeight="1">
      <c r="A3" s="66" t="e">
        <f>보험집!A3</f>
        <v>#REF!</v>
      </c>
      <c r="B3" s="66"/>
      <c r="C3" s="68"/>
      <c r="D3" s="69"/>
      <c r="E3" s="69"/>
      <c r="F3" s="68"/>
      <c r="G3" s="43" t="s">
        <v>249</v>
      </c>
      <c r="H3" s="69"/>
      <c r="S3" s="69"/>
    </row>
    <row r="4" spans="1:19" s="70" customFormat="1" ht="30" customHeight="1">
      <c r="A4" s="347" t="s">
        <v>66</v>
      </c>
      <c r="B4" s="363" t="s">
        <v>67</v>
      </c>
      <c r="C4" s="364" t="s">
        <v>68</v>
      </c>
      <c r="D4" s="365"/>
      <c r="E4" s="365"/>
      <c r="F4" s="366"/>
      <c r="G4" s="344" t="s">
        <v>69</v>
      </c>
    </row>
    <row r="5" spans="1:19" s="70" customFormat="1" ht="30" customHeight="1">
      <c r="A5" s="347"/>
      <c r="B5" s="343"/>
      <c r="C5" s="71" t="s">
        <v>70</v>
      </c>
      <c r="D5" s="72" t="s">
        <v>71</v>
      </c>
      <c r="E5" s="72" t="s">
        <v>72</v>
      </c>
      <c r="F5" s="71" t="s">
        <v>73</v>
      </c>
      <c r="G5" s="345"/>
    </row>
    <row r="6" spans="1:19" s="70" customFormat="1" ht="30" customHeight="1">
      <c r="A6" s="74" t="str">
        <f>퇴직금!A6</f>
        <v>안내 및 투어 보조자</v>
      </c>
      <c r="B6" s="286">
        <v>1.15E-2</v>
      </c>
      <c r="C6" s="73">
        <f>인집!D6</f>
        <v>0</v>
      </c>
      <c r="D6" s="73">
        <f>인집!G6</f>
        <v>0</v>
      </c>
      <c r="E6" s="73">
        <f>제수당!G6</f>
        <v>0</v>
      </c>
      <c r="F6" s="73">
        <f t="shared" ref="F6" si="0">SUM(C6:E6)</f>
        <v>0</v>
      </c>
      <c r="G6" s="73">
        <f>TRUNC(F6*$B$6)</f>
        <v>0</v>
      </c>
    </row>
    <row r="7" spans="1:19" s="70" customFormat="1" ht="30" customHeight="1" thickBot="1">
      <c r="A7" s="185"/>
      <c r="B7" s="193"/>
      <c r="C7" s="248"/>
      <c r="D7" s="249"/>
      <c r="E7" s="250"/>
      <c r="F7" s="251"/>
      <c r="G7" s="251"/>
      <c r="H7" s="79"/>
      <c r="S7" s="79"/>
    </row>
    <row r="8" spans="1:19" s="70" customFormat="1" ht="30" customHeight="1" thickTop="1">
      <c r="A8" s="329" t="s">
        <v>74</v>
      </c>
      <c r="B8" s="331"/>
      <c r="C8" s="242">
        <f>SUM(C6:C7)</f>
        <v>0</v>
      </c>
      <c r="D8" s="242">
        <f>SUM(D6:D7)</f>
        <v>0</v>
      </c>
      <c r="E8" s="242">
        <f>SUM(E6:E7)</f>
        <v>0</v>
      </c>
      <c r="F8" s="242">
        <f>SUM(F6:F7)</f>
        <v>0</v>
      </c>
      <c r="G8" s="242">
        <f>SUM(G6:G7)</f>
        <v>0</v>
      </c>
      <c r="H8" s="79"/>
      <c r="S8" s="79"/>
    </row>
    <row r="9" spans="1:19" s="70" customFormat="1" ht="30" customHeight="1">
      <c r="A9" s="70" t="s">
        <v>80</v>
      </c>
      <c r="C9" s="19"/>
      <c r="D9" s="79"/>
      <c r="E9" s="79"/>
      <c r="F9" s="19"/>
      <c r="G9" s="19"/>
      <c r="H9" s="79"/>
      <c r="S9" s="79"/>
    </row>
    <row r="10" spans="1:19" s="86" customFormat="1" ht="30" customHeight="1">
      <c r="A10" s="86" t="s">
        <v>349</v>
      </c>
      <c r="C10" s="87"/>
      <c r="D10" s="88"/>
      <c r="E10" s="88"/>
      <c r="F10" s="87"/>
      <c r="G10" s="87"/>
      <c r="H10" s="88"/>
      <c r="S10" s="88"/>
    </row>
    <row r="11" spans="1:19" s="70" customFormat="1" ht="30" customHeight="1">
      <c r="A11" s="70" t="s">
        <v>75</v>
      </c>
      <c r="C11" s="19"/>
      <c r="D11" s="79"/>
      <c r="E11" s="79"/>
      <c r="F11" s="19"/>
      <c r="G11" s="19"/>
      <c r="H11" s="79"/>
      <c r="S11" s="79"/>
    </row>
  </sheetData>
  <mergeCells count="6">
    <mergeCell ref="A8:B8"/>
    <mergeCell ref="A1:G1"/>
    <mergeCell ref="A4:A5"/>
    <mergeCell ref="B4:B5"/>
    <mergeCell ref="C4:F4"/>
    <mergeCell ref="G4:G5"/>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19.xml><?xml version="1.0" encoding="utf-8"?>
<worksheet xmlns="http://schemas.openxmlformats.org/spreadsheetml/2006/main" xmlns:r="http://schemas.openxmlformats.org/officeDocument/2006/relationships">
  <sheetPr codeName="Sheet15"/>
  <dimension ref="A1:S11"/>
  <sheetViews>
    <sheetView view="pageBreakPreview" zoomScaleNormal="100" zoomScaleSheetLayoutView="100" workbookViewId="0">
      <selection activeCell="A7" sqref="A7:XFD7"/>
    </sheetView>
  </sheetViews>
  <sheetFormatPr defaultRowHeight="16.5"/>
  <cols>
    <col min="1" max="1" width="13.625" style="70" customWidth="1"/>
    <col min="2" max="2" width="8.625" style="79" customWidth="1"/>
    <col min="3" max="3" width="12.125" style="19" customWidth="1"/>
    <col min="4" max="5" width="12.125" style="79" customWidth="1"/>
    <col min="6" max="7" width="12.125" style="19" customWidth="1"/>
  </cols>
  <sheetData>
    <row r="1" spans="1:19" s="62" customFormat="1" ht="42" customHeight="1">
      <c r="A1" s="328" t="s">
        <v>76</v>
      </c>
      <c r="B1" s="328"/>
      <c r="C1" s="328"/>
      <c r="D1" s="328"/>
      <c r="E1" s="328"/>
      <c r="F1" s="328"/>
      <c r="G1" s="328"/>
      <c r="H1" s="61"/>
      <c r="S1" s="61"/>
    </row>
    <row r="2" spans="1:19" s="63" customFormat="1" ht="24.95" customHeight="1">
      <c r="B2" s="64"/>
      <c r="C2" s="64"/>
      <c r="D2" s="64"/>
      <c r="E2" s="64"/>
      <c r="F2" s="64"/>
      <c r="G2" s="64"/>
      <c r="H2" s="65"/>
      <c r="S2" s="65"/>
    </row>
    <row r="3" spans="1:19" s="67" customFormat="1" ht="30" customHeight="1">
      <c r="A3" s="66" t="e">
        <f>산재!A3</f>
        <v>#REF!</v>
      </c>
      <c r="B3" s="66"/>
      <c r="C3" s="68"/>
      <c r="D3" s="69"/>
      <c r="E3" s="69"/>
      <c r="F3" s="68"/>
      <c r="G3" s="43" t="s">
        <v>250</v>
      </c>
      <c r="H3" s="69"/>
      <c r="S3" s="69"/>
    </row>
    <row r="4" spans="1:19" s="70" customFormat="1" ht="30" customHeight="1">
      <c r="A4" s="347" t="s">
        <v>66</v>
      </c>
      <c r="B4" s="363" t="s">
        <v>67</v>
      </c>
      <c r="C4" s="364" t="s">
        <v>68</v>
      </c>
      <c r="D4" s="365"/>
      <c r="E4" s="365"/>
      <c r="F4" s="366"/>
      <c r="G4" s="344" t="s">
        <v>69</v>
      </c>
    </row>
    <row r="5" spans="1:19" s="70" customFormat="1" ht="30" customHeight="1">
      <c r="A5" s="347"/>
      <c r="B5" s="343"/>
      <c r="C5" s="71" t="s">
        <v>70</v>
      </c>
      <c r="D5" s="72" t="s">
        <v>71</v>
      </c>
      <c r="E5" s="72" t="s">
        <v>72</v>
      </c>
      <c r="F5" s="71" t="s">
        <v>73</v>
      </c>
      <c r="G5" s="345"/>
    </row>
    <row r="6" spans="1:19" s="70" customFormat="1" ht="30" customHeight="1">
      <c r="A6" s="74" t="str">
        <f>산재!A6</f>
        <v>안내 및 투어 보조자</v>
      </c>
      <c r="B6" s="287">
        <v>3.1199999999999999E-2</v>
      </c>
      <c r="C6" s="73">
        <f>산재!C6</f>
        <v>0</v>
      </c>
      <c r="D6" s="73">
        <f>산재!D6</f>
        <v>0</v>
      </c>
      <c r="E6" s="73">
        <f>산재!E6</f>
        <v>0</v>
      </c>
      <c r="F6" s="73">
        <f>SUM(C6:E6)</f>
        <v>0</v>
      </c>
      <c r="G6" s="73">
        <f>TRUNC(F6*$B$6)</f>
        <v>0</v>
      </c>
    </row>
    <row r="7" spans="1:19" s="70" customFormat="1" ht="30" customHeight="1" thickBot="1">
      <c r="A7" s="75"/>
      <c r="B7" s="76"/>
      <c r="C7" s="252"/>
      <c r="D7" s="253"/>
      <c r="E7" s="253"/>
      <c r="F7" s="246"/>
      <c r="G7" s="246"/>
      <c r="H7" s="79"/>
      <c r="S7" s="79"/>
    </row>
    <row r="8" spans="1:19" s="70" customFormat="1" ht="30" customHeight="1" thickTop="1">
      <c r="A8" s="329" t="s">
        <v>77</v>
      </c>
      <c r="B8" s="331"/>
      <c r="C8" s="242">
        <f>SUM(C6:C7)</f>
        <v>0</v>
      </c>
      <c r="D8" s="242">
        <f>SUM(D6:D7)</f>
        <v>0</v>
      </c>
      <c r="E8" s="242">
        <f>SUM(E6:E7)</f>
        <v>0</v>
      </c>
      <c r="F8" s="242">
        <f>SUM(F6:F7)</f>
        <v>0</v>
      </c>
      <c r="G8" s="242">
        <f>SUM(G6:G7)</f>
        <v>0</v>
      </c>
      <c r="H8" s="79"/>
      <c r="S8" s="79"/>
    </row>
    <row r="9" spans="1:19" s="70" customFormat="1" ht="30" customHeight="1">
      <c r="A9" s="70" t="s">
        <v>80</v>
      </c>
      <c r="C9" s="19"/>
      <c r="D9" s="79"/>
      <c r="E9" s="79"/>
      <c r="F9" s="19"/>
      <c r="G9" s="19"/>
      <c r="H9" s="79"/>
      <c r="S9" s="79"/>
    </row>
    <row r="10" spans="1:19" s="86" customFormat="1" ht="30" customHeight="1">
      <c r="A10" s="86" t="s">
        <v>78</v>
      </c>
      <c r="C10" s="87"/>
      <c r="D10" s="88"/>
      <c r="E10" s="88"/>
      <c r="F10" s="87"/>
      <c r="G10" s="87"/>
      <c r="H10" s="88"/>
      <c r="S10" s="88"/>
    </row>
    <row r="11" spans="1:19" s="70" customFormat="1" ht="30" customHeight="1">
      <c r="A11" s="70" t="s">
        <v>79</v>
      </c>
      <c r="C11" s="19"/>
      <c r="D11" s="79"/>
      <c r="E11" s="79"/>
      <c r="F11" s="19"/>
      <c r="G11" s="19"/>
      <c r="H11" s="79"/>
      <c r="S11" s="79"/>
    </row>
  </sheetData>
  <mergeCells count="6">
    <mergeCell ref="A8:B8"/>
    <mergeCell ref="A1:G1"/>
    <mergeCell ref="A4:A5"/>
    <mergeCell ref="B4:B5"/>
    <mergeCell ref="C4:F4"/>
    <mergeCell ref="G4:G5"/>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2.xml><?xml version="1.0" encoding="utf-8"?>
<worksheet xmlns="http://schemas.openxmlformats.org/spreadsheetml/2006/main" xmlns:r="http://schemas.openxmlformats.org/officeDocument/2006/relationships">
  <sheetPr codeName="Sheet5"/>
  <dimension ref="A1:H1"/>
  <sheetViews>
    <sheetView view="pageBreakPreview" zoomScaleNormal="100" zoomScaleSheetLayoutView="100" workbookViewId="0">
      <selection activeCell="B31" sqref="B31"/>
    </sheetView>
  </sheetViews>
  <sheetFormatPr defaultRowHeight="16.5"/>
  <sheetData>
    <row r="1" spans="1:8" s="39" customFormat="1" ht="50.1" customHeight="1">
      <c r="A1" s="37" t="s">
        <v>36</v>
      </c>
      <c r="B1" s="38"/>
      <c r="C1" s="37"/>
      <c r="D1" s="37"/>
      <c r="E1" s="37"/>
      <c r="F1" s="37"/>
      <c r="G1" s="37"/>
      <c r="H1" s="37"/>
    </row>
  </sheetData>
  <phoneticPr fontId="2" type="noConversion"/>
  <printOptions horizontalCentered="1"/>
  <pageMargins left="0.59055118110236215" right="0.59055118110236215" top="3.1496062992125986" bottom="6.8503937007874018" header="0.70866141732283461" footer="0.51181102362204722"/>
  <pageSetup paperSize="9" orientation="portrait" r:id="rId1"/>
</worksheet>
</file>

<file path=xl/worksheets/sheet20.xml><?xml version="1.0" encoding="utf-8"?>
<worksheet xmlns="http://schemas.openxmlformats.org/spreadsheetml/2006/main" xmlns:r="http://schemas.openxmlformats.org/officeDocument/2006/relationships">
  <sheetPr codeName="Sheet16"/>
  <dimension ref="A1:P11"/>
  <sheetViews>
    <sheetView view="pageBreakPreview" zoomScaleNormal="100" zoomScaleSheetLayoutView="100" workbookViewId="0">
      <selection activeCell="A7" sqref="A7:XFD7"/>
    </sheetView>
  </sheetViews>
  <sheetFormatPr defaultRowHeight="16.5"/>
  <cols>
    <col min="1" max="1" width="21.625" style="70" customWidth="1"/>
    <col min="2" max="2" width="13.625" style="79" customWidth="1"/>
    <col min="3" max="3" width="24.125" style="19" customWidth="1"/>
    <col min="4" max="4" width="23.625" style="19" customWidth="1"/>
  </cols>
  <sheetData>
    <row r="1" spans="1:16" s="62" customFormat="1" ht="42" customHeight="1">
      <c r="A1" s="328" t="s">
        <v>81</v>
      </c>
      <c r="B1" s="328"/>
      <c r="C1" s="328"/>
      <c r="D1" s="328"/>
      <c r="E1" s="61"/>
      <c r="P1" s="61"/>
    </row>
    <row r="2" spans="1:16" s="63" customFormat="1" ht="24.95" customHeight="1">
      <c r="B2" s="64"/>
      <c r="C2" s="64"/>
      <c r="D2" s="64"/>
      <c r="E2" s="65"/>
      <c r="P2" s="65"/>
    </row>
    <row r="3" spans="1:16" s="67" customFormat="1" ht="30" customHeight="1">
      <c r="A3" s="66" t="e">
        <f>건강!A3</f>
        <v>#REF!</v>
      </c>
      <c r="B3" s="66"/>
      <c r="C3" s="68"/>
      <c r="D3" s="43" t="s">
        <v>251</v>
      </c>
      <c r="E3" s="69"/>
      <c r="P3" s="69"/>
    </row>
    <row r="4" spans="1:16" s="70" customFormat="1" ht="30" customHeight="1">
      <c r="A4" s="347" t="s">
        <v>82</v>
      </c>
      <c r="B4" s="363" t="s">
        <v>83</v>
      </c>
      <c r="C4" s="89" t="s">
        <v>84</v>
      </c>
      <c r="D4" s="344" t="s">
        <v>85</v>
      </c>
    </row>
    <row r="5" spans="1:16" s="70" customFormat="1" ht="30" customHeight="1">
      <c r="A5" s="347"/>
      <c r="B5" s="343"/>
      <c r="C5" s="71" t="s">
        <v>86</v>
      </c>
      <c r="D5" s="345"/>
    </row>
    <row r="6" spans="1:16" s="70" customFormat="1" ht="30" customHeight="1">
      <c r="A6" s="74" t="str">
        <f>건강!A6</f>
        <v>안내 및 투어 보조자</v>
      </c>
      <c r="B6" s="286">
        <v>7.3800000000000004E-2</v>
      </c>
      <c r="C6" s="73">
        <f>건강!G6</f>
        <v>0</v>
      </c>
      <c r="D6" s="73">
        <f>TRUNC(C6*$B$6)</f>
        <v>0</v>
      </c>
    </row>
    <row r="7" spans="1:16" s="70" customFormat="1" ht="30" customHeight="1" thickBot="1">
      <c r="A7" s="185"/>
      <c r="B7" s="193"/>
      <c r="C7" s="84"/>
      <c r="D7" s="84"/>
      <c r="E7" s="79"/>
      <c r="P7" s="79"/>
    </row>
    <row r="8" spans="1:16" s="70" customFormat="1" ht="30" customHeight="1" thickTop="1">
      <c r="A8" s="90"/>
      <c r="B8" s="91"/>
      <c r="C8" s="85">
        <f>SUM(C6:C7)</f>
        <v>0</v>
      </c>
      <c r="D8" s="85">
        <f>SUM(D6:D7)</f>
        <v>0</v>
      </c>
      <c r="E8" s="79"/>
      <c r="P8" s="79"/>
    </row>
    <row r="9" spans="1:16" s="70" customFormat="1" ht="30" customHeight="1">
      <c r="A9" s="70" t="s">
        <v>252</v>
      </c>
      <c r="C9" s="19"/>
      <c r="D9" s="19"/>
      <c r="E9" s="79"/>
      <c r="P9" s="79"/>
    </row>
    <row r="10" spans="1:16" s="86" customFormat="1" ht="30" customHeight="1">
      <c r="A10" s="86" t="s">
        <v>87</v>
      </c>
      <c r="C10" s="87"/>
      <c r="D10" s="87"/>
      <c r="E10" s="88"/>
      <c r="P10" s="88"/>
    </row>
    <row r="11" spans="1:16" s="70" customFormat="1" ht="30" customHeight="1">
      <c r="A11" s="70" t="s">
        <v>88</v>
      </c>
      <c r="C11" s="19"/>
      <c r="D11" s="19"/>
      <c r="E11" s="79"/>
      <c r="P11" s="79"/>
    </row>
  </sheetData>
  <mergeCells count="4">
    <mergeCell ref="A1:D1"/>
    <mergeCell ref="A4:A5"/>
    <mergeCell ref="B4:B5"/>
    <mergeCell ref="D4:D5"/>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21.xml><?xml version="1.0" encoding="utf-8"?>
<worksheet xmlns="http://schemas.openxmlformats.org/spreadsheetml/2006/main" xmlns:r="http://schemas.openxmlformats.org/officeDocument/2006/relationships">
  <sheetPr codeName="Sheet17"/>
  <dimension ref="A1:S11"/>
  <sheetViews>
    <sheetView view="pageBreakPreview" zoomScaleNormal="100" zoomScaleSheetLayoutView="100" workbookViewId="0">
      <selection activeCell="A7" sqref="A7:XFD7"/>
    </sheetView>
  </sheetViews>
  <sheetFormatPr defaultRowHeight="16.5"/>
  <cols>
    <col min="1" max="1" width="13.625" style="70" customWidth="1"/>
    <col min="2" max="2" width="8.625" style="79" customWidth="1"/>
    <col min="3" max="3" width="12.125" style="19" customWidth="1"/>
    <col min="4" max="5" width="12.125" style="79" customWidth="1"/>
    <col min="6" max="7" width="12.125" style="19" customWidth="1"/>
  </cols>
  <sheetData>
    <row r="1" spans="1:19" s="62" customFormat="1" ht="42" customHeight="1">
      <c r="A1" s="328" t="s">
        <v>89</v>
      </c>
      <c r="B1" s="328"/>
      <c r="C1" s="328"/>
      <c r="D1" s="328"/>
      <c r="E1" s="328"/>
      <c r="F1" s="328"/>
      <c r="G1" s="328"/>
      <c r="H1" s="61"/>
      <c r="S1" s="61"/>
    </row>
    <row r="2" spans="1:19" s="63" customFormat="1" ht="24.95" customHeight="1">
      <c r="B2" s="64"/>
      <c r="C2" s="64"/>
      <c r="D2" s="64"/>
      <c r="E2" s="64"/>
      <c r="F2" s="64"/>
      <c r="G2" s="64"/>
      <c r="H2" s="65"/>
      <c r="S2" s="65"/>
    </row>
    <row r="3" spans="1:19" s="67" customFormat="1" ht="30" customHeight="1">
      <c r="A3" s="66" t="e">
        <f>노인!A3</f>
        <v>#REF!</v>
      </c>
      <c r="B3" s="66"/>
      <c r="C3" s="68"/>
      <c r="D3" s="69"/>
      <c r="E3" s="69"/>
      <c r="F3" s="68"/>
      <c r="G3" s="43" t="s">
        <v>253</v>
      </c>
      <c r="H3" s="69"/>
      <c r="S3" s="69"/>
    </row>
    <row r="4" spans="1:19" s="70" customFormat="1" ht="30" customHeight="1">
      <c r="A4" s="347" t="s">
        <v>90</v>
      </c>
      <c r="B4" s="363" t="s">
        <v>91</v>
      </c>
      <c r="C4" s="364" t="s">
        <v>92</v>
      </c>
      <c r="D4" s="365"/>
      <c r="E4" s="365"/>
      <c r="F4" s="366"/>
      <c r="G4" s="344" t="s">
        <v>93</v>
      </c>
    </row>
    <row r="5" spans="1:19" s="70" customFormat="1" ht="30" customHeight="1">
      <c r="A5" s="347"/>
      <c r="B5" s="343"/>
      <c r="C5" s="71" t="s">
        <v>94</v>
      </c>
      <c r="D5" s="72" t="s">
        <v>95</v>
      </c>
      <c r="E5" s="72" t="s">
        <v>96</v>
      </c>
      <c r="F5" s="71" t="s">
        <v>97</v>
      </c>
      <c r="G5" s="345"/>
    </row>
    <row r="6" spans="1:19" s="70" customFormat="1" ht="30" customHeight="1">
      <c r="A6" s="74" t="str">
        <f>노인!A6</f>
        <v>안내 및 투어 보조자</v>
      </c>
      <c r="B6" s="288">
        <v>4.4999999999999998E-2</v>
      </c>
      <c r="C6" s="73">
        <f>건강!C6</f>
        <v>0</v>
      </c>
      <c r="D6" s="73">
        <f>건강!D6</f>
        <v>0</v>
      </c>
      <c r="E6" s="73">
        <f>건강!E6</f>
        <v>0</v>
      </c>
      <c r="F6" s="73">
        <f>SUM(C6:E6)</f>
        <v>0</v>
      </c>
      <c r="G6" s="73">
        <f t="shared" ref="G6" si="0">TRUNC(F6*$B$6)</f>
        <v>0</v>
      </c>
    </row>
    <row r="7" spans="1:19" s="70" customFormat="1" ht="30" customHeight="1" thickBot="1">
      <c r="A7" s="80"/>
      <c r="B7" s="81"/>
      <c r="C7" s="248"/>
      <c r="D7" s="249"/>
      <c r="E7" s="250"/>
      <c r="F7" s="251"/>
      <c r="G7" s="251"/>
      <c r="H7" s="79"/>
      <c r="S7" s="79"/>
    </row>
    <row r="8" spans="1:19" s="70" customFormat="1" ht="30" customHeight="1" thickTop="1">
      <c r="A8" s="329" t="s">
        <v>98</v>
      </c>
      <c r="B8" s="331"/>
      <c r="C8" s="242">
        <f>SUM(C6:C7)</f>
        <v>0</v>
      </c>
      <c r="D8" s="242">
        <f>SUM(D6:D7)</f>
        <v>0</v>
      </c>
      <c r="E8" s="242">
        <f>SUM(E6:E7)</f>
        <v>0</v>
      </c>
      <c r="F8" s="242">
        <f>SUM(F6:F7)</f>
        <v>0</v>
      </c>
      <c r="G8" s="242">
        <f>SUM(G6:G7)</f>
        <v>0</v>
      </c>
      <c r="H8" s="79"/>
      <c r="S8" s="79"/>
    </row>
    <row r="9" spans="1:19" s="70" customFormat="1" ht="30" customHeight="1">
      <c r="A9" s="70" t="s">
        <v>80</v>
      </c>
      <c r="C9" s="19"/>
      <c r="D9" s="79"/>
      <c r="E9" s="79"/>
      <c r="F9" s="19"/>
      <c r="G9" s="19"/>
      <c r="H9" s="79"/>
      <c r="S9" s="79"/>
    </row>
    <row r="10" spans="1:19" s="86" customFormat="1" ht="30" customHeight="1">
      <c r="A10" s="86" t="s">
        <v>99</v>
      </c>
      <c r="C10" s="87"/>
      <c r="D10" s="88"/>
      <c r="E10" s="88"/>
      <c r="F10" s="87"/>
      <c r="G10" s="87"/>
      <c r="H10" s="88"/>
      <c r="S10" s="88"/>
    </row>
    <row r="11" spans="1:19" s="70" customFormat="1" ht="30" customHeight="1">
      <c r="A11" s="70" t="s">
        <v>100</v>
      </c>
      <c r="C11" s="19"/>
      <c r="D11" s="79"/>
      <c r="E11" s="79"/>
      <c r="F11" s="19"/>
      <c r="G11" s="19"/>
      <c r="H11" s="79"/>
      <c r="S11" s="79"/>
    </row>
  </sheetData>
  <mergeCells count="6">
    <mergeCell ref="A8:B8"/>
    <mergeCell ref="A1:G1"/>
    <mergeCell ref="A4:A5"/>
    <mergeCell ref="B4:B5"/>
    <mergeCell ref="C4:F4"/>
    <mergeCell ref="G4:G5"/>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22.xml><?xml version="1.0" encoding="utf-8"?>
<worksheet xmlns="http://schemas.openxmlformats.org/spreadsheetml/2006/main" xmlns:r="http://schemas.openxmlformats.org/officeDocument/2006/relationships">
  <sheetPr codeName="Sheet18"/>
  <dimension ref="A1:S11"/>
  <sheetViews>
    <sheetView view="pageBreakPreview" zoomScaleNormal="100" zoomScaleSheetLayoutView="100" workbookViewId="0">
      <selection activeCell="O14" sqref="O13:O14"/>
    </sheetView>
  </sheetViews>
  <sheetFormatPr defaultRowHeight="16.5"/>
  <cols>
    <col min="1" max="1" width="13.625" style="70" customWidth="1"/>
    <col min="2" max="2" width="8.625" style="79" customWidth="1"/>
    <col min="3" max="3" width="12.125" style="19" customWidth="1"/>
    <col min="4" max="5" width="12.125" style="79" customWidth="1"/>
    <col min="6" max="7" width="12.125" style="19" customWidth="1"/>
  </cols>
  <sheetData>
    <row r="1" spans="1:19" s="62" customFormat="1" ht="42" customHeight="1">
      <c r="A1" s="328" t="s">
        <v>101</v>
      </c>
      <c r="B1" s="328"/>
      <c r="C1" s="328"/>
      <c r="D1" s="328"/>
      <c r="E1" s="328"/>
      <c r="F1" s="328"/>
      <c r="G1" s="328"/>
      <c r="H1" s="61"/>
      <c r="S1" s="61"/>
    </row>
    <row r="2" spans="1:19" s="63" customFormat="1" ht="24.95" customHeight="1">
      <c r="B2" s="64"/>
      <c r="C2" s="64"/>
      <c r="D2" s="64"/>
      <c r="E2" s="64"/>
      <c r="F2" s="64"/>
      <c r="G2" s="64"/>
      <c r="H2" s="65"/>
      <c r="S2" s="65"/>
    </row>
    <row r="3" spans="1:19" s="67" customFormat="1" ht="30" customHeight="1">
      <c r="A3" s="66" t="e">
        <f>연금!A3</f>
        <v>#REF!</v>
      </c>
      <c r="B3" s="66"/>
      <c r="C3" s="68"/>
      <c r="D3" s="69"/>
      <c r="E3" s="69"/>
      <c r="F3" s="68"/>
      <c r="G3" s="43" t="s">
        <v>254</v>
      </c>
      <c r="H3" s="69"/>
      <c r="S3" s="69"/>
    </row>
    <row r="4" spans="1:19" s="70" customFormat="1" ht="30" customHeight="1">
      <c r="A4" s="347" t="s">
        <v>102</v>
      </c>
      <c r="B4" s="363" t="s">
        <v>103</v>
      </c>
      <c r="C4" s="364" t="s">
        <v>104</v>
      </c>
      <c r="D4" s="365"/>
      <c r="E4" s="365"/>
      <c r="F4" s="366"/>
      <c r="G4" s="344" t="s">
        <v>105</v>
      </c>
    </row>
    <row r="5" spans="1:19" s="70" customFormat="1" ht="30" customHeight="1">
      <c r="A5" s="347"/>
      <c r="B5" s="343"/>
      <c r="C5" s="71" t="s">
        <v>106</v>
      </c>
      <c r="D5" s="72" t="s">
        <v>107</v>
      </c>
      <c r="E5" s="72" t="s">
        <v>108</v>
      </c>
      <c r="F5" s="71" t="s">
        <v>109</v>
      </c>
      <c r="G5" s="345"/>
    </row>
    <row r="6" spans="1:19" s="70" customFormat="1" ht="30" customHeight="1">
      <c r="A6" s="74" t="str">
        <f>연금!A6</f>
        <v>안내 및 투어 보조자</v>
      </c>
      <c r="B6" s="289">
        <v>8.9999999999999993E-3</v>
      </c>
      <c r="C6" s="73">
        <f>연금!C6</f>
        <v>0</v>
      </c>
      <c r="D6" s="73">
        <f>연금!D6</f>
        <v>0</v>
      </c>
      <c r="E6" s="73">
        <f>연금!E6</f>
        <v>0</v>
      </c>
      <c r="F6" s="73">
        <f>SUM(C6:E6)</f>
        <v>0</v>
      </c>
      <c r="G6" s="73">
        <f t="shared" ref="G6" si="0">TRUNC(F6*$B$6)</f>
        <v>0</v>
      </c>
    </row>
    <row r="7" spans="1:19" s="70" customFormat="1" ht="30" customHeight="1" thickBot="1">
      <c r="A7" s="185"/>
      <c r="B7" s="193"/>
      <c r="C7" s="248"/>
      <c r="D7" s="249"/>
      <c r="E7" s="250"/>
      <c r="F7" s="251"/>
      <c r="G7" s="251"/>
      <c r="H7" s="79"/>
      <c r="S7" s="79"/>
    </row>
    <row r="8" spans="1:19" s="70" customFormat="1" ht="30" customHeight="1" thickTop="1">
      <c r="A8" s="329" t="s">
        <v>110</v>
      </c>
      <c r="B8" s="331"/>
      <c r="C8" s="242">
        <f>SUM(C6:C7)</f>
        <v>0</v>
      </c>
      <c r="D8" s="242">
        <f>SUM(D6:D7)</f>
        <v>0</v>
      </c>
      <c r="E8" s="242">
        <f>SUM(E6:E7)</f>
        <v>0</v>
      </c>
      <c r="F8" s="242">
        <f>SUM(F6:F7)</f>
        <v>0</v>
      </c>
      <c r="G8" s="242">
        <f>SUM(G6:G7)</f>
        <v>0</v>
      </c>
      <c r="H8" s="79"/>
      <c r="S8" s="79"/>
    </row>
    <row r="9" spans="1:19" s="70" customFormat="1" ht="30" customHeight="1">
      <c r="A9" s="70" t="s">
        <v>80</v>
      </c>
      <c r="C9" s="19"/>
      <c r="D9" s="79"/>
      <c r="E9" s="79"/>
      <c r="F9" s="19"/>
      <c r="G9" s="19"/>
      <c r="H9" s="79"/>
      <c r="S9" s="79"/>
    </row>
    <row r="10" spans="1:19" s="86" customFormat="1" ht="30" customHeight="1">
      <c r="A10" s="86" t="s">
        <v>111</v>
      </c>
      <c r="C10" s="87"/>
      <c r="D10" s="88"/>
      <c r="E10" s="88"/>
      <c r="F10" s="87"/>
      <c r="G10" s="87"/>
      <c r="H10" s="88"/>
      <c r="S10" s="88"/>
    </row>
    <row r="11" spans="1:19" s="70" customFormat="1" ht="30" customHeight="1">
      <c r="A11" s="70" t="s">
        <v>112</v>
      </c>
      <c r="C11" s="19"/>
      <c r="D11" s="79"/>
      <c r="E11" s="79"/>
      <c r="F11" s="19"/>
      <c r="G11" s="19"/>
      <c r="H11" s="79"/>
      <c r="S11" s="79"/>
    </row>
  </sheetData>
  <mergeCells count="6">
    <mergeCell ref="A8:B8"/>
    <mergeCell ref="A1:G1"/>
    <mergeCell ref="A4:A5"/>
    <mergeCell ref="B4:B5"/>
    <mergeCell ref="C4:F4"/>
    <mergeCell ref="G4:G5"/>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23.xml><?xml version="1.0" encoding="utf-8"?>
<worksheet xmlns="http://schemas.openxmlformats.org/spreadsheetml/2006/main" xmlns:r="http://schemas.openxmlformats.org/officeDocument/2006/relationships">
  <sheetPr codeName="Sheet19"/>
  <dimension ref="A1:S11"/>
  <sheetViews>
    <sheetView view="pageBreakPreview" zoomScaleNormal="100" zoomScaleSheetLayoutView="100" workbookViewId="0">
      <selection activeCell="I12" sqref="I12"/>
    </sheetView>
  </sheetViews>
  <sheetFormatPr defaultRowHeight="16.5"/>
  <cols>
    <col min="1" max="1" width="13.625" style="70" customWidth="1"/>
    <col min="2" max="2" width="8.625" style="79" customWidth="1"/>
    <col min="3" max="3" width="12.125" style="19" customWidth="1"/>
    <col min="4" max="5" width="12.125" style="79" customWidth="1"/>
    <col min="6" max="7" width="12.125" style="19" customWidth="1"/>
  </cols>
  <sheetData>
    <row r="1" spans="1:19" s="62" customFormat="1" ht="42" customHeight="1">
      <c r="A1" s="328" t="s">
        <v>113</v>
      </c>
      <c r="B1" s="328"/>
      <c r="C1" s="328"/>
      <c r="D1" s="328"/>
      <c r="E1" s="328"/>
      <c r="F1" s="328"/>
      <c r="G1" s="328"/>
      <c r="H1" s="61"/>
      <c r="S1" s="61"/>
    </row>
    <row r="2" spans="1:19" s="63" customFormat="1" ht="24.95" customHeight="1">
      <c r="B2" s="64"/>
      <c r="C2" s="64"/>
      <c r="D2" s="64"/>
      <c r="E2" s="64"/>
      <c r="F2" s="64"/>
      <c r="G2" s="64"/>
      <c r="H2" s="65"/>
      <c r="S2" s="65"/>
    </row>
    <row r="3" spans="1:19" s="67" customFormat="1" ht="30" customHeight="1">
      <c r="A3" s="66" t="e">
        <f>고용!A3</f>
        <v>#REF!</v>
      </c>
      <c r="B3" s="66"/>
      <c r="C3" s="68"/>
      <c r="D3" s="69"/>
      <c r="E3" s="69"/>
      <c r="F3" s="68"/>
      <c r="G3" s="43" t="s">
        <v>255</v>
      </c>
      <c r="H3" s="69"/>
      <c r="S3" s="69"/>
    </row>
    <row r="4" spans="1:19" s="70" customFormat="1" ht="30" customHeight="1">
      <c r="A4" s="347" t="s">
        <v>66</v>
      </c>
      <c r="B4" s="363" t="s">
        <v>67</v>
      </c>
      <c r="C4" s="364" t="s">
        <v>68</v>
      </c>
      <c r="D4" s="365"/>
      <c r="E4" s="365"/>
      <c r="F4" s="366"/>
      <c r="G4" s="344" t="s">
        <v>69</v>
      </c>
    </row>
    <row r="5" spans="1:19" s="70" customFormat="1" ht="30" customHeight="1">
      <c r="A5" s="347"/>
      <c r="B5" s="343"/>
      <c r="C5" s="71" t="s">
        <v>70</v>
      </c>
      <c r="D5" s="72" t="s">
        <v>71</v>
      </c>
      <c r="E5" s="72" t="s">
        <v>72</v>
      </c>
      <c r="F5" s="71" t="s">
        <v>73</v>
      </c>
      <c r="G5" s="345"/>
    </row>
    <row r="6" spans="1:19" s="70" customFormat="1" ht="30" customHeight="1">
      <c r="A6" s="74" t="str">
        <f>고용!A6</f>
        <v>안내 및 투어 보조자</v>
      </c>
      <c r="B6" s="290">
        <v>5.9999999999999995E-4</v>
      </c>
      <c r="C6" s="73">
        <f>고용!C6</f>
        <v>0</v>
      </c>
      <c r="D6" s="73">
        <f>고용!D6</f>
        <v>0</v>
      </c>
      <c r="E6" s="73">
        <f>고용!E6</f>
        <v>0</v>
      </c>
      <c r="F6" s="73">
        <f>SUM(C6:E6)</f>
        <v>0</v>
      </c>
      <c r="G6" s="73">
        <f>TRUNC(F6*$B$6)</f>
        <v>0</v>
      </c>
    </row>
    <row r="7" spans="1:19" s="70" customFormat="1" ht="30" customHeight="1" thickBot="1">
      <c r="A7" s="185"/>
      <c r="B7" s="193"/>
      <c r="C7" s="248"/>
      <c r="D7" s="249"/>
      <c r="E7" s="250"/>
      <c r="F7" s="251"/>
      <c r="G7" s="251"/>
      <c r="H7" s="79"/>
      <c r="S7" s="79"/>
    </row>
    <row r="8" spans="1:19" s="70" customFormat="1" ht="30" customHeight="1" thickTop="1">
      <c r="A8" s="329" t="s">
        <v>114</v>
      </c>
      <c r="B8" s="331"/>
      <c r="C8" s="242">
        <f>SUM(C6:C7)</f>
        <v>0</v>
      </c>
      <c r="D8" s="242">
        <f>SUM(D6:D7)</f>
        <v>0</v>
      </c>
      <c r="E8" s="242">
        <f>SUM(E6:E7)</f>
        <v>0</v>
      </c>
      <c r="F8" s="242">
        <f>SUM(F6:F7)</f>
        <v>0</v>
      </c>
      <c r="G8" s="242">
        <f>SUM(G6:G7)</f>
        <v>0</v>
      </c>
      <c r="H8" s="79"/>
      <c r="S8" s="79"/>
    </row>
    <row r="9" spans="1:19" s="70" customFormat="1" ht="30" customHeight="1">
      <c r="A9" s="70" t="s">
        <v>80</v>
      </c>
      <c r="C9" s="19"/>
      <c r="D9" s="79"/>
      <c r="E9" s="79"/>
      <c r="F9" s="19"/>
      <c r="G9" s="19"/>
      <c r="H9" s="79"/>
      <c r="S9" s="79"/>
    </row>
    <row r="10" spans="1:19" s="86" customFormat="1" ht="30" customHeight="1">
      <c r="A10" s="86" t="s">
        <v>237</v>
      </c>
      <c r="C10" s="87"/>
      <c r="D10" s="88"/>
      <c r="E10" s="88"/>
      <c r="F10" s="87"/>
      <c r="G10" s="87"/>
      <c r="H10" s="88"/>
      <c r="S10" s="88"/>
    </row>
    <row r="11" spans="1:19" s="70" customFormat="1" ht="30" customHeight="1">
      <c r="A11" s="70" t="s">
        <v>115</v>
      </c>
      <c r="C11" s="19"/>
      <c r="D11" s="79"/>
      <c r="E11" s="79"/>
      <c r="F11" s="19"/>
      <c r="G11" s="19"/>
      <c r="H11" s="79"/>
      <c r="S11" s="79"/>
    </row>
  </sheetData>
  <mergeCells count="6">
    <mergeCell ref="A8:B8"/>
    <mergeCell ref="A1:G1"/>
    <mergeCell ref="A4:A5"/>
    <mergeCell ref="B4:B5"/>
    <mergeCell ref="C4:F4"/>
    <mergeCell ref="G4:G5"/>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24.xml><?xml version="1.0" encoding="utf-8"?>
<worksheet xmlns="http://schemas.openxmlformats.org/spreadsheetml/2006/main" xmlns:r="http://schemas.openxmlformats.org/officeDocument/2006/relationships">
  <sheetPr codeName="Sheet33">
    <tabColor rgb="FFFF0000"/>
  </sheetPr>
  <dimension ref="A1:P35"/>
  <sheetViews>
    <sheetView view="pageBreakPreview" topLeftCell="A7" zoomScaleSheetLayoutView="100" workbookViewId="0">
      <selection activeCell="Q19" sqref="Q19"/>
    </sheetView>
  </sheetViews>
  <sheetFormatPr defaultRowHeight="30" customHeight="1"/>
  <cols>
    <col min="1" max="1" width="1.125" style="70" customWidth="1"/>
    <col min="2" max="2" width="15.125" style="79" customWidth="1"/>
    <col min="3" max="3" width="0.875" style="79" customWidth="1"/>
    <col min="4" max="4" width="6.375" style="79" customWidth="1"/>
    <col min="5" max="5" width="11.125" style="19" customWidth="1"/>
    <col min="6" max="6" width="5.875" style="19" customWidth="1"/>
    <col min="7" max="7" width="9.125" style="19" customWidth="1"/>
    <col min="8" max="9" width="11.125" style="19" customWidth="1"/>
    <col min="10" max="10" width="11.125" style="70" customWidth="1"/>
    <col min="11" max="11" width="95.5" style="79" hidden="1" customWidth="1"/>
    <col min="12" max="16384" width="9" style="70"/>
  </cols>
  <sheetData>
    <row r="1" spans="1:16" s="194" customFormat="1" ht="42" customHeight="1">
      <c r="A1" s="328" t="s">
        <v>269</v>
      </c>
      <c r="B1" s="328"/>
      <c r="C1" s="328"/>
      <c r="D1" s="328"/>
      <c r="E1" s="328"/>
      <c r="F1" s="328"/>
      <c r="G1" s="328"/>
      <c r="H1" s="328"/>
      <c r="I1" s="328"/>
      <c r="J1" s="328"/>
      <c r="K1" s="181"/>
    </row>
    <row r="2" spans="1:16" s="100" customFormat="1" ht="24.95" customHeight="1">
      <c r="B2" s="101"/>
      <c r="C2" s="101"/>
      <c r="D2" s="101"/>
      <c r="E2" s="101"/>
      <c r="F2" s="101"/>
      <c r="G2" s="101"/>
      <c r="H2" s="101"/>
      <c r="I2" s="101"/>
      <c r="J2" s="181"/>
      <c r="K2" s="181"/>
    </row>
    <row r="3" spans="1:16" ht="30" customHeight="1">
      <c r="A3" s="102" t="e">
        <f>#REF!</f>
        <v>#REF!</v>
      </c>
      <c r="B3" s="103"/>
      <c r="C3" s="103"/>
      <c r="D3" s="103"/>
      <c r="E3" s="103"/>
      <c r="F3" s="103"/>
      <c r="G3" s="103"/>
      <c r="H3" s="103"/>
      <c r="I3" s="103"/>
      <c r="J3" s="43" t="s">
        <v>305</v>
      </c>
      <c r="K3" s="195"/>
    </row>
    <row r="4" spans="1:16" ht="29.1" customHeight="1">
      <c r="A4" s="196"/>
      <c r="B4" s="182" t="s">
        <v>259</v>
      </c>
      <c r="C4" s="183"/>
      <c r="D4" s="72" t="s">
        <v>260</v>
      </c>
      <c r="E4" s="71" t="s">
        <v>261</v>
      </c>
      <c r="F4" s="72" t="s">
        <v>262</v>
      </c>
      <c r="G4" s="197" t="s">
        <v>263</v>
      </c>
      <c r="H4" s="71" t="s">
        <v>264</v>
      </c>
      <c r="I4" s="71" t="s">
        <v>265</v>
      </c>
      <c r="J4" s="72" t="s">
        <v>266</v>
      </c>
    </row>
    <row r="5" spans="1:16" ht="23.1" customHeight="1">
      <c r="A5" s="385" t="s">
        <v>356</v>
      </c>
      <c r="B5" s="386"/>
      <c r="C5" s="386"/>
      <c r="D5" s="387"/>
      <c r="E5" s="77"/>
      <c r="F5" s="258"/>
      <c r="G5" s="258"/>
      <c r="H5" s="77"/>
      <c r="I5" s="77"/>
      <c r="J5" s="258"/>
      <c r="K5" s="103"/>
    </row>
    <row r="6" spans="1:16" ht="23.1" customHeight="1">
      <c r="A6" s="367" t="s">
        <v>286</v>
      </c>
      <c r="B6" s="368"/>
      <c r="C6" s="369"/>
      <c r="D6" s="266" t="s">
        <v>271</v>
      </c>
      <c r="E6" s="131">
        <f>P6</f>
        <v>40000</v>
      </c>
      <c r="F6" s="266">
        <v>1</v>
      </c>
      <c r="G6" s="266">
        <v>4</v>
      </c>
      <c r="H6" s="131">
        <f>TRUNC(E6*F6*G6)</f>
        <v>160000</v>
      </c>
      <c r="I6" s="131">
        <f>INT(H6/12)</f>
        <v>13333</v>
      </c>
      <c r="J6" s="266"/>
      <c r="K6" s="103"/>
      <c r="L6" s="261">
        <f>45000+25000</f>
        <v>70000</v>
      </c>
      <c r="M6" s="262" t="s">
        <v>283</v>
      </c>
      <c r="N6" s="261">
        <f>25000+15000</f>
        <v>40000</v>
      </c>
      <c r="O6" s="263" t="s">
        <v>284</v>
      </c>
      <c r="P6" s="264">
        <f>MIN(L6,N6)</f>
        <v>40000</v>
      </c>
    </row>
    <row r="7" spans="1:16" ht="23.1" customHeight="1">
      <c r="A7" s="370" t="s">
        <v>282</v>
      </c>
      <c r="B7" s="371"/>
      <c r="C7" s="372"/>
      <c r="D7" s="260" t="s">
        <v>267</v>
      </c>
      <c r="E7" s="222">
        <f>P7</f>
        <v>25000</v>
      </c>
      <c r="F7" s="260">
        <v>1</v>
      </c>
      <c r="G7" s="260">
        <v>2</v>
      </c>
      <c r="H7" s="222">
        <f>TRUNC(E7*F7*G7)</f>
        <v>50000</v>
      </c>
      <c r="I7" s="222">
        <f>INT(H7/12)</f>
        <v>4166</v>
      </c>
      <c r="J7" s="260"/>
      <c r="K7" s="103"/>
      <c r="L7" s="261">
        <v>25000</v>
      </c>
      <c r="M7" s="265" t="s">
        <v>341</v>
      </c>
      <c r="N7" s="261">
        <v>38000</v>
      </c>
      <c r="O7" s="263" t="s">
        <v>284</v>
      </c>
      <c r="P7" s="264">
        <f>MIN(L7,N7)</f>
        <v>25000</v>
      </c>
    </row>
    <row r="8" spans="1:16" ht="23.1" customHeight="1">
      <c r="A8" s="379" t="s">
        <v>351</v>
      </c>
      <c r="B8" s="380"/>
      <c r="C8" s="381"/>
      <c r="D8" s="267" t="s">
        <v>271</v>
      </c>
      <c r="E8" s="247">
        <f>P8</f>
        <v>30000</v>
      </c>
      <c r="F8" s="267">
        <v>1</v>
      </c>
      <c r="G8" s="267">
        <v>1</v>
      </c>
      <c r="H8" s="247">
        <f>TRUNC(E8*F8*G8)</f>
        <v>30000</v>
      </c>
      <c r="I8" s="247">
        <f>INT(H8/12)</f>
        <v>2500</v>
      </c>
      <c r="J8" s="267"/>
      <c r="K8" s="103"/>
      <c r="L8" s="261">
        <v>30000</v>
      </c>
      <c r="M8" s="265" t="s">
        <v>352</v>
      </c>
      <c r="N8" s="261">
        <v>35000</v>
      </c>
      <c r="O8" s="263" t="s">
        <v>284</v>
      </c>
      <c r="P8" s="264">
        <f>MIN(L8,N8)</f>
        <v>30000</v>
      </c>
    </row>
    <row r="9" spans="1:16" ht="23.1" customHeight="1">
      <c r="A9" s="382" t="s">
        <v>287</v>
      </c>
      <c r="B9" s="383"/>
      <c r="C9" s="384"/>
      <c r="D9" s="258"/>
      <c r="E9" s="77"/>
      <c r="F9" s="258"/>
      <c r="G9" s="258"/>
      <c r="H9" s="77"/>
      <c r="I9" s="77">
        <f>SUM(I6:I8)</f>
        <v>19999</v>
      </c>
      <c r="J9" s="258"/>
      <c r="K9" s="103"/>
    </row>
    <row r="10" spans="1:16" ht="23.1" customHeight="1">
      <c r="A10" s="382"/>
      <c r="B10" s="383"/>
      <c r="C10" s="384"/>
      <c r="D10" s="258"/>
      <c r="E10" s="77"/>
      <c r="F10" s="258"/>
      <c r="G10" s="258"/>
      <c r="H10" s="77"/>
      <c r="I10" s="77"/>
      <c r="J10" s="258"/>
      <c r="K10" s="103"/>
    </row>
    <row r="11" spans="1:16" ht="23.1" customHeight="1">
      <c r="A11" s="385" t="s">
        <v>355</v>
      </c>
      <c r="B11" s="386"/>
      <c r="C11" s="386"/>
      <c r="D11" s="387"/>
      <c r="E11" s="77"/>
      <c r="F11" s="258"/>
      <c r="G11" s="258"/>
      <c r="H11" s="77"/>
      <c r="I11" s="77"/>
      <c r="J11" s="258"/>
      <c r="K11" s="103"/>
    </row>
    <row r="12" spans="1:16" ht="23.1" customHeight="1">
      <c r="A12" s="367" t="s">
        <v>285</v>
      </c>
      <c r="B12" s="368"/>
      <c r="C12" s="369"/>
      <c r="D12" s="266" t="s">
        <v>271</v>
      </c>
      <c r="E12" s="131">
        <f>P12</f>
        <v>30000</v>
      </c>
      <c r="F12" s="266">
        <v>1</v>
      </c>
      <c r="G12" s="266">
        <v>4</v>
      </c>
      <c r="H12" s="131">
        <f>TRUNC(E12*F12*G12)</f>
        <v>120000</v>
      </c>
      <c r="I12" s="131">
        <f>INT(H12/12)</f>
        <v>10000</v>
      </c>
      <c r="J12" s="266"/>
      <c r="K12" s="103" t="s">
        <v>272</v>
      </c>
      <c r="L12" s="264"/>
      <c r="M12" s="103"/>
      <c r="N12" s="261">
        <f>15000+15000</f>
        <v>30000</v>
      </c>
      <c r="O12" s="263" t="s">
        <v>284</v>
      </c>
      <c r="P12" s="263">
        <f>MIN(L12,N12)</f>
        <v>30000</v>
      </c>
    </row>
    <row r="13" spans="1:16" ht="23.1" customHeight="1">
      <c r="A13" s="370" t="s">
        <v>270</v>
      </c>
      <c r="B13" s="371"/>
      <c r="C13" s="372"/>
      <c r="D13" s="260" t="s">
        <v>267</v>
      </c>
      <c r="E13" s="222">
        <f>P13</f>
        <v>45454</v>
      </c>
      <c r="F13" s="260">
        <v>1</v>
      </c>
      <c r="G13" s="260">
        <v>2</v>
      </c>
      <c r="H13" s="222">
        <f>TRUNC(E13*F13*G13)</f>
        <v>90908</v>
      </c>
      <c r="I13" s="222">
        <f>INT(H13/12)</f>
        <v>7575</v>
      </c>
      <c r="J13" s="260"/>
      <c r="K13" s="103" t="s">
        <v>273</v>
      </c>
      <c r="L13" s="261">
        <f>INT(50000/1.1)</f>
        <v>45454</v>
      </c>
      <c r="M13" s="262" t="s">
        <v>353</v>
      </c>
      <c r="N13" s="261"/>
      <c r="O13" s="263"/>
      <c r="P13" s="261">
        <f>MIN(L13,N13)</f>
        <v>45454</v>
      </c>
    </row>
    <row r="14" spans="1:16" ht="23.1" customHeight="1">
      <c r="A14" s="370" t="s">
        <v>351</v>
      </c>
      <c r="B14" s="371"/>
      <c r="C14" s="372"/>
      <c r="D14" s="260" t="s">
        <v>271</v>
      </c>
      <c r="E14" s="222">
        <f>P14</f>
        <v>30000</v>
      </c>
      <c r="F14" s="260">
        <v>1</v>
      </c>
      <c r="G14" s="260">
        <v>1</v>
      </c>
      <c r="H14" s="222">
        <f>TRUNC(E14*F14*G14)</f>
        <v>30000</v>
      </c>
      <c r="I14" s="222">
        <f>INT(H14/12)</f>
        <v>2500</v>
      </c>
      <c r="J14" s="260"/>
      <c r="K14" s="103" t="s">
        <v>278</v>
      </c>
      <c r="L14" s="261">
        <v>30000</v>
      </c>
      <c r="M14" s="265" t="s">
        <v>352</v>
      </c>
      <c r="N14" s="261">
        <v>35000</v>
      </c>
      <c r="O14" s="263" t="s">
        <v>284</v>
      </c>
      <c r="P14" s="264">
        <f>MIN(L14,N14)</f>
        <v>30000</v>
      </c>
    </row>
    <row r="15" spans="1:16" ht="23.1" customHeight="1">
      <c r="A15" s="376" t="s">
        <v>276</v>
      </c>
      <c r="B15" s="377"/>
      <c r="C15" s="378"/>
      <c r="D15" s="283" t="s">
        <v>274</v>
      </c>
      <c r="E15" s="128">
        <f>P15</f>
        <v>3500</v>
      </c>
      <c r="F15" s="283">
        <v>1</v>
      </c>
      <c r="G15" s="283">
        <v>2</v>
      </c>
      <c r="H15" s="128">
        <f>TRUNC(E15*F15*G15)</f>
        <v>7000</v>
      </c>
      <c r="I15" s="128">
        <f>INT(H15/12)</f>
        <v>583</v>
      </c>
      <c r="J15" s="283"/>
      <c r="K15" s="103" t="s">
        <v>275</v>
      </c>
      <c r="N15" s="261">
        <v>3500</v>
      </c>
      <c r="O15" s="263" t="s">
        <v>284</v>
      </c>
      <c r="P15" s="263">
        <f>MIN(L15,N15)</f>
        <v>3500</v>
      </c>
    </row>
    <row r="16" spans="1:16" ht="23.1" customHeight="1">
      <c r="A16" s="382" t="s">
        <v>287</v>
      </c>
      <c r="B16" s="383"/>
      <c r="C16" s="384"/>
      <c r="D16" s="258"/>
      <c r="E16" s="77"/>
      <c r="F16" s="258"/>
      <c r="G16" s="258"/>
      <c r="H16" s="77"/>
      <c r="I16" s="77">
        <f>SUM(I12:I15)</f>
        <v>20658</v>
      </c>
      <c r="J16" s="258"/>
      <c r="K16" s="103"/>
      <c r="N16" s="261"/>
      <c r="O16" s="263"/>
      <c r="P16" s="263"/>
    </row>
    <row r="17" spans="1:11" ht="23.1" customHeight="1" thickBot="1">
      <c r="A17" s="198"/>
      <c r="B17" s="199"/>
      <c r="C17" s="200"/>
      <c r="D17" s="201"/>
      <c r="E17" s="82"/>
      <c r="F17" s="201"/>
      <c r="G17" s="201"/>
      <c r="H17" s="82"/>
      <c r="I17" s="82"/>
      <c r="J17" s="201"/>
      <c r="K17" s="103"/>
    </row>
    <row r="18" spans="1:11" ht="23.1" customHeight="1" thickTop="1">
      <c r="A18" s="373" t="s">
        <v>268</v>
      </c>
      <c r="B18" s="374"/>
      <c r="C18" s="375"/>
      <c r="D18" s="91"/>
      <c r="E18" s="202"/>
      <c r="F18" s="91"/>
      <c r="G18" s="91"/>
      <c r="H18" s="202"/>
      <c r="I18" s="202">
        <f>SUM(I9+I16)</f>
        <v>40657</v>
      </c>
      <c r="J18" s="91"/>
      <c r="K18" s="103"/>
    </row>
    <row r="19" spans="1:11" ht="23.1" customHeight="1">
      <c r="A19" s="203" t="s">
        <v>357</v>
      </c>
      <c r="B19" s="268"/>
      <c r="C19" s="268"/>
      <c r="D19" s="269"/>
      <c r="E19" s="270"/>
      <c r="F19" s="269"/>
      <c r="G19" s="269"/>
      <c r="H19" s="270"/>
      <c r="I19" s="270"/>
      <c r="J19" s="269"/>
      <c r="K19" s="103"/>
    </row>
    <row r="20" spans="1:11" ht="23.1" customHeight="1">
      <c r="A20" s="268"/>
      <c r="B20" s="271" t="s">
        <v>288</v>
      </c>
      <c r="C20" s="268"/>
      <c r="D20" s="268"/>
      <c r="E20" s="268"/>
      <c r="F20" s="268"/>
      <c r="G20" s="268"/>
      <c r="H20" s="268"/>
      <c r="I20" s="268"/>
      <c r="J20" s="268"/>
      <c r="K20" s="103"/>
    </row>
    <row r="21" spans="1:11" ht="23.1" customHeight="1">
      <c r="A21" s="268"/>
      <c r="B21" s="271" t="s">
        <v>289</v>
      </c>
      <c r="C21" s="268"/>
      <c r="D21" s="268"/>
      <c r="E21" s="268"/>
      <c r="F21" s="268"/>
      <c r="G21" s="268"/>
      <c r="H21" s="268"/>
      <c r="I21" s="268"/>
      <c r="J21" s="268"/>
      <c r="K21" s="103"/>
    </row>
    <row r="22" spans="1:11" ht="23.1" customHeight="1">
      <c r="A22" s="268"/>
      <c r="B22" s="271" t="s">
        <v>354</v>
      </c>
      <c r="C22" s="268"/>
      <c r="D22" s="268"/>
      <c r="E22" s="268"/>
      <c r="F22" s="268"/>
      <c r="G22" s="268"/>
      <c r="H22" s="268"/>
      <c r="I22" s="268"/>
      <c r="J22" s="268"/>
      <c r="K22" s="103"/>
    </row>
    <row r="23" spans="1:11" ht="23.1" customHeight="1">
      <c r="A23" s="203" t="s">
        <v>358</v>
      </c>
      <c r="B23" s="203"/>
      <c r="C23" s="19"/>
      <c r="D23" s="19"/>
      <c r="H23" s="70"/>
      <c r="I23" s="79"/>
      <c r="K23" s="70"/>
    </row>
    <row r="24" spans="1:11" ht="23.1" customHeight="1">
      <c r="A24" s="70" t="s">
        <v>277</v>
      </c>
      <c r="B24" s="271" t="s">
        <v>294</v>
      </c>
      <c r="C24" s="19"/>
      <c r="D24" s="19"/>
      <c r="H24" s="70"/>
      <c r="I24" s="79"/>
      <c r="K24" s="70"/>
    </row>
    <row r="25" spans="1:11" ht="23.1" customHeight="1">
      <c r="B25" s="271" t="s">
        <v>293</v>
      </c>
      <c r="C25" s="19"/>
      <c r="D25" s="19"/>
      <c r="H25" s="70"/>
      <c r="I25" s="79"/>
      <c r="K25" s="70"/>
    </row>
    <row r="26" spans="1:11" ht="23.1" customHeight="1">
      <c r="B26" s="271" t="s">
        <v>354</v>
      </c>
      <c r="C26" s="19"/>
      <c r="D26" s="19"/>
      <c r="H26" s="70"/>
      <c r="I26" s="79"/>
      <c r="K26" s="70"/>
    </row>
    <row r="27" spans="1:11" ht="23.1" customHeight="1">
      <c r="B27" s="271" t="s">
        <v>292</v>
      </c>
      <c r="C27" s="19"/>
      <c r="D27" s="19"/>
      <c r="H27" s="70"/>
      <c r="I27" s="79"/>
      <c r="K27" s="70"/>
    </row>
    <row r="28" spans="1:11" ht="23.1" customHeight="1">
      <c r="A28" s="103" t="s">
        <v>290</v>
      </c>
      <c r="B28" s="103"/>
      <c r="C28" s="103"/>
      <c r="D28" s="70"/>
    </row>
    <row r="29" spans="1:11" ht="23.1" customHeight="1">
      <c r="A29" s="103" t="s">
        <v>291</v>
      </c>
      <c r="B29" s="103"/>
      <c r="C29" s="70"/>
      <c r="D29" s="70"/>
    </row>
    <row r="33" spans="1:11" s="19" customFormat="1" ht="30" customHeight="1">
      <c r="A33" s="70"/>
      <c r="D33" s="70"/>
      <c r="J33" s="70"/>
      <c r="K33" s="79"/>
    </row>
    <row r="34" spans="1:11" s="19" customFormat="1" ht="30" customHeight="1">
      <c r="A34" s="70"/>
      <c r="D34" s="70"/>
      <c r="J34" s="70"/>
      <c r="K34" s="79"/>
    </row>
    <row r="35" spans="1:11" s="19" customFormat="1" ht="30" customHeight="1">
      <c r="A35" s="70"/>
      <c r="D35" s="70"/>
      <c r="J35" s="70"/>
      <c r="K35" s="79"/>
    </row>
  </sheetData>
  <mergeCells count="14">
    <mergeCell ref="A1:J1"/>
    <mergeCell ref="A12:C12"/>
    <mergeCell ref="A13:C13"/>
    <mergeCell ref="A14:C14"/>
    <mergeCell ref="A18:C18"/>
    <mergeCell ref="A15:C15"/>
    <mergeCell ref="A6:C6"/>
    <mergeCell ref="A7:C7"/>
    <mergeCell ref="A8:C8"/>
    <mergeCell ref="A9:C9"/>
    <mergeCell ref="A10:C10"/>
    <mergeCell ref="A16:C16"/>
    <mergeCell ref="A5:D5"/>
    <mergeCell ref="A11:D11"/>
  </mergeCells>
  <phoneticPr fontId="14" type="noConversion"/>
  <printOptions horizontalCentered="1"/>
  <pageMargins left="0.59055118110236215" right="0.59055118110236215" top="1.0236220472440944" bottom="0.70866141732283461" header="0.70866141732283461"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dimension ref="A1:I8"/>
  <sheetViews>
    <sheetView view="pageBreakPreview" zoomScaleNormal="100" zoomScaleSheetLayoutView="100" workbookViewId="0">
      <selection activeCell="B31" sqref="B31"/>
    </sheetView>
  </sheetViews>
  <sheetFormatPr defaultRowHeight="16.5"/>
  <cols>
    <col min="1" max="2" width="9.625" customWidth="1"/>
    <col min="3" max="4" width="10.625" customWidth="1"/>
    <col min="5" max="5" width="17.625" customWidth="1"/>
    <col min="6" max="6" width="16.625" customWidth="1"/>
    <col min="7" max="7" width="12.625" customWidth="1"/>
    <col min="8" max="8" width="15.625" customWidth="1"/>
    <col min="9" max="9" width="13.625" customWidth="1"/>
  </cols>
  <sheetData>
    <row r="1" spans="1:9" ht="42" customHeight="1">
      <c r="A1" s="92" t="s">
        <v>117</v>
      </c>
      <c r="B1" s="92"/>
      <c r="C1" s="92"/>
      <c r="D1" s="92"/>
      <c r="E1" s="92"/>
      <c r="F1" s="92"/>
      <c r="G1" s="92"/>
      <c r="H1" s="92"/>
      <c r="I1" s="92"/>
    </row>
    <row r="2" spans="1:9" ht="24.95" customHeight="1">
      <c r="A2" s="118"/>
      <c r="B2" s="118"/>
      <c r="C2" s="118"/>
      <c r="D2" s="118"/>
      <c r="E2" s="118"/>
      <c r="F2" s="118"/>
      <c r="G2" s="118"/>
      <c r="H2" s="118"/>
      <c r="I2" s="118"/>
    </row>
    <row r="3" spans="1:9" ht="30" customHeight="1">
      <c r="A3" s="94" t="e">
        <f>원가계산!#REF!</f>
        <v>#REF!</v>
      </c>
      <c r="B3" s="94"/>
      <c r="C3" s="94"/>
      <c r="D3" s="94"/>
      <c r="E3" s="94"/>
      <c r="F3" s="94"/>
      <c r="G3" s="94"/>
      <c r="H3" s="94"/>
      <c r="I3" s="43" t="s">
        <v>118</v>
      </c>
    </row>
    <row r="4" spans="1:9" ht="30" customHeight="1">
      <c r="A4" s="313" t="s">
        <v>119</v>
      </c>
      <c r="B4" s="313"/>
      <c r="C4" s="96" t="s">
        <v>120</v>
      </c>
      <c r="D4" s="314" t="s">
        <v>121</v>
      </c>
      <c r="E4" s="314"/>
      <c r="F4" s="315"/>
      <c r="G4" s="96" t="s">
        <v>125</v>
      </c>
      <c r="H4" s="96" t="s">
        <v>122</v>
      </c>
      <c r="I4" s="96" t="s">
        <v>123</v>
      </c>
    </row>
    <row r="5" spans="1:9" ht="30" customHeight="1">
      <c r="A5" s="316" t="s">
        <v>363</v>
      </c>
      <c r="B5" s="317"/>
      <c r="C5" s="320">
        <v>2</v>
      </c>
      <c r="D5" s="322" t="s">
        <v>342</v>
      </c>
      <c r="E5" s="255" t="s">
        <v>364</v>
      </c>
      <c r="F5" s="257" t="s">
        <v>308</v>
      </c>
      <c r="G5" s="309">
        <v>2</v>
      </c>
      <c r="H5" s="257" t="s">
        <v>309</v>
      </c>
      <c r="I5" s="307"/>
    </row>
    <row r="6" spans="1:9" ht="30" customHeight="1">
      <c r="A6" s="318"/>
      <c r="B6" s="319"/>
      <c r="C6" s="321"/>
      <c r="D6" s="308"/>
      <c r="E6" s="256" t="s">
        <v>365</v>
      </c>
      <c r="F6" s="256"/>
      <c r="G6" s="310"/>
      <c r="H6" s="120"/>
      <c r="I6" s="308"/>
    </row>
    <row r="7" spans="1:9" ht="30" customHeight="1">
      <c r="A7" s="311" t="s">
        <v>124</v>
      </c>
      <c r="B7" s="312"/>
      <c r="C7" s="145">
        <f>SUM(C5:C6)</f>
        <v>2</v>
      </c>
      <c r="D7" s="145"/>
      <c r="E7" s="208"/>
      <c r="F7" s="208"/>
      <c r="G7" s="208"/>
      <c r="H7" s="208"/>
      <c r="I7" s="99"/>
    </row>
    <row r="8" spans="1:9" ht="30" customHeight="1">
      <c r="A8" s="45" t="s">
        <v>343</v>
      </c>
      <c r="B8" s="45"/>
      <c r="C8" s="45"/>
      <c r="D8" s="45"/>
      <c r="E8" s="45"/>
      <c r="F8" s="45"/>
      <c r="G8" s="45"/>
      <c r="H8" s="45"/>
      <c r="I8" s="45"/>
    </row>
  </sheetData>
  <mergeCells count="8">
    <mergeCell ref="I5:I6"/>
    <mergeCell ref="G5:G6"/>
    <mergeCell ref="A7:B7"/>
    <mergeCell ref="A4:B4"/>
    <mergeCell ref="D4:F4"/>
    <mergeCell ref="A5:B6"/>
    <mergeCell ref="C5:C6"/>
    <mergeCell ref="D5:D6"/>
  </mergeCells>
  <phoneticPr fontId="10" type="noConversion"/>
  <printOptions horizontalCentered="1"/>
  <pageMargins left="0.70866141732283472" right="1.0236220472440944" top="0.78740157480314965" bottom="0.59055118110236227" header="0.59055118110236227" footer="0.39370078740157483"/>
  <pageSetup paperSize="9" orientation="landscape" r:id="rId1"/>
</worksheet>
</file>

<file path=xl/worksheets/sheet4.xml><?xml version="1.0" encoding="utf-8"?>
<worksheet xmlns="http://schemas.openxmlformats.org/spreadsheetml/2006/main" xmlns:r="http://schemas.openxmlformats.org/officeDocument/2006/relationships">
  <dimension ref="A1:T146"/>
  <sheetViews>
    <sheetView view="pageBreakPreview" zoomScaleNormal="100" zoomScaleSheetLayoutView="100" workbookViewId="0">
      <selection activeCell="B31" sqref="B31"/>
    </sheetView>
  </sheetViews>
  <sheetFormatPr defaultRowHeight="16.5"/>
  <cols>
    <col min="1" max="1" width="18.625" style="118" customWidth="1"/>
    <col min="2" max="2" width="13.125" style="118" customWidth="1"/>
    <col min="3" max="3" width="5.375" style="118" customWidth="1"/>
    <col min="4" max="4" width="7.625" style="118" customWidth="1"/>
    <col min="5" max="8" width="14.625" style="118" customWidth="1"/>
    <col min="9" max="9" width="13.625" style="118" customWidth="1"/>
    <col min="12" max="17" width="9" customWidth="1"/>
    <col min="20" max="20" width="13.875" bestFit="1" customWidth="1"/>
  </cols>
  <sheetData>
    <row r="1" spans="1:20" s="118" customFormat="1" ht="42" customHeight="1">
      <c r="A1" s="92" t="s">
        <v>310</v>
      </c>
      <c r="B1" s="92"/>
      <c r="C1" s="92"/>
      <c r="D1" s="92"/>
      <c r="E1" s="92"/>
      <c r="F1" s="92"/>
      <c r="G1" s="92"/>
      <c r="H1" s="92"/>
      <c r="I1" s="92"/>
    </row>
    <row r="2" spans="1:20" s="118" customFormat="1" ht="24.95" customHeight="1"/>
    <row r="3" spans="1:20" s="94" customFormat="1" ht="30" customHeight="1">
      <c r="A3" s="94" t="e">
        <f>근로형태!A3</f>
        <v>#REF!</v>
      </c>
      <c r="I3" s="43" t="s">
        <v>311</v>
      </c>
    </row>
    <row r="4" spans="1:20" s="45" customFormat="1" ht="30" customHeight="1">
      <c r="A4" s="313" t="s">
        <v>312</v>
      </c>
      <c r="B4" s="313"/>
      <c r="C4" s="313" t="s">
        <v>313</v>
      </c>
      <c r="D4" s="313" t="s">
        <v>314</v>
      </c>
      <c r="E4" s="313"/>
      <c r="F4" s="313"/>
      <c r="G4" s="313"/>
      <c r="H4" s="313" t="s">
        <v>315</v>
      </c>
      <c r="I4" s="313" t="s">
        <v>316</v>
      </c>
    </row>
    <row r="5" spans="1:20" s="45" customFormat="1" ht="30" customHeight="1">
      <c r="A5" s="313"/>
      <c r="B5" s="313"/>
      <c r="C5" s="313"/>
      <c r="D5" s="96" t="s">
        <v>317</v>
      </c>
      <c r="E5" s="323" t="s">
        <v>340</v>
      </c>
      <c r="F5" s="324"/>
      <c r="G5" s="95" t="s">
        <v>318</v>
      </c>
      <c r="H5" s="313"/>
      <c r="I5" s="313"/>
    </row>
    <row r="6" spans="1:20" s="45" customFormat="1" ht="30" customHeight="1">
      <c r="A6" s="275" t="str">
        <f>근로형태!A5</f>
        <v>안내 및 투어 보조자</v>
      </c>
      <c r="B6" s="121" t="s">
        <v>319</v>
      </c>
      <c r="C6" s="274" t="s">
        <v>320</v>
      </c>
      <c r="D6" s="274" t="s">
        <v>321</v>
      </c>
      <c r="E6" s="325" t="s">
        <v>361</v>
      </c>
      <c r="F6" s="325"/>
      <c r="G6" s="274" t="s">
        <v>362</v>
      </c>
      <c r="H6" s="274" t="s">
        <v>322</v>
      </c>
      <c r="I6" s="284"/>
      <c r="L6" s="184">
        <f>8</f>
        <v>8</v>
      </c>
      <c r="M6" s="184">
        <v>5</v>
      </c>
      <c r="N6" s="184"/>
      <c r="O6" s="184">
        <v>1</v>
      </c>
      <c r="P6" s="184">
        <f>8</f>
        <v>8</v>
      </c>
      <c r="Q6" s="184">
        <v>1</v>
      </c>
      <c r="T6" s="243"/>
    </row>
    <row r="7" spans="1:20" s="45" customFormat="1" ht="30" customHeight="1">
      <c r="A7" s="45" t="s">
        <v>323</v>
      </c>
    </row>
    <row r="8" spans="1:20" ht="30" customHeight="1">
      <c r="A8" s="45"/>
      <c r="B8" s="45"/>
      <c r="C8" s="45"/>
      <c r="D8" s="45"/>
      <c r="E8" s="45"/>
      <c r="F8" s="45"/>
      <c r="G8" s="45"/>
      <c r="H8" s="45"/>
      <c r="I8" s="45"/>
    </row>
    <row r="9" spans="1:20" ht="30" customHeight="1">
      <c r="A9" s="45"/>
      <c r="B9" s="45"/>
      <c r="C9" s="45"/>
      <c r="D9" s="45"/>
      <c r="E9" s="45"/>
      <c r="F9" s="45"/>
      <c r="G9" s="45"/>
      <c r="H9" s="45"/>
      <c r="I9" s="45"/>
    </row>
    <row r="10" spans="1:20" ht="30" customHeight="1">
      <c r="A10" s="45"/>
      <c r="B10" s="45"/>
      <c r="C10" s="45"/>
      <c r="D10" s="45"/>
      <c r="E10" s="45"/>
      <c r="F10" s="45"/>
      <c r="G10" s="45"/>
      <c r="H10" s="45"/>
      <c r="I10" s="45"/>
    </row>
    <row r="11" spans="1:20">
      <c r="A11" s="45"/>
      <c r="B11" s="45"/>
      <c r="C11" s="45"/>
      <c r="D11" s="45"/>
      <c r="E11" s="45"/>
      <c r="F11" s="45"/>
      <c r="G11" s="45"/>
      <c r="H11" s="45"/>
      <c r="I11" s="45"/>
    </row>
    <row r="12" spans="1:20">
      <c r="A12" s="45"/>
      <c r="B12" s="45"/>
      <c r="C12" s="45"/>
      <c r="D12" s="45"/>
      <c r="E12" s="45"/>
      <c r="F12" s="45"/>
      <c r="G12" s="45"/>
      <c r="H12" s="45"/>
      <c r="I12" s="45"/>
    </row>
    <row r="13" spans="1:20">
      <c r="A13" s="45"/>
      <c r="B13" s="45"/>
      <c r="C13" s="45"/>
      <c r="D13" s="45"/>
      <c r="E13" s="45"/>
      <c r="F13" s="45"/>
      <c r="G13" s="45"/>
      <c r="H13" s="45"/>
      <c r="I13" s="45"/>
    </row>
    <row r="14" spans="1:20">
      <c r="A14" s="45"/>
      <c r="B14" s="45"/>
      <c r="C14" s="45"/>
      <c r="D14" s="45"/>
      <c r="E14" s="45"/>
      <c r="F14" s="45"/>
      <c r="G14" s="45"/>
      <c r="H14" s="45"/>
      <c r="I14" s="45"/>
    </row>
    <row r="15" spans="1:20">
      <c r="A15" s="45"/>
      <c r="B15" s="45"/>
      <c r="C15" s="45"/>
      <c r="D15" s="45"/>
      <c r="E15" s="45"/>
      <c r="F15" s="45"/>
      <c r="G15" s="45"/>
      <c r="H15" s="45"/>
      <c r="I15" s="45"/>
    </row>
    <row r="16" spans="1:20">
      <c r="A16" s="45"/>
      <c r="B16" s="45"/>
      <c r="C16" s="45"/>
      <c r="D16" s="45"/>
      <c r="E16" s="45"/>
      <c r="F16" s="45"/>
      <c r="G16" s="45"/>
      <c r="H16" s="45"/>
      <c r="I16" s="45"/>
    </row>
    <row r="17" spans="1:9">
      <c r="A17" s="45"/>
      <c r="B17" s="45"/>
      <c r="C17" s="45"/>
      <c r="D17" s="45"/>
      <c r="E17" s="45"/>
      <c r="F17" s="45"/>
      <c r="G17" s="45"/>
      <c r="H17" s="45"/>
      <c r="I17" s="45"/>
    </row>
    <row r="18" spans="1:9">
      <c r="A18" s="45"/>
      <c r="B18" s="45"/>
      <c r="C18" s="45"/>
      <c r="D18" s="45"/>
      <c r="E18" s="45"/>
      <c r="F18" s="45"/>
      <c r="G18" s="45"/>
      <c r="H18" s="45"/>
      <c r="I18" s="45"/>
    </row>
    <row r="19" spans="1:9">
      <c r="A19" s="45"/>
      <c r="B19" s="45"/>
      <c r="C19" s="45"/>
      <c r="D19" s="45"/>
      <c r="E19" s="45"/>
      <c r="F19" s="45"/>
      <c r="G19" s="45"/>
      <c r="H19" s="45"/>
      <c r="I19" s="45"/>
    </row>
    <row r="20" spans="1:9">
      <c r="A20" s="45"/>
      <c r="B20" s="45"/>
      <c r="C20" s="45"/>
      <c r="D20" s="45"/>
      <c r="E20" s="45"/>
      <c r="F20" s="45"/>
      <c r="G20" s="45"/>
      <c r="H20" s="45"/>
      <c r="I20" s="45"/>
    </row>
    <row r="21" spans="1:9">
      <c r="A21" s="45"/>
      <c r="B21" s="45"/>
      <c r="C21" s="45"/>
      <c r="D21" s="45"/>
      <c r="E21" s="45"/>
      <c r="F21" s="45"/>
      <c r="G21" s="45"/>
      <c r="H21" s="45"/>
      <c r="I21" s="45"/>
    </row>
    <row r="22" spans="1:9">
      <c r="A22" s="45"/>
      <c r="B22" s="45"/>
      <c r="C22" s="45"/>
      <c r="D22" s="45"/>
      <c r="E22" s="45"/>
      <c r="F22" s="45"/>
      <c r="G22" s="45"/>
      <c r="H22" s="45"/>
      <c r="I22" s="45"/>
    </row>
    <row r="23" spans="1:9">
      <c r="A23" s="45"/>
      <c r="B23" s="45"/>
      <c r="C23" s="45"/>
      <c r="D23" s="45"/>
      <c r="E23" s="45"/>
      <c r="F23" s="45"/>
      <c r="G23" s="45"/>
      <c r="H23" s="45"/>
      <c r="I23" s="45"/>
    </row>
    <row r="24" spans="1:9">
      <c r="A24" s="45"/>
      <c r="B24" s="45"/>
      <c r="C24" s="45"/>
      <c r="D24" s="45"/>
      <c r="E24" s="45"/>
      <c r="F24" s="45"/>
      <c r="G24" s="45"/>
      <c r="H24" s="45"/>
      <c r="I24" s="45"/>
    </row>
    <row r="25" spans="1:9">
      <c r="A25" s="45"/>
      <c r="B25" s="45"/>
      <c r="C25" s="45"/>
      <c r="D25" s="45"/>
      <c r="E25" s="45"/>
      <c r="F25" s="45"/>
      <c r="G25" s="45"/>
      <c r="H25" s="45"/>
      <c r="I25" s="45"/>
    </row>
    <row r="26" spans="1:9">
      <c r="A26" s="45"/>
      <c r="B26" s="45"/>
      <c r="C26" s="45"/>
      <c r="D26" s="45"/>
      <c r="E26" s="45"/>
      <c r="F26" s="45"/>
      <c r="G26" s="45"/>
      <c r="H26" s="45"/>
      <c r="I26" s="45"/>
    </row>
    <row r="27" spans="1:9">
      <c r="A27" s="45"/>
      <c r="B27" s="45"/>
      <c r="C27" s="45"/>
      <c r="D27" s="45"/>
      <c r="E27" s="45"/>
      <c r="F27" s="45"/>
      <c r="G27" s="45"/>
      <c r="H27" s="45"/>
      <c r="I27" s="45"/>
    </row>
    <row r="28" spans="1:9">
      <c r="A28" s="45"/>
      <c r="B28" s="45"/>
      <c r="C28" s="45"/>
      <c r="D28" s="45"/>
      <c r="E28" s="45"/>
      <c r="F28" s="45"/>
      <c r="G28" s="45"/>
      <c r="H28" s="45"/>
      <c r="I28" s="45"/>
    </row>
    <row r="29" spans="1:9">
      <c r="A29" s="45"/>
      <c r="B29" s="45"/>
      <c r="C29" s="45"/>
      <c r="D29" s="45"/>
      <c r="E29" s="45"/>
      <c r="F29" s="45"/>
      <c r="G29" s="45"/>
      <c r="H29" s="45"/>
      <c r="I29" s="45"/>
    </row>
    <row r="30" spans="1:9">
      <c r="A30" s="45"/>
      <c r="B30" s="45"/>
      <c r="C30" s="45"/>
      <c r="D30" s="45"/>
      <c r="E30" s="45"/>
      <c r="F30" s="45"/>
      <c r="G30" s="45"/>
      <c r="H30" s="45"/>
      <c r="I30" s="45"/>
    </row>
    <row r="31" spans="1:9">
      <c r="A31" s="45"/>
      <c r="B31" s="45"/>
      <c r="C31" s="45"/>
      <c r="D31" s="45"/>
      <c r="E31" s="45"/>
      <c r="F31" s="45"/>
      <c r="G31" s="45"/>
      <c r="H31" s="45"/>
      <c r="I31" s="45"/>
    </row>
    <row r="32" spans="1:9">
      <c r="A32" s="45"/>
      <c r="B32" s="45"/>
      <c r="C32" s="45"/>
      <c r="D32" s="45"/>
      <c r="E32" s="45"/>
      <c r="F32" s="45"/>
      <c r="G32" s="45"/>
      <c r="H32" s="45"/>
      <c r="I32" s="45"/>
    </row>
    <row r="33" spans="1:9">
      <c r="A33" s="45"/>
      <c r="B33" s="45"/>
      <c r="C33" s="45"/>
      <c r="D33" s="45"/>
      <c r="E33" s="45"/>
      <c r="F33" s="45"/>
      <c r="G33" s="45"/>
      <c r="H33" s="45"/>
      <c r="I33" s="45"/>
    </row>
    <row r="34" spans="1:9">
      <c r="A34" s="45"/>
      <c r="B34" s="45"/>
      <c r="C34" s="45"/>
      <c r="D34" s="45"/>
      <c r="E34" s="45"/>
      <c r="F34" s="45"/>
      <c r="G34" s="45"/>
      <c r="H34" s="45"/>
      <c r="I34" s="45"/>
    </row>
    <row r="35" spans="1:9">
      <c r="A35" s="45"/>
      <c r="B35" s="45"/>
      <c r="C35" s="45"/>
      <c r="D35" s="45"/>
      <c r="E35" s="45"/>
      <c r="F35" s="45"/>
      <c r="G35" s="45"/>
      <c r="H35" s="45"/>
      <c r="I35" s="45"/>
    </row>
    <row r="36" spans="1:9">
      <c r="A36" s="45"/>
      <c r="B36" s="45"/>
      <c r="C36" s="45"/>
      <c r="D36" s="45"/>
      <c r="E36" s="45"/>
      <c r="F36" s="45"/>
      <c r="G36" s="45"/>
      <c r="H36" s="45"/>
      <c r="I36" s="45"/>
    </row>
    <row r="37" spans="1:9">
      <c r="A37" s="45"/>
      <c r="B37" s="45"/>
      <c r="C37" s="45"/>
      <c r="D37" s="45"/>
      <c r="E37" s="45"/>
      <c r="F37" s="45"/>
      <c r="G37" s="45"/>
      <c r="H37" s="45"/>
      <c r="I37" s="45"/>
    </row>
    <row r="38" spans="1:9">
      <c r="A38" s="45"/>
      <c r="B38" s="45"/>
      <c r="C38" s="45"/>
      <c r="D38" s="45"/>
      <c r="E38" s="45"/>
      <c r="F38" s="45"/>
      <c r="G38" s="45"/>
      <c r="H38" s="45"/>
      <c r="I38" s="45"/>
    </row>
    <row r="39" spans="1:9">
      <c r="A39" s="45"/>
      <c r="B39" s="45"/>
      <c r="C39" s="45"/>
      <c r="D39" s="45"/>
      <c r="E39" s="45"/>
      <c r="F39" s="45"/>
      <c r="G39" s="45"/>
      <c r="H39" s="45"/>
      <c r="I39" s="45"/>
    </row>
    <row r="40" spans="1:9">
      <c r="A40" s="45"/>
      <c r="B40" s="45"/>
      <c r="C40" s="45"/>
      <c r="D40" s="45"/>
      <c r="E40" s="45"/>
      <c r="F40" s="45"/>
      <c r="G40" s="45"/>
      <c r="H40" s="45"/>
      <c r="I40" s="45"/>
    </row>
    <row r="41" spans="1:9">
      <c r="A41" s="45"/>
      <c r="B41" s="45"/>
      <c r="C41" s="45"/>
      <c r="D41" s="45"/>
      <c r="E41" s="45"/>
      <c r="F41" s="45"/>
      <c r="G41" s="45"/>
      <c r="H41" s="45"/>
      <c r="I41" s="45"/>
    </row>
    <row r="42" spans="1:9">
      <c r="A42" s="45"/>
      <c r="B42" s="45"/>
      <c r="C42" s="45"/>
      <c r="D42" s="45"/>
      <c r="E42" s="45"/>
      <c r="F42" s="45"/>
      <c r="G42" s="45"/>
      <c r="H42" s="45"/>
      <c r="I42" s="45"/>
    </row>
    <row r="43" spans="1:9">
      <c r="A43" s="45"/>
      <c r="B43" s="45"/>
      <c r="C43" s="45"/>
      <c r="D43" s="45"/>
      <c r="E43" s="45"/>
      <c r="F43" s="45"/>
      <c r="G43" s="45"/>
      <c r="H43" s="45"/>
      <c r="I43" s="45"/>
    </row>
    <row r="44" spans="1:9">
      <c r="A44" s="45"/>
      <c r="B44" s="45"/>
      <c r="C44" s="45"/>
      <c r="D44" s="45"/>
      <c r="E44" s="45"/>
      <c r="F44" s="45"/>
      <c r="G44" s="45"/>
      <c r="H44" s="45"/>
      <c r="I44" s="45"/>
    </row>
    <row r="45" spans="1:9">
      <c r="A45" s="45"/>
      <c r="B45" s="45"/>
      <c r="C45" s="45"/>
      <c r="D45" s="45"/>
      <c r="E45" s="45"/>
      <c r="F45" s="45"/>
      <c r="G45" s="45"/>
      <c r="H45" s="45"/>
      <c r="I45" s="45"/>
    </row>
    <row r="46" spans="1:9">
      <c r="A46" s="45"/>
      <c r="B46" s="45"/>
      <c r="C46" s="45"/>
      <c r="D46" s="45"/>
      <c r="E46" s="45"/>
      <c r="F46" s="45"/>
      <c r="G46" s="45"/>
      <c r="H46" s="45"/>
      <c r="I46" s="45"/>
    </row>
    <row r="47" spans="1:9">
      <c r="A47" s="45"/>
      <c r="B47" s="45"/>
      <c r="C47" s="45"/>
      <c r="D47" s="45"/>
      <c r="E47" s="45"/>
      <c r="F47" s="45"/>
      <c r="G47" s="45"/>
      <c r="H47" s="45"/>
      <c r="I47" s="45"/>
    </row>
    <row r="48" spans="1:9">
      <c r="A48" s="45"/>
      <c r="B48" s="45"/>
      <c r="C48" s="45"/>
      <c r="D48" s="45"/>
      <c r="E48" s="45"/>
      <c r="F48" s="45"/>
      <c r="G48" s="45"/>
      <c r="H48" s="45"/>
      <c r="I48" s="45"/>
    </row>
    <row r="49" spans="1:9">
      <c r="A49" s="45"/>
      <c r="B49" s="45"/>
      <c r="C49" s="45"/>
      <c r="D49" s="45"/>
      <c r="E49" s="45"/>
      <c r="F49" s="45"/>
      <c r="G49" s="45"/>
      <c r="H49" s="45"/>
      <c r="I49" s="45"/>
    </row>
    <row r="50" spans="1:9">
      <c r="A50" s="45"/>
      <c r="B50" s="45"/>
      <c r="C50" s="45"/>
      <c r="D50" s="45"/>
      <c r="E50" s="45"/>
      <c r="F50" s="45"/>
      <c r="G50" s="45"/>
      <c r="H50" s="45"/>
      <c r="I50" s="45"/>
    </row>
    <row r="51" spans="1:9">
      <c r="A51" s="45"/>
      <c r="B51" s="45"/>
      <c r="C51" s="45"/>
      <c r="D51" s="45"/>
      <c r="E51" s="45"/>
      <c r="F51" s="45"/>
      <c r="G51" s="45"/>
      <c r="H51" s="45"/>
      <c r="I51" s="45"/>
    </row>
    <row r="52" spans="1:9">
      <c r="A52" s="45"/>
      <c r="B52" s="45"/>
      <c r="C52" s="45"/>
      <c r="D52" s="45"/>
      <c r="E52" s="45"/>
      <c r="F52" s="45"/>
      <c r="G52" s="45"/>
      <c r="H52" s="45"/>
      <c r="I52" s="45"/>
    </row>
    <row r="53" spans="1:9">
      <c r="A53" s="45"/>
      <c r="B53" s="45"/>
      <c r="C53" s="45"/>
      <c r="D53" s="45"/>
      <c r="E53" s="45"/>
      <c r="F53" s="45"/>
      <c r="G53" s="45"/>
      <c r="H53" s="45"/>
      <c r="I53" s="45"/>
    </row>
    <row r="54" spans="1:9">
      <c r="A54" s="45"/>
      <c r="B54" s="45"/>
      <c r="C54" s="45"/>
      <c r="D54" s="45"/>
      <c r="E54" s="45"/>
      <c r="F54" s="45"/>
      <c r="G54" s="45"/>
      <c r="H54" s="45"/>
      <c r="I54" s="45"/>
    </row>
    <row r="55" spans="1:9">
      <c r="A55" s="45"/>
      <c r="B55" s="45"/>
      <c r="C55" s="45"/>
      <c r="D55" s="45"/>
      <c r="E55" s="45"/>
      <c r="F55" s="45"/>
      <c r="G55" s="45"/>
      <c r="H55" s="45"/>
      <c r="I55" s="45"/>
    </row>
    <row r="56" spans="1:9">
      <c r="A56" s="45"/>
      <c r="B56" s="45"/>
      <c r="C56" s="45"/>
      <c r="D56" s="45"/>
      <c r="E56" s="45"/>
      <c r="F56" s="45"/>
      <c r="G56" s="45"/>
      <c r="H56" s="45"/>
      <c r="I56" s="45"/>
    </row>
    <row r="57" spans="1:9">
      <c r="A57" s="45"/>
      <c r="B57" s="45"/>
      <c r="C57" s="45"/>
      <c r="D57" s="45"/>
      <c r="E57" s="45"/>
      <c r="F57" s="45"/>
      <c r="G57" s="45"/>
      <c r="H57" s="45"/>
      <c r="I57" s="45"/>
    </row>
    <row r="58" spans="1:9">
      <c r="A58" s="45"/>
      <c r="B58" s="45"/>
      <c r="C58" s="45"/>
      <c r="D58" s="45"/>
      <c r="E58" s="45"/>
      <c r="F58" s="45"/>
      <c r="G58" s="45"/>
      <c r="H58" s="45"/>
      <c r="I58" s="45"/>
    </row>
    <row r="59" spans="1:9">
      <c r="A59" s="45"/>
      <c r="B59" s="45"/>
      <c r="C59" s="45"/>
      <c r="D59" s="45"/>
      <c r="E59" s="45"/>
      <c r="F59" s="45"/>
      <c r="G59" s="45"/>
      <c r="H59" s="45"/>
      <c r="I59" s="45"/>
    </row>
    <row r="60" spans="1:9">
      <c r="A60" s="45"/>
      <c r="B60" s="45"/>
      <c r="C60" s="45"/>
      <c r="D60" s="45"/>
      <c r="E60" s="45"/>
      <c r="F60" s="45"/>
      <c r="G60" s="45"/>
      <c r="H60" s="45"/>
      <c r="I60" s="45"/>
    </row>
    <row r="61" spans="1:9">
      <c r="A61" s="45"/>
      <c r="B61" s="45"/>
      <c r="C61" s="45"/>
      <c r="D61" s="45"/>
      <c r="E61" s="45"/>
      <c r="F61" s="45"/>
      <c r="G61" s="45"/>
      <c r="H61" s="45"/>
      <c r="I61" s="45"/>
    </row>
    <row r="62" spans="1:9">
      <c r="A62" s="45"/>
      <c r="B62" s="45"/>
      <c r="C62" s="45"/>
      <c r="D62" s="45"/>
      <c r="E62" s="45"/>
      <c r="F62" s="45"/>
      <c r="G62" s="45"/>
      <c r="H62" s="45"/>
      <c r="I62" s="45"/>
    </row>
    <row r="63" spans="1:9">
      <c r="A63" s="45"/>
      <c r="B63" s="45"/>
      <c r="C63" s="45"/>
      <c r="D63" s="45"/>
      <c r="E63" s="45"/>
      <c r="F63" s="45"/>
      <c r="G63" s="45"/>
      <c r="H63" s="45"/>
      <c r="I63" s="45"/>
    </row>
    <row r="64" spans="1:9">
      <c r="A64" s="45"/>
      <c r="B64" s="45"/>
      <c r="C64" s="45"/>
      <c r="D64" s="45"/>
      <c r="E64" s="45"/>
      <c r="F64" s="45"/>
      <c r="G64" s="45"/>
      <c r="H64" s="45"/>
      <c r="I64" s="45"/>
    </row>
    <row r="65" spans="1:9">
      <c r="A65" s="45"/>
      <c r="B65" s="45"/>
      <c r="C65" s="45"/>
      <c r="D65" s="45"/>
      <c r="E65" s="45"/>
      <c r="F65" s="45"/>
      <c r="G65" s="45"/>
      <c r="H65" s="45"/>
      <c r="I65" s="45"/>
    </row>
    <row r="66" spans="1:9">
      <c r="A66" s="45"/>
      <c r="B66" s="45"/>
      <c r="C66" s="45"/>
      <c r="D66" s="45"/>
      <c r="E66" s="45"/>
      <c r="F66" s="45"/>
      <c r="G66" s="45"/>
      <c r="H66" s="45"/>
      <c r="I66" s="45"/>
    </row>
    <row r="67" spans="1:9">
      <c r="A67" s="45"/>
      <c r="B67" s="45"/>
      <c r="C67" s="45"/>
      <c r="D67" s="45"/>
      <c r="E67" s="45"/>
      <c r="F67" s="45"/>
      <c r="G67" s="45"/>
      <c r="H67" s="45"/>
      <c r="I67" s="45"/>
    </row>
    <row r="68" spans="1:9">
      <c r="A68" s="45"/>
      <c r="B68" s="45"/>
      <c r="C68" s="45"/>
      <c r="D68" s="45"/>
      <c r="E68" s="45"/>
      <c r="F68" s="45"/>
      <c r="G68" s="45"/>
      <c r="H68" s="45"/>
      <c r="I68" s="45"/>
    </row>
    <row r="69" spans="1:9">
      <c r="A69" s="45"/>
      <c r="B69" s="45"/>
      <c r="C69" s="45"/>
      <c r="D69" s="45"/>
      <c r="E69" s="45"/>
      <c r="F69" s="45"/>
      <c r="G69" s="45"/>
      <c r="H69" s="45"/>
      <c r="I69" s="45"/>
    </row>
    <row r="70" spans="1:9">
      <c r="A70" s="45"/>
      <c r="B70" s="45"/>
      <c r="C70" s="45"/>
      <c r="D70" s="45"/>
      <c r="E70" s="45"/>
      <c r="F70" s="45"/>
      <c r="G70" s="45"/>
      <c r="H70" s="45"/>
      <c r="I70" s="45"/>
    </row>
    <row r="71" spans="1:9">
      <c r="A71" s="45"/>
      <c r="B71" s="45"/>
      <c r="C71" s="45"/>
      <c r="D71" s="45"/>
      <c r="E71" s="45"/>
      <c r="F71" s="45"/>
      <c r="G71" s="45"/>
      <c r="H71" s="45"/>
      <c r="I71" s="45"/>
    </row>
    <row r="72" spans="1:9">
      <c r="A72" s="45"/>
      <c r="B72" s="45"/>
      <c r="C72" s="45"/>
      <c r="D72" s="45"/>
      <c r="E72" s="45"/>
      <c r="F72" s="45"/>
      <c r="G72" s="45"/>
      <c r="H72" s="45"/>
      <c r="I72" s="45"/>
    </row>
    <row r="73" spans="1:9">
      <c r="A73" s="45"/>
      <c r="B73" s="45"/>
      <c r="C73" s="45"/>
      <c r="D73" s="45"/>
      <c r="E73" s="45"/>
      <c r="F73" s="45"/>
      <c r="G73" s="45"/>
      <c r="H73" s="45"/>
      <c r="I73" s="45"/>
    </row>
    <row r="74" spans="1:9">
      <c r="A74" s="45"/>
      <c r="B74" s="45"/>
      <c r="C74" s="45"/>
      <c r="D74" s="45"/>
      <c r="E74" s="45"/>
      <c r="F74" s="45"/>
      <c r="G74" s="45"/>
      <c r="H74" s="45"/>
      <c r="I74" s="45"/>
    </row>
    <row r="75" spans="1:9">
      <c r="A75" s="45"/>
      <c r="B75" s="45"/>
      <c r="C75" s="45"/>
      <c r="D75" s="45"/>
      <c r="E75" s="45"/>
      <c r="F75" s="45"/>
      <c r="G75" s="45"/>
      <c r="H75" s="45"/>
      <c r="I75" s="45"/>
    </row>
    <row r="76" spans="1:9">
      <c r="A76" s="45"/>
      <c r="B76" s="45"/>
      <c r="C76" s="45"/>
      <c r="D76" s="45"/>
      <c r="E76" s="45"/>
      <c r="F76" s="45"/>
      <c r="G76" s="45"/>
      <c r="H76" s="45"/>
      <c r="I76" s="45"/>
    </row>
    <row r="77" spans="1:9">
      <c r="A77" s="45"/>
      <c r="B77" s="45"/>
      <c r="C77" s="45"/>
      <c r="D77" s="45"/>
      <c r="E77" s="45"/>
      <c r="F77" s="45"/>
      <c r="G77" s="45"/>
      <c r="H77" s="45"/>
      <c r="I77" s="45"/>
    </row>
    <row r="78" spans="1:9">
      <c r="A78" s="45"/>
      <c r="B78" s="45"/>
      <c r="C78" s="45"/>
      <c r="D78" s="45"/>
      <c r="E78" s="45"/>
      <c r="F78" s="45"/>
      <c r="G78" s="45"/>
      <c r="H78" s="45"/>
      <c r="I78" s="45"/>
    </row>
    <row r="79" spans="1:9">
      <c r="A79" s="45"/>
      <c r="B79" s="45"/>
      <c r="C79" s="45"/>
      <c r="D79" s="45"/>
      <c r="E79" s="45"/>
      <c r="F79" s="45"/>
      <c r="G79" s="45"/>
      <c r="H79" s="45"/>
      <c r="I79" s="45"/>
    </row>
    <row r="80" spans="1:9">
      <c r="A80" s="45"/>
      <c r="B80" s="45"/>
      <c r="C80" s="45"/>
      <c r="D80" s="45"/>
      <c r="E80" s="45"/>
      <c r="F80" s="45"/>
      <c r="G80" s="45"/>
      <c r="H80" s="45"/>
      <c r="I80" s="45"/>
    </row>
    <row r="81" spans="1:9">
      <c r="A81" s="45"/>
      <c r="B81" s="45"/>
      <c r="C81" s="45"/>
      <c r="D81" s="45"/>
      <c r="E81" s="45"/>
      <c r="F81" s="45"/>
      <c r="G81" s="45"/>
      <c r="H81" s="45"/>
      <c r="I81" s="45"/>
    </row>
    <row r="82" spans="1:9">
      <c r="A82" s="45"/>
      <c r="B82" s="45"/>
      <c r="C82" s="45"/>
      <c r="D82" s="45"/>
      <c r="E82" s="45"/>
      <c r="F82" s="45"/>
      <c r="G82" s="45"/>
      <c r="H82" s="45"/>
      <c r="I82" s="45"/>
    </row>
    <row r="83" spans="1:9">
      <c r="A83" s="45"/>
      <c r="B83" s="45"/>
      <c r="C83" s="45"/>
      <c r="D83" s="45"/>
      <c r="E83" s="45"/>
      <c r="F83" s="45"/>
      <c r="G83" s="45"/>
      <c r="H83" s="45"/>
      <c r="I83" s="45"/>
    </row>
    <row r="84" spans="1:9">
      <c r="A84" s="45"/>
      <c r="B84" s="45"/>
      <c r="C84" s="45"/>
      <c r="D84" s="45"/>
      <c r="E84" s="45"/>
      <c r="F84" s="45"/>
      <c r="G84" s="45"/>
      <c r="H84" s="45"/>
      <c r="I84" s="45"/>
    </row>
    <row r="85" spans="1:9">
      <c r="A85" s="45"/>
      <c r="B85" s="45"/>
      <c r="C85" s="45"/>
      <c r="D85" s="45"/>
      <c r="E85" s="45"/>
      <c r="F85" s="45"/>
      <c r="G85" s="45"/>
      <c r="H85" s="45"/>
      <c r="I85" s="45"/>
    </row>
    <row r="86" spans="1:9">
      <c r="A86" s="45"/>
      <c r="B86" s="45"/>
      <c r="C86" s="45"/>
      <c r="D86" s="45"/>
      <c r="E86" s="45"/>
      <c r="F86" s="45"/>
      <c r="G86" s="45"/>
      <c r="H86" s="45"/>
      <c r="I86" s="45"/>
    </row>
    <row r="87" spans="1:9">
      <c r="A87" s="45"/>
      <c r="B87" s="45"/>
      <c r="C87" s="45"/>
      <c r="D87" s="45"/>
      <c r="E87" s="45"/>
      <c r="F87" s="45"/>
      <c r="G87" s="45"/>
      <c r="H87" s="45"/>
      <c r="I87" s="45"/>
    </row>
    <row r="88" spans="1:9">
      <c r="A88" s="45"/>
      <c r="B88" s="45"/>
      <c r="C88" s="45"/>
      <c r="D88" s="45"/>
      <c r="E88" s="45"/>
      <c r="F88" s="45"/>
      <c r="G88" s="45"/>
      <c r="H88" s="45"/>
      <c r="I88" s="45"/>
    </row>
    <row r="89" spans="1:9">
      <c r="A89" s="45"/>
      <c r="B89" s="45"/>
      <c r="C89" s="45"/>
      <c r="D89" s="45"/>
      <c r="E89" s="45"/>
      <c r="F89" s="45"/>
      <c r="G89" s="45"/>
      <c r="H89" s="45"/>
      <c r="I89" s="45"/>
    </row>
    <row r="90" spans="1:9">
      <c r="A90" s="45"/>
      <c r="B90" s="45"/>
      <c r="C90" s="45"/>
      <c r="D90" s="45"/>
      <c r="E90" s="45"/>
      <c r="F90" s="45"/>
      <c r="G90" s="45"/>
      <c r="H90" s="45"/>
      <c r="I90" s="45"/>
    </row>
    <row r="91" spans="1:9">
      <c r="A91" s="45"/>
      <c r="B91" s="45"/>
      <c r="C91" s="45"/>
      <c r="D91" s="45"/>
      <c r="E91" s="45"/>
      <c r="F91" s="45"/>
      <c r="G91" s="45"/>
      <c r="H91" s="45"/>
      <c r="I91" s="45"/>
    </row>
    <row r="92" spans="1:9">
      <c r="A92" s="45"/>
      <c r="B92" s="45"/>
      <c r="C92" s="45"/>
      <c r="D92" s="45"/>
      <c r="E92" s="45"/>
      <c r="F92" s="45"/>
      <c r="G92" s="45"/>
      <c r="H92" s="45"/>
      <c r="I92" s="45"/>
    </row>
    <row r="93" spans="1:9">
      <c r="A93" s="45"/>
      <c r="B93" s="45"/>
      <c r="C93" s="45"/>
      <c r="D93" s="45"/>
      <c r="E93" s="45"/>
      <c r="F93" s="45"/>
      <c r="G93" s="45"/>
      <c r="H93" s="45"/>
      <c r="I93" s="45"/>
    </row>
    <row r="94" spans="1:9">
      <c r="A94" s="45"/>
      <c r="B94" s="45"/>
      <c r="C94" s="45"/>
      <c r="D94" s="45"/>
      <c r="E94" s="45"/>
      <c r="F94" s="45"/>
      <c r="G94" s="45"/>
      <c r="H94" s="45"/>
      <c r="I94" s="45"/>
    </row>
    <row r="95" spans="1:9">
      <c r="A95" s="45"/>
      <c r="B95" s="45"/>
      <c r="C95" s="45"/>
      <c r="D95" s="45"/>
      <c r="E95" s="45"/>
      <c r="F95" s="45"/>
      <c r="G95" s="45"/>
      <c r="H95" s="45"/>
      <c r="I95" s="45"/>
    </row>
    <row r="96" spans="1:9">
      <c r="A96" s="45"/>
      <c r="B96" s="45"/>
      <c r="C96" s="45"/>
      <c r="D96" s="45"/>
      <c r="E96" s="45"/>
      <c r="F96" s="45"/>
      <c r="G96" s="45"/>
      <c r="H96" s="45"/>
      <c r="I96" s="45"/>
    </row>
    <row r="97" spans="1:9">
      <c r="A97" s="45"/>
      <c r="B97" s="45"/>
      <c r="C97" s="45"/>
      <c r="D97" s="45"/>
      <c r="E97" s="45"/>
      <c r="F97" s="45"/>
      <c r="G97" s="45"/>
      <c r="H97" s="45"/>
      <c r="I97" s="45"/>
    </row>
    <row r="98" spans="1:9">
      <c r="A98" s="45"/>
      <c r="B98" s="45"/>
      <c r="C98" s="45"/>
      <c r="D98" s="45"/>
      <c r="E98" s="45"/>
      <c r="F98" s="45"/>
      <c r="G98" s="45"/>
      <c r="H98" s="45"/>
      <c r="I98" s="45"/>
    </row>
    <row r="99" spans="1:9">
      <c r="A99" s="45"/>
      <c r="B99" s="45"/>
      <c r="C99" s="45"/>
      <c r="D99" s="45"/>
      <c r="E99" s="45"/>
      <c r="F99" s="45"/>
      <c r="G99" s="45"/>
      <c r="H99" s="45"/>
      <c r="I99" s="45"/>
    </row>
    <row r="100" spans="1:9">
      <c r="A100" s="45"/>
      <c r="B100" s="45"/>
      <c r="C100" s="45"/>
      <c r="D100" s="45"/>
      <c r="E100" s="45"/>
      <c r="F100" s="45"/>
      <c r="G100" s="45"/>
      <c r="H100" s="45"/>
      <c r="I100" s="45"/>
    </row>
    <row r="101" spans="1:9">
      <c r="A101" s="45"/>
      <c r="B101" s="45"/>
      <c r="C101" s="45"/>
      <c r="D101" s="45"/>
      <c r="E101" s="45"/>
      <c r="F101" s="45"/>
      <c r="G101" s="45"/>
      <c r="H101" s="45"/>
      <c r="I101" s="45"/>
    </row>
    <row r="102" spans="1:9">
      <c r="A102" s="45"/>
      <c r="B102" s="45"/>
      <c r="C102" s="45"/>
      <c r="D102" s="45"/>
      <c r="E102" s="45"/>
      <c r="F102" s="45"/>
      <c r="G102" s="45"/>
      <c r="H102" s="45"/>
      <c r="I102" s="45"/>
    </row>
    <row r="103" spans="1:9">
      <c r="A103" s="45"/>
      <c r="B103" s="45"/>
      <c r="C103" s="45"/>
      <c r="D103" s="45"/>
      <c r="E103" s="45"/>
      <c r="F103" s="45"/>
      <c r="G103" s="45"/>
      <c r="H103" s="45"/>
      <c r="I103" s="45"/>
    </row>
    <row r="104" spans="1:9">
      <c r="A104" s="45"/>
      <c r="B104" s="45"/>
      <c r="C104" s="45"/>
      <c r="D104" s="45"/>
      <c r="E104" s="45"/>
      <c r="F104" s="45"/>
      <c r="G104" s="45"/>
      <c r="H104" s="45"/>
      <c r="I104" s="45"/>
    </row>
    <row r="105" spans="1:9">
      <c r="A105" s="45"/>
      <c r="B105" s="45"/>
      <c r="C105" s="45"/>
      <c r="D105" s="45"/>
      <c r="E105" s="45"/>
      <c r="F105" s="45"/>
      <c r="G105" s="45"/>
      <c r="H105" s="45"/>
      <c r="I105" s="45"/>
    </row>
    <row r="106" spans="1:9">
      <c r="A106" s="45"/>
      <c r="B106" s="45"/>
      <c r="C106" s="45"/>
      <c r="D106" s="45"/>
      <c r="E106" s="45"/>
      <c r="F106" s="45"/>
      <c r="G106" s="45"/>
      <c r="H106" s="45"/>
      <c r="I106" s="45"/>
    </row>
    <row r="107" spans="1:9">
      <c r="A107" s="45"/>
      <c r="B107" s="45"/>
      <c r="C107" s="45"/>
      <c r="D107" s="45"/>
      <c r="E107" s="45"/>
      <c r="F107" s="45"/>
      <c r="G107" s="45"/>
      <c r="H107" s="45"/>
      <c r="I107" s="45"/>
    </row>
    <row r="108" spans="1:9">
      <c r="A108" s="45"/>
      <c r="B108" s="45"/>
      <c r="C108" s="45"/>
      <c r="D108" s="45"/>
      <c r="E108" s="45"/>
      <c r="F108" s="45"/>
      <c r="G108" s="45"/>
      <c r="H108" s="45"/>
      <c r="I108" s="45"/>
    </row>
    <row r="109" spans="1:9">
      <c r="A109" s="45"/>
      <c r="B109" s="45"/>
      <c r="C109" s="45"/>
      <c r="D109" s="45"/>
      <c r="E109" s="45"/>
      <c r="F109" s="45"/>
      <c r="G109" s="45"/>
      <c r="H109" s="45"/>
      <c r="I109" s="45"/>
    </row>
    <row r="110" spans="1:9">
      <c r="A110" s="45"/>
      <c r="B110" s="45"/>
      <c r="C110" s="45"/>
      <c r="D110" s="45"/>
      <c r="E110" s="45"/>
      <c r="F110" s="45"/>
      <c r="G110" s="45"/>
      <c r="H110" s="45"/>
      <c r="I110" s="45"/>
    </row>
    <row r="111" spans="1:9">
      <c r="A111" s="45"/>
      <c r="B111" s="45"/>
      <c r="C111" s="45"/>
      <c r="D111" s="45"/>
      <c r="E111" s="45"/>
      <c r="F111" s="45"/>
      <c r="G111" s="45"/>
      <c r="H111" s="45"/>
      <c r="I111" s="45"/>
    </row>
    <row r="112" spans="1:9">
      <c r="A112" s="45"/>
      <c r="B112" s="45"/>
      <c r="C112" s="45"/>
      <c r="D112" s="45"/>
      <c r="E112" s="45"/>
      <c r="F112" s="45"/>
      <c r="G112" s="45"/>
      <c r="H112" s="45"/>
      <c r="I112" s="45"/>
    </row>
    <row r="113" spans="1:9">
      <c r="A113" s="45"/>
      <c r="B113" s="45"/>
      <c r="C113" s="45"/>
      <c r="D113" s="45"/>
      <c r="E113" s="45"/>
      <c r="F113" s="45"/>
      <c r="G113" s="45"/>
      <c r="H113" s="45"/>
      <c r="I113" s="45"/>
    </row>
    <row r="114" spans="1:9">
      <c r="A114" s="45"/>
      <c r="B114" s="45"/>
      <c r="C114" s="45"/>
      <c r="D114" s="45"/>
      <c r="E114" s="45"/>
      <c r="F114" s="45"/>
      <c r="G114" s="45"/>
      <c r="H114" s="45"/>
      <c r="I114" s="45"/>
    </row>
    <row r="115" spans="1:9">
      <c r="A115" s="45"/>
      <c r="B115" s="45"/>
      <c r="C115" s="45"/>
      <c r="D115" s="45"/>
      <c r="E115" s="45"/>
      <c r="F115" s="45"/>
      <c r="G115" s="45"/>
      <c r="H115" s="45"/>
      <c r="I115" s="45"/>
    </row>
    <row r="116" spans="1:9">
      <c r="A116" s="45"/>
      <c r="B116" s="45"/>
      <c r="C116" s="45"/>
      <c r="D116" s="45"/>
      <c r="E116" s="45"/>
      <c r="F116" s="45"/>
      <c r="G116" s="45"/>
      <c r="H116" s="45"/>
      <c r="I116" s="45"/>
    </row>
    <row r="117" spans="1:9">
      <c r="A117" s="45"/>
      <c r="B117" s="45"/>
      <c r="C117" s="45"/>
      <c r="D117" s="45"/>
      <c r="E117" s="45"/>
      <c r="F117" s="45"/>
      <c r="G117" s="45"/>
      <c r="H117" s="45"/>
      <c r="I117" s="45"/>
    </row>
    <row r="118" spans="1:9">
      <c r="A118" s="45"/>
      <c r="B118" s="45"/>
      <c r="C118" s="45"/>
      <c r="D118" s="45"/>
      <c r="E118" s="45"/>
      <c r="F118" s="45"/>
      <c r="G118" s="45"/>
      <c r="H118" s="45"/>
      <c r="I118" s="45"/>
    </row>
    <row r="119" spans="1:9">
      <c r="A119" s="45"/>
      <c r="B119" s="45"/>
      <c r="C119" s="45"/>
      <c r="D119" s="45"/>
      <c r="E119" s="45"/>
      <c r="F119" s="45"/>
      <c r="G119" s="45"/>
      <c r="H119" s="45"/>
      <c r="I119" s="45"/>
    </row>
    <row r="120" spans="1:9">
      <c r="A120" s="45"/>
      <c r="B120" s="45"/>
      <c r="C120" s="45"/>
      <c r="D120" s="45"/>
      <c r="E120" s="45"/>
      <c r="F120" s="45"/>
      <c r="G120" s="45"/>
      <c r="H120" s="45"/>
      <c r="I120" s="45"/>
    </row>
    <row r="121" spans="1:9">
      <c r="A121" s="45"/>
      <c r="B121" s="45"/>
      <c r="C121" s="45"/>
      <c r="D121" s="45"/>
      <c r="E121" s="45"/>
      <c r="F121" s="45"/>
      <c r="G121" s="45"/>
      <c r="H121" s="45"/>
      <c r="I121" s="45"/>
    </row>
    <row r="122" spans="1:9">
      <c r="A122" s="45"/>
      <c r="B122" s="45"/>
      <c r="C122" s="45"/>
      <c r="D122" s="45"/>
      <c r="E122" s="45"/>
      <c r="F122" s="45"/>
      <c r="G122" s="45"/>
      <c r="H122" s="45"/>
      <c r="I122" s="45"/>
    </row>
    <row r="123" spans="1:9">
      <c r="A123" s="45"/>
      <c r="B123" s="45"/>
      <c r="C123" s="45"/>
      <c r="D123" s="45"/>
      <c r="E123" s="45"/>
      <c r="F123" s="45"/>
      <c r="G123" s="45"/>
      <c r="H123" s="45"/>
      <c r="I123" s="45"/>
    </row>
    <row r="124" spans="1:9">
      <c r="A124" s="45"/>
      <c r="B124" s="45"/>
      <c r="C124" s="45"/>
      <c r="D124" s="45"/>
      <c r="E124" s="45"/>
      <c r="F124" s="45"/>
      <c r="G124" s="45"/>
      <c r="H124" s="45"/>
      <c r="I124" s="45"/>
    </row>
    <row r="125" spans="1:9">
      <c r="A125" s="45"/>
      <c r="B125" s="45"/>
      <c r="C125" s="45"/>
      <c r="D125" s="45"/>
      <c r="E125" s="45"/>
      <c r="F125" s="45"/>
      <c r="G125" s="45"/>
      <c r="H125" s="45"/>
      <c r="I125" s="45"/>
    </row>
    <row r="126" spans="1:9">
      <c r="A126" s="45"/>
      <c r="B126" s="45"/>
      <c r="C126" s="45"/>
      <c r="D126" s="45"/>
      <c r="E126" s="45"/>
      <c r="F126" s="45"/>
      <c r="G126" s="45"/>
      <c r="H126" s="45"/>
      <c r="I126" s="45"/>
    </row>
    <row r="127" spans="1:9">
      <c r="A127" s="45"/>
      <c r="B127" s="45"/>
      <c r="C127" s="45"/>
      <c r="D127" s="45"/>
      <c r="E127" s="45"/>
      <c r="F127" s="45"/>
      <c r="G127" s="45"/>
      <c r="H127" s="45"/>
      <c r="I127" s="45"/>
    </row>
    <row r="128" spans="1:9">
      <c r="A128" s="45"/>
      <c r="B128" s="45"/>
      <c r="C128" s="45"/>
      <c r="D128" s="45"/>
      <c r="E128" s="45"/>
      <c r="F128" s="45"/>
      <c r="G128" s="45"/>
      <c r="H128" s="45"/>
      <c r="I128" s="45"/>
    </row>
    <row r="129" spans="1:9">
      <c r="A129" s="45"/>
      <c r="B129" s="45"/>
      <c r="C129" s="45"/>
      <c r="D129" s="45"/>
      <c r="E129" s="45"/>
      <c r="F129" s="45"/>
      <c r="G129" s="45"/>
      <c r="H129" s="45"/>
      <c r="I129" s="45"/>
    </row>
    <row r="130" spans="1:9">
      <c r="A130" s="45"/>
      <c r="B130" s="45"/>
      <c r="C130" s="45"/>
      <c r="D130" s="45"/>
      <c r="E130" s="45"/>
      <c r="F130" s="45"/>
      <c r="G130" s="45"/>
      <c r="H130" s="45"/>
      <c r="I130" s="45"/>
    </row>
    <row r="131" spans="1:9">
      <c r="A131" s="45"/>
      <c r="B131" s="45"/>
      <c r="C131" s="45"/>
      <c r="D131" s="45"/>
      <c r="E131" s="45"/>
      <c r="F131" s="45"/>
      <c r="G131" s="45"/>
      <c r="H131" s="45"/>
      <c r="I131" s="45"/>
    </row>
    <row r="132" spans="1:9">
      <c r="A132" s="45"/>
      <c r="B132" s="45"/>
      <c r="C132" s="45"/>
      <c r="D132" s="45"/>
      <c r="E132" s="45"/>
      <c r="F132" s="45"/>
      <c r="G132" s="45"/>
      <c r="H132" s="45"/>
      <c r="I132" s="45"/>
    </row>
    <row r="133" spans="1:9">
      <c r="A133" s="45"/>
      <c r="B133" s="45"/>
      <c r="C133" s="45"/>
      <c r="D133" s="45"/>
      <c r="E133" s="45"/>
      <c r="F133" s="45"/>
      <c r="G133" s="45"/>
      <c r="H133" s="45"/>
      <c r="I133" s="45"/>
    </row>
    <row r="134" spans="1:9">
      <c r="A134" s="45"/>
      <c r="B134" s="45"/>
      <c r="C134" s="45"/>
      <c r="D134" s="45"/>
      <c r="E134" s="45"/>
      <c r="F134" s="45"/>
      <c r="G134" s="45"/>
      <c r="H134" s="45"/>
      <c r="I134" s="45"/>
    </row>
    <row r="135" spans="1:9">
      <c r="A135" s="45"/>
      <c r="B135" s="45"/>
      <c r="C135" s="45"/>
      <c r="D135" s="45"/>
      <c r="E135" s="45"/>
      <c r="F135" s="45"/>
      <c r="G135" s="45"/>
      <c r="H135" s="45"/>
      <c r="I135" s="45"/>
    </row>
    <row r="136" spans="1:9">
      <c r="A136" s="45"/>
      <c r="B136" s="45"/>
      <c r="C136" s="45"/>
      <c r="D136" s="45"/>
      <c r="E136" s="45"/>
      <c r="F136" s="45"/>
      <c r="G136" s="45"/>
      <c r="H136" s="45"/>
      <c r="I136" s="45"/>
    </row>
    <row r="137" spans="1:9">
      <c r="A137" s="45"/>
      <c r="B137" s="45"/>
      <c r="C137" s="45"/>
      <c r="D137" s="45"/>
      <c r="E137" s="45"/>
      <c r="F137" s="45"/>
      <c r="G137" s="45"/>
      <c r="H137" s="45"/>
      <c r="I137" s="45"/>
    </row>
    <row r="138" spans="1:9">
      <c r="A138" s="45"/>
      <c r="B138" s="45"/>
      <c r="C138" s="45"/>
      <c r="D138" s="45"/>
      <c r="E138" s="45"/>
      <c r="F138" s="45"/>
      <c r="G138" s="45"/>
      <c r="H138" s="45"/>
      <c r="I138" s="45"/>
    </row>
    <row r="139" spans="1:9">
      <c r="A139" s="45"/>
      <c r="B139" s="45"/>
      <c r="C139" s="45"/>
      <c r="D139" s="45"/>
      <c r="E139" s="45"/>
      <c r="F139" s="45"/>
      <c r="G139" s="45"/>
      <c r="H139" s="45"/>
      <c r="I139" s="45"/>
    </row>
    <row r="140" spans="1:9">
      <c r="A140" s="45"/>
      <c r="B140" s="45"/>
      <c r="C140" s="45"/>
      <c r="D140" s="45"/>
      <c r="E140" s="45"/>
      <c r="F140" s="45"/>
      <c r="G140" s="45"/>
      <c r="H140" s="45"/>
      <c r="I140" s="45"/>
    </row>
    <row r="141" spans="1:9">
      <c r="A141" s="45"/>
      <c r="B141" s="45"/>
      <c r="C141" s="45"/>
      <c r="D141" s="45"/>
      <c r="E141" s="45"/>
      <c r="F141" s="45"/>
      <c r="G141" s="45"/>
      <c r="H141" s="45"/>
      <c r="I141" s="45"/>
    </row>
    <row r="142" spans="1:9">
      <c r="A142" s="45"/>
      <c r="B142" s="45"/>
      <c r="C142" s="45"/>
      <c r="D142" s="45"/>
      <c r="E142" s="45"/>
      <c r="F142" s="45"/>
      <c r="G142" s="45"/>
      <c r="H142" s="45"/>
      <c r="I142" s="45"/>
    </row>
    <row r="143" spans="1:9">
      <c r="A143" s="45"/>
      <c r="B143" s="45"/>
      <c r="C143" s="45"/>
      <c r="D143" s="45"/>
      <c r="E143" s="45"/>
      <c r="F143" s="45"/>
      <c r="G143" s="45"/>
      <c r="H143" s="45"/>
      <c r="I143" s="45"/>
    </row>
    <row r="144" spans="1:9">
      <c r="A144" s="45"/>
      <c r="B144" s="45"/>
      <c r="C144" s="45"/>
      <c r="D144" s="45"/>
      <c r="E144" s="45"/>
      <c r="F144" s="45"/>
      <c r="G144" s="45"/>
      <c r="H144" s="45"/>
      <c r="I144" s="45"/>
    </row>
    <row r="145" spans="1:9">
      <c r="A145" s="45"/>
      <c r="B145" s="45"/>
      <c r="C145" s="45"/>
      <c r="D145" s="45"/>
      <c r="E145" s="45"/>
      <c r="F145" s="45"/>
      <c r="G145" s="45"/>
      <c r="H145" s="45"/>
      <c r="I145" s="45"/>
    </row>
    <row r="146" spans="1:9">
      <c r="A146" s="45"/>
      <c r="B146" s="45"/>
      <c r="C146" s="45"/>
      <c r="D146" s="45"/>
      <c r="E146" s="45"/>
      <c r="F146" s="45"/>
      <c r="G146" s="45"/>
      <c r="H146" s="45"/>
      <c r="I146" s="45"/>
    </row>
  </sheetData>
  <mergeCells count="7">
    <mergeCell ref="I4:I5"/>
    <mergeCell ref="E5:F5"/>
    <mergeCell ref="E6:F6"/>
    <mergeCell ref="A4:B5"/>
    <mergeCell ref="C4:C5"/>
    <mergeCell ref="D4:G4"/>
    <mergeCell ref="H4:H5"/>
  </mergeCells>
  <phoneticPr fontId="2" type="noConversion"/>
  <printOptions horizontalCentered="1"/>
  <pageMargins left="0.70866141732283461" right="1.0236220472440944" top="0.78740157480314965" bottom="0.59055118110236215" header="0.59055118110236215" footer="0.39370078740157483"/>
  <pageSetup paperSize="9" orientation="landscape" r:id="rId1"/>
</worksheet>
</file>

<file path=xl/worksheets/sheet5.xml><?xml version="1.0" encoding="utf-8"?>
<worksheet xmlns="http://schemas.openxmlformats.org/spreadsheetml/2006/main" xmlns:r="http://schemas.openxmlformats.org/officeDocument/2006/relationships">
  <dimension ref="A1:T146"/>
  <sheetViews>
    <sheetView view="pageBreakPreview" zoomScaleNormal="100" zoomScaleSheetLayoutView="100" workbookViewId="0">
      <selection activeCell="B31" sqref="B31"/>
    </sheetView>
  </sheetViews>
  <sheetFormatPr defaultRowHeight="16.5"/>
  <cols>
    <col min="1" max="1" width="18.625" style="118" customWidth="1"/>
    <col min="2" max="2" width="12.625" style="118" customWidth="1"/>
    <col min="3" max="3" width="5.375" style="118" customWidth="1"/>
    <col min="4" max="4" width="6.625" style="118" customWidth="1"/>
    <col min="5" max="8" width="9.125" style="118" customWidth="1"/>
    <col min="9" max="9" width="18.625" style="118" customWidth="1"/>
    <col min="10" max="10" width="9.625" style="118" customWidth="1"/>
    <col min="11" max="11" width="8.625" style="118" customWidth="1"/>
  </cols>
  <sheetData>
    <row r="1" spans="1:20" s="118" customFormat="1" ht="42" customHeight="1">
      <c r="A1" s="92" t="s">
        <v>324</v>
      </c>
      <c r="B1" s="92"/>
      <c r="C1" s="92"/>
      <c r="D1" s="92"/>
      <c r="E1" s="92"/>
      <c r="F1" s="92"/>
      <c r="G1" s="92"/>
      <c r="H1" s="92"/>
      <c r="I1" s="92"/>
      <c r="J1" s="92"/>
      <c r="K1" s="92"/>
    </row>
    <row r="2" spans="1:20" s="118" customFormat="1" ht="24.95" customHeight="1"/>
    <row r="3" spans="1:20" s="94" customFormat="1" ht="30" customHeight="1">
      <c r="A3" s="94" t="e">
        <f>근로시간!A3</f>
        <v>#REF!</v>
      </c>
      <c r="K3" s="43" t="s">
        <v>325</v>
      </c>
    </row>
    <row r="4" spans="1:20" s="45" customFormat="1" ht="30" customHeight="1">
      <c r="A4" s="313" t="s">
        <v>326</v>
      </c>
      <c r="B4" s="313"/>
      <c r="C4" s="313" t="s">
        <v>327</v>
      </c>
      <c r="D4" s="313" t="s">
        <v>328</v>
      </c>
      <c r="E4" s="313"/>
      <c r="F4" s="313"/>
      <c r="G4" s="313"/>
      <c r="H4" s="313"/>
      <c r="I4" s="326" t="s">
        <v>329</v>
      </c>
      <c r="J4" s="313" t="s">
        <v>330</v>
      </c>
      <c r="K4" s="313" t="s">
        <v>331</v>
      </c>
    </row>
    <row r="5" spans="1:20" s="45" customFormat="1" ht="30" customHeight="1">
      <c r="A5" s="313"/>
      <c r="B5" s="313"/>
      <c r="C5" s="313"/>
      <c r="D5" s="96" t="s">
        <v>332</v>
      </c>
      <c r="E5" s="95" t="s">
        <v>368</v>
      </c>
      <c r="F5" s="95" t="s">
        <v>369</v>
      </c>
      <c r="G5" s="95" t="s">
        <v>333</v>
      </c>
      <c r="H5" s="96" t="s">
        <v>334</v>
      </c>
      <c r="I5" s="313"/>
      <c r="J5" s="313"/>
      <c r="K5" s="313"/>
    </row>
    <row r="6" spans="1:20" s="45" customFormat="1" ht="30" customHeight="1">
      <c r="A6" s="275" t="str">
        <f>근로시간!A6</f>
        <v>안내 및 투어 보조자</v>
      </c>
      <c r="B6" s="121" t="s">
        <v>335</v>
      </c>
      <c r="C6" s="274" t="s">
        <v>336</v>
      </c>
      <c r="D6" s="274" t="s">
        <v>337</v>
      </c>
      <c r="E6" s="274">
        <f>근로시간!L6*근로시간!M6</f>
        <v>40</v>
      </c>
      <c r="F6" s="274"/>
      <c r="G6" s="274">
        <f>근로시간!P6*근로시간!Q6</f>
        <v>8</v>
      </c>
      <c r="H6" s="184">
        <f>SUM(E6:G6)</f>
        <v>48</v>
      </c>
      <c r="I6" s="259">
        <f t="shared" ref="I6" si="0">TRUNC(((365/7)/12*H6),1)</f>
        <v>208.5</v>
      </c>
      <c r="J6" s="274" t="s">
        <v>338</v>
      </c>
      <c r="K6" s="273"/>
      <c r="S6" s="224"/>
      <c r="T6" s="224"/>
    </row>
    <row r="7" spans="1:20" s="45" customFormat="1" ht="30" customHeight="1">
      <c r="A7" s="45" t="s">
        <v>339</v>
      </c>
      <c r="O7" s="277">
        <v>15.2</v>
      </c>
    </row>
    <row r="8" spans="1:20">
      <c r="A8" s="45"/>
      <c r="B8" s="45"/>
      <c r="C8" s="45"/>
      <c r="D8" s="45"/>
      <c r="E8" s="45"/>
      <c r="F8" s="45"/>
      <c r="G8" s="45"/>
      <c r="H8" s="45"/>
      <c r="I8" s="45"/>
      <c r="J8" s="45"/>
      <c r="K8" s="45"/>
    </row>
    <row r="9" spans="1:20">
      <c r="A9" s="45"/>
      <c r="B9" s="45"/>
      <c r="C9" s="45"/>
      <c r="D9" s="45"/>
      <c r="E9" s="45"/>
      <c r="F9" s="45"/>
      <c r="G9" s="45"/>
      <c r="H9" s="45"/>
      <c r="I9" s="45"/>
      <c r="J9" s="45"/>
      <c r="K9" s="45"/>
    </row>
    <row r="10" spans="1:20">
      <c r="A10" s="45"/>
      <c r="B10" s="45"/>
      <c r="C10" s="45"/>
      <c r="D10" s="45"/>
      <c r="E10" s="45"/>
      <c r="F10" s="45"/>
      <c r="G10" s="45"/>
      <c r="H10" s="45"/>
      <c r="I10" s="45"/>
      <c r="J10" s="45"/>
      <c r="K10" s="45"/>
    </row>
    <row r="11" spans="1:20">
      <c r="A11" s="45"/>
      <c r="B11" s="45"/>
      <c r="C11" s="45"/>
      <c r="D11" s="45"/>
      <c r="E11" s="45"/>
      <c r="F11" s="45"/>
      <c r="G11" s="45"/>
      <c r="H11" s="45"/>
      <c r="I11" s="45"/>
      <c r="J11" s="45"/>
      <c r="K11" s="45"/>
    </row>
    <row r="12" spans="1:20">
      <c r="A12" s="45"/>
      <c r="B12" s="45"/>
      <c r="C12" s="45"/>
      <c r="D12" s="45"/>
      <c r="E12" s="45"/>
      <c r="F12" s="45"/>
      <c r="G12" s="45"/>
      <c r="H12" s="45"/>
      <c r="I12" s="45"/>
      <c r="J12" s="45"/>
      <c r="K12" s="45"/>
    </row>
    <row r="13" spans="1:20">
      <c r="A13" s="45"/>
      <c r="B13" s="45"/>
      <c r="C13" s="45"/>
      <c r="D13" s="45"/>
      <c r="E13" s="45"/>
      <c r="F13" s="45"/>
      <c r="G13" s="45"/>
      <c r="H13" s="45"/>
      <c r="I13" s="45"/>
      <c r="J13" s="45"/>
      <c r="K13" s="45"/>
    </row>
    <row r="14" spans="1:20">
      <c r="A14" s="45"/>
      <c r="B14" s="45"/>
      <c r="C14" s="45"/>
      <c r="D14" s="45"/>
      <c r="E14" s="45"/>
      <c r="F14" s="45"/>
      <c r="G14" s="45"/>
      <c r="H14" s="45"/>
      <c r="I14" s="45"/>
      <c r="J14" s="45"/>
      <c r="K14" s="45"/>
    </row>
    <row r="15" spans="1:20">
      <c r="A15" s="45"/>
      <c r="B15" s="45"/>
      <c r="C15" s="45"/>
      <c r="D15" s="45"/>
      <c r="E15" s="45"/>
      <c r="F15" s="45"/>
      <c r="G15" s="45"/>
      <c r="H15" s="45"/>
      <c r="I15" s="45"/>
      <c r="J15" s="45"/>
      <c r="K15" s="45"/>
    </row>
    <row r="16" spans="1:20">
      <c r="A16" s="45"/>
      <c r="B16" s="45"/>
      <c r="C16" s="45"/>
      <c r="D16" s="45"/>
      <c r="E16" s="45"/>
      <c r="F16" s="45"/>
      <c r="G16" s="45"/>
      <c r="H16" s="45"/>
      <c r="I16" s="45"/>
      <c r="J16" s="45"/>
      <c r="K16" s="45"/>
    </row>
    <row r="17" spans="1:11">
      <c r="A17" s="45"/>
      <c r="B17" s="45"/>
      <c r="C17" s="45"/>
      <c r="D17" s="45"/>
      <c r="E17" s="45"/>
      <c r="F17" s="45"/>
      <c r="G17" s="45"/>
      <c r="H17" s="45"/>
      <c r="I17" s="45"/>
      <c r="J17" s="45"/>
      <c r="K17" s="45"/>
    </row>
    <row r="18" spans="1:11">
      <c r="A18" s="45"/>
      <c r="B18" s="45"/>
      <c r="C18" s="45"/>
      <c r="D18" s="45"/>
      <c r="E18" s="45"/>
      <c r="F18" s="45"/>
      <c r="G18" s="45"/>
      <c r="H18" s="45"/>
      <c r="I18" s="45"/>
      <c r="J18" s="45"/>
      <c r="K18" s="45"/>
    </row>
    <row r="19" spans="1:11">
      <c r="A19" s="45"/>
      <c r="B19" s="45"/>
      <c r="C19" s="45"/>
      <c r="D19" s="45"/>
      <c r="E19" s="45"/>
      <c r="F19" s="45"/>
      <c r="G19" s="45"/>
      <c r="H19" s="45"/>
      <c r="I19" s="45"/>
      <c r="J19" s="45"/>
      <c r="K19" s="45"/>
    </row>
    <row r="20" spans="1:11">
      <c r="A20" s="45"/>
      <c r="B20" s="45"/>
      <c r="C20" s="45"/>
      <c r="D20" s="45"/>
      <c r="E20" s="45"/>
      <c r="F20" s="45"/>
      <c r="G20" s="45"/>
      <c r="H20" s="45"/>
      <c r="I20" s="45"/>
      <c r="J20" s="45"/>
      <c r="K20" s="45"/>
    </row>
    <row r="21" spans="1:11">
      <c r="A21" s="45"/>
      <c r="B21" s="45"/>
      <c r="C21" s="45"/>
      <c r="D21" s="45"/>
      <c r="E21" s="45"/>
      <c r="F21" s="45"/>
      <c r="G21" s="45"/>
      <c r="H21" s="45"/>
      <c r="I21" s="45"/>
      <c r="J21" s="45"/>
      <c r="K21" s="45"/>
    </row>
    <row r="22" spans="1:11">
      <c r="A22" s="45"/>
      <c r="B22" s="45"/>
      <c r="C22" s="45"/>
      <c r="D22" s="45"/>
      <c r="E22" s="45"/>
      <c r="F22" s="45"/>
      <c r="G22" s="45"/>
      <c r="H22" s="45"/>
      <c r="I22" s="45"/>
      <c r="J22" s="45"/>
      <c r="K22" s="45"/>
    </row>
    <row r="23" spans="1:11">
      <c r="A23" s="45"/>
      <c r="B23" s="45"/>
      <c r="C23" s="45"/>
      <c r="D23" s="45"/>
      <c r="E23" s="45"/>
      <c r="F23" s="45"/>
      <c r="G23" s="45"/>
      <c r="H23" s="45"/>
      <c r="I23" s="45"/>
      <c r="J23" s="45"/>
      <c r="K23" s="45"/>
    </row>
    <row r="24" spans="1:11">
      <c r="A24" s="45"/>
      <c r="B24" s="45"/>
      <c r="C24" s="45"/>
      <c r="D24" s="45"/>
      <c r="E24" s="45"/>
      <c r="F24" s="45"/>
      <c r="G24" s="45"/>
      <c r="H24" s="45"/>
      <c r="I24" s="45"/>
      <c r="J24" s="45"/>
      <c r="K24" s="45"/>
    </row>
    <row r="25" spans="1:11">
      <c r="A25" s="45"/>
      <c r="B25" s="45"/>
      <c r="C25" s="45"/>
      <c r="D25" s="45"/>
      <c r="E25" s="45"/>
      <c r="F25" s="45"/>
      <c r="G25" s="45"/>
      <c r="H25" s="45"/>
      <c r="I25" s="45"/>
      <c r="J25" s="45"/>
      <c r="K25" s="45"/>
    </row>
    <row r="26" spans="1:11">
      <c r="A26" s="45"/>
      <c r="B26" s="45"/>
      <c r="C26" s="45"/>
      <c r="D26" s="45"/>
      <c r="E26" s="45"/>
      <c r="F26" s="45"/>
      <c r="G26" s="45"/>
      <c r="H26" s="45"/>
      <c r="I26" s="45"/>
      <c r="J26" s="45"/>
      <c r="K26" s="45"/>
    </row>
    <row r="27" spans="1:11">
      <c r="A27" s="45"/>
      <c r="B27" s="45"/>
      <c r="C27" s="45"/>
      <c r="D27" s="45"/>
      <c r="E27" s="45"/>
      <c r="F27" s="45"/>
      <c r="G27" s="45"/>
      <c r="H27" s="45"/>
      <c r="I27" s="45"/>
      <c r="J27" s="45"/>
      <c r="K27" s="45"/>
    </row>
    <row r="28" spans="1:11">
      <c r="A28" s="45"/>
      <c r="B28" s="45"/>
      <c r="C28" s="45"/>
      <c r="D28" s="45"/>
      <c r="E28" s="45"/>
      <c r="F28" s="45"/>
      <c r="G28" s="45"/>
      <c r="H28" s="45"/>
      <c r="I28" s="45"/>
      <c r="J28" s="45"/>
      <c r="K28" s="45"/>
    </row>
    <row r="29" spans="1:11">
      <c r="A29" s="45"/>
      <c r="B29" s="45"/>
      <c r="C29" s="45"/>
      <c r="D29" s="45"/>
      <c r="E29" s="45"/>
      <c r="F29" s="45"/>
      <c r="G29" s="45"/>
      <c r="H29" s="45"/>
      <c r="I29" s="45"/>
      <c r="J29" s="45"/>
      <c r="K29" s="45"/>
    </row>
    <row r="30" spans="1:11">
      <c r="A30" s="45"/>
      <c r="B30" s="45"/>
      <c r="C30" s="45"/>
      <c r="D30" s="45"/>
      <c r="E30" s="45"/>
      <c r="F30" s="45"/>
      <c r="G30" s="45"/>
      <c r="H30" s="45"/>
      <c r="I30" s="45"/>
      <c r="J30" s="45"/>
      <c r="K30" s="45"/>
    </row>
    <row r="31" spans="1:11">
      <c r="A31" s="45"/>
      <c r="B31" s="45"/>
      <c r="C31" s="45"/>
      <c r="D31" s="45"/>
      <c r="E31" s="45"/>
      <c r="F31" s="45"/>
      <c r="G31" s="45"/>
      <c r="H31" s="45"/>
      <c r="I31" s="45"/>
      <c r="J31" s="45"/>
      <c r="K31" s="45"/>
    </row>
    <row r="32" spans="1:11">
      <c r="A32" s="45"/>
      <c r="B32" s="45"/>
      <c r="C32" s="45"/>
      <c r="D32" s="45"/>
      <c r="E32" s="45"/>
      <c r="F32" s="45"/>
      <c r="G32" s="45"/>
      <c r="H32" s="45"/>
      <c r="I32" s="45"/>
      <c r="J32" s="45"/>
      <c r="K32" s="45"/>
    </row>
    <row r="33" spans="1:11">
      <c r="A33" s="45"/>
      <c r="B33" s="45"/>
      <c r="C33" s="45"/>
      <c r="D33" s="45"/>
      <c r="E33" s="45"/>
      <c r="F33" s="45"/>
      <c r="G33" s="45"/>
      <c r="H33" s="45"/>
      <c r="I33" s="45"/>
      <c r="J33" s="45"/>
      <c r="K33" s="45"/>
    </row>
    <row r="34" spans="1:11">
      <c r="A34" s="45"/>
      <c r="B34" s="45"/>
      <c r="C34" s="45"/>
      <c r="D34" s="45"/>
      <c r="E34" s="45"/>
      <c r="F34" s="45"/>
      <c r="G34" s="45"/>
      <c r="H34" s="45"/>
      <c r="I34" s="45"/>
      <c r="J34" s="45"/>
      <c r="K34" s="45"/>
    </row>
    <row r="35" spans="1:11">
      <c r="A35" s="45"/>
      <c r="B35" s="45"/>
      <c r="C35" s="45"/>
      <c r="D35" s="45"/>
      <c r="E35" s="45"/>
      <c r="F35" s="45"/>
      <c r="G35" s="45"/>
      <c r="H35" s="45"/>
      <c r="I35" s="45"/>
      <c r="J35" s="45"/>
      <c r="K35" s="45"/>
    </row>
    <row r="36" spans="1:11">
      <c r="A36" s="45"/>
      <c r="B36" s="45"/>
      <c r="C36" s="45"/>
      <c r="D36" s="45"/>
      <c r="E36" s="45"/>
      <c r="F36" s="45"/>
      <c r="G36" s="45"/>
      <c r="H36" s="45"/>
      <c r="I36" s="45"/>
      <c r="J36" s="45"/>
      <c r="K36" s="45"/>
    </row>
    <row r="37" spans="1:11">
      <c r="A37" s="45"/>
      <c r="B37" s="45"/>
      <c r="C37" s="45"/>
      <c r="D37" s="45"/>
      <c r="E37" s="45"/>
      <c r="F37" s="45"/>
      <c r="G37" s="45"/>
      <c r="H37" s="45"/>
      <c r="I37" s="45"/>
      <c r="J37" s="45"/>
      <c r="K37" s="45"/>
    </row>
    <row r="38" spans="1:11">
      <c r="A38" s="45"/>
      <c r="B38" s="45"/>
      <c r="C38" s="45"/>
      <c r="D38" s="45"/>
      <c r="E38" s="45"/>
      <c r="F38" s="45"/>
      <c r="G38" s="45"/>
      <c r="H38" s="45"/>
      <c r="I38" s="45"/>
      <c r="J38" s="45"/>
      <c r="K38" s="45"/>
    </row>
    <row r="39" spans="1:11">
      <c r="A39" s="45"/>
      <c r="B39" s="45"/>
      <c r="C39" s="45"/>
      <c r="D39" s="45"/>
      <c r="E39" s="45"/>
      <c r="F39" s="45"/>
      <c r="G39" s="45"/>
      <c r="H39" s="45"/>
      <c r="I39" s="45"/>
      <c r="J39" s="45"/>
      <c r="K39" s="45"/>
    </row>
    <row r="40" spans="1:11">
      <c r="A40" s="45"/>
      <c r="B40" s="45"/>
      <c r="C40" s="45"/>
      <c r="D40" s="45"/>
      <c r="E40" s="45"/>
      <c r="F40" s="45"/>
      <c r="G40" s="45"/>
      <c r="H40" s="45"/>
      <c r="I40" s="45"/>
      <c r="J40" s="45"/>
      <c r="K40" s="45"/>
    </row>
    <row r="41" spans="1:11">
      <c r="A41" s="45"/>
      <c r="B41" s="45"/>
      <c r="C41" s="45"/>
      <c r="D41" s="45"/>
      <c r="E41" s="45"/>
      <c r="F41" s="45"/>
      <c r="G41" s="45"/>
      <c r="H41" s="45"/>
      <c r="I41" s="45"/>
      <c r="J41" s="45"/>
      <c r="K41" s="45"/>
    </row>
    <row r="42" spans="1:11">
      <c r="A42" s="45"/>
      <c r="B42" s="45"/>
      <c r="C42" s="45"/>
      <c r="D42" s="45"/>
      <c r="E42" s="45"/>
      <c r="F42" s="45"/>
      <c r="G42" s="45"/>
      <c r="H42" s="45"/>
      <c r="I42" s="45"/>
      <c r="J42" s="45"/>
      <c r="K42" s="45"/>
    </row>
    <row r="43" spans="1:11">
      <c r="A43" s="45"/>
      <c r="B43" s="45"/>
      <c r="C43" s="45"/>
      <c r="D43" s="45"/>
      <c r="E43" s="45"/>
      <c r="F43" s="45"/>
      <c r="G43" s="45"/>
      <c r="H43" s="45"/>
      <c r="I43" s="45"/>
      <c r="J43" s="45"/>
      <c r="K43" s="45"/>
    </row>
    <row r="44" spans="1:11">
      <c r="A44" s="45"/>
      <c r="B44" s="45"/>
      <c r="C44" s="45"/>
      <c r="D44" s="45"/>
      <c r="E44" s="45"/>
      <c r="F44" s="45"/>
      <c r="G44" s="45"/>
      <c r="H44" s="45"/>
      <c r="I44" s="45"/>
      <c r="J44" s="45"/>
      <c r="K44" s="45"/>
    </row>
    <row r="45" spans="1:11">
      <c r="A45" s="45"/>
      <c r="B45" s="45"/>
      <c r="C45" s="45"/>
      <c r="D45" s="45"/>
      <c r="E45" s="45"/>
      <c r="F45" s="45"/>
      <c r="G45" s="45"/>
      <c r="H45" s="45"/>
      <c r="I45" s="45"/>
      <c r="J45" s="45"/>
      <c r="K45" s="45"/>
    </row>
    <row r="46" spans="1:11">
      <c r="A46" s="45"/>
      <c r="B46" s="45"/>
      <c r="C46" s="45"/>
      <c r="D46" s="45"/>
      <c r="E46" s="45"/>
      <c r="F46" s="45"/>
      <c r="G46" s="45"/>
      <c r="H46" s="45"/>
      <c r="I46" s="45"/>
      <c r="J46" s="45"/>
      <c r="K46" s="45"/>
    </row>
    <row r="47" spans="1:11">
      <c r="A47" s="45"/>
      <c r="B47" s="45"/>
      <c r="C47" s="45"/>
      <c r="D47" s="45"/>
      <c r="E47" s="45"/>
      <c r="F47" s="45"/>
      <c r="G47" s="45"/>
      <c r="H47" s="45"/>
      <c r="I47" s="45"/>
      <c r="J47" s="45"/>
      <c r="K47" s="45"/>
    </row>
    <row r="48" spans="1:11">
      <c r="A48" s="45"/>
      <c r="B48" s="45"/>
      <c r="C48" s="45"/>
      <c r="D48" s="45"/>
      <c r="E48" s="45"/>
      <c r="F48" s="45"/>
      <c r="G48" s="45"/>
      <c r="H48" s="45"/>
      <c r="I48" s="45"/>
      <c r="J48" s="45"/>
      <c r="K48" s="45"/>
    </row>
    <row r="49" spans="1:11">
      <c r="A49" s="45"/>
      <c r="B49" s="45"/>
      <c r="C49" s="45"/>
      <c r="D49" s="45"/>
      <c r="E49" s="45"/>
      <c r="F49" s="45"/>
      <c r="G49" s="45"/>
      <c r="H49" s="45"/>
      <c r="I49" s="45"/>
      <c r="J49" s="45"/>
      <c r="K49" s="45"/>
    </row>
    <row r="50" spans="1:11">
      <c r="A50" s="45"/>
      <c r="B50" s="45"/>
      <c r="C50" s="45"/>
      <c r="D50" s="45"/>
      <c r="E50" s="45"/>
      <c r="F50" s="45"/>
      <c r="G50" s="45"/>
      <c r="H50" s="45"/>
      <c r="I50" s="45"/>
      <c r="J50" s="45"/>
      <c r="K50" s="45"/>
    </row>
    <row r="51" spans="1:11">
      <c r="A51" s="45"/>
      <c r="B51" s="45"/>
      <c r="C51" s="45"/>
      <c r="D51" s="45"/>
      <c r="E51" s="45"/>
      <c r="F51" s="45"/>
      <c r="G51" s="45"/>
      <c r="H51" s="45"/>
      <c r="I51" s="45"/>
      <c r="J51" s="45"/>
      <c r="K51" s="45"/>
    </row>
    <row r="52" spans="1:11">
      <c r="A52" s="45"/>
      <c r="B52" s="45"/>
      <c r="C52" s="45"/>
      <c r="D52" s="45"/>
      <c r="E52" s="45"/>
      <c r="F52" s="45"/>
      <c r="G52" s="45"/>
      <c r="H52" s="45"/>
      <c r="I52" s="45"/>
      <c r="J52" s="45"/>
      <c r="K52" s="45"/>
    </row>
    <row r="53" spans="1:11">
      <c r="A53" s="45"/>
      <c r="B53" s="45"/>
      <c r="C53" s="45"/>
      <c r="D53" s="45"/>
      <c r="E53" s="45"/>
      <c r="F53" s="45"/>
      <c r="G53" s="45"/>
      <c r="H53" s="45"/>
      <c r="I53" s="45"/>
      <c r="J53" s="45"/>
      <c r="K53" s="45"/>
    </row>
    <row r="54" spans="1:11">
      <c r="A54" s="45"/>
      <c r="B54" s="45"/>
      <c r="C54" s="45"/>
      <c r="D54" s="45"/>
      <c r="E54" s="45"/>
      <c r="F54" s="45"/>
      <c r="G54" s="45"/>
      <c r="H54" s="45"/>
      <c r="I54" s="45"/>
      <c r="J54" s="45"/>
      <c r="K54" s="45"/>
    </row>
    <row r="55" spans="1:11">
      <c r="A55" s="45"/>
      <c r="B55" s="45"/>
      <c r="C55" s="45"/>
      <c r="D55" s="45"/>
      <c r="E55" s="45"/>
      <c r="F55" s="45"/>
      <c r="G55" s="45"/>
      <c r="H55" s="45"/>
      <c r="I55" s="45"/>
      <c r="J55" s="45"/>
      <c r="K55" s="45"/>
    </row>
    <row r="56" spans="1:11">
      <c r="A56" s="45"/>
      <c r="B56" s="45"/>
      <c r="C56" s="45"/>
      <c r="D56" s="45"/>
      <c r="E56" s="45"/>
      <c r="F56" s="45"/>
      <c r="G56" s="45"/>
      <c r="H56" s="45"/>
      <c r="I56" s="45"/>
      <c r="J56" s="45"/>
      <c r="K56" s="45"/>
    </row>
    <row r="57" spans="1:11">
      <c r="A57" s="45"/>
      <c r="B57" s="45"/>
      <c r="C57" s="45"/>
      <c r="D57" s="45"/>
      <c r="E57" s="45"/>
      <c r="F57" s="45"/>
      <c r="G57" s="45"/>
      <c r="H57" s="45"/>
      <c r="I57" s="45"/>
      <c r="J57" s="45"/>
      <c r="K57" s="45"/>
    </row>
    <row r="58" spans="1:11">
      <c r="A58" s="45"/>
      <c r="B58" s="45"/>
      <c r="C58" s="45"/>
      <c r="D58" s="45"/>
      <c r="E58" s="45"/>
      <c r="F58" s="45"/>
      <c r="G58" s="45"/>
      <c r="H58" s="45"/>
      <c r="I58" s="45"/>
      <c r="J58" s="45"/>
      <c r="K58" s="45"/>
    </row>
    <row r="59" spans="1:11">
      <c r="A59" s="45"/>
      <c r="B59" s="45"/>
      <c r="C59" s="45"/>
      <c r="D59" s="45"/>
      <c r="E59" s="45"/>
      <c r="F59" s="45"/>
      <c r="G59" s="45"/>
      <c r="H59" s="45"/>
      <c r="I59" s="45"/>
      <c r="J59" s="45"/>
      <c r="K59" s="45"/>
    </row>
    <row r="60" spans="1:11">
      <c r="A60" s="45"/>
      <c r="B60" s="45"/>
      <c r="C60" s="45"/>
      <c r="D60" s="45"/>
      <c r="E60" s="45"/>
      <c r="F60" s="45"/>
      <c r="G60" s="45"/>
      <c r="H60" s="45"/>
      <c r="I60" s="45"/>
      <c r="J60" s="45"/>
      <c r="K60" s="45"/>
    </row>
    <row r="61" spans="1:11">
      <c r="A61" s="45"/>
      <c r="B61" s="45"/>
      <c r="C61" s="45"/>
      <c r="D61" s="45"/>
      <c r="E61" s="45"/>
      <c r="F61" s="45"/>
      <c r="G61" s="45"/>
      <c r="H61" s="45"/>
      <c r="I61" s="45"/>
      <c r="J61" s="45"/>
      <c r="K61" s="45"/>
    </row>
    <row r="62" spans="1:11">
      <c r="A62" s="45"/>
      <c r="B62" s="45"/>
      <c r="C62" s="45"/>
      <c r="D62" s="45"/>
      <c r="E62" s="45"/>
      <c r="F62" s="45"/>
      <c r="G62" s="45"/>
      <c r="H62" s="45"/>
      <c r="I62" s="45"/>
      <c r="J62" s="45"/>
      <c r="K62" s="45"/>
    </row>
    <row r="63" spans="1:11">
      <c r="A63" s="45"/>
      <c r="B63" s="45"/>
      <c r="C63" s="45"/>
      <c r="D63" s="45"/>
      <c r="E63" s="45"/>
      <c r="F63" s="45"/>
      <c r="G63" s="45"/>
      <c r="H63" s="45"/>
      <c r="I63" s="45"/>
      <c r="J63" s="45"/>
      <c r="K63" s="45"/>
    </row>
    <row r="64" spans="1:11">
      <c r="A64" s="45"/>
      <c r="B64" s="45"/>
      <c r="C64" s="45"/>
      <c r="D64" s="45"/>
      <c r="E64" s="45"/>
      <c r="F64" s="45"/>
      <c r="G64" s="45"/>
      <c r="H64" s="45"/>
      <c r="I64" s="45"/>
      <c r="J64" s="45"/>
      <c r="K64" s="45"/>
    </row>
    <row r="65" spans="1:11">
      <c r="A65" s="45"/>
      <c r="B65" s="45"/>
      <c r="C65" s="45"/>
      <c r="D65" s="45"/>
      <c r="E65" s="45"/>
      <c r="F65" s="45"/>
      <c r="G65" s="45"/>
      <c r="H65" s="45"/>
      <c r="I65" s="45"/>
      <c r="J65" s="45"/>
      <c r="K65" s="45"/>
    </row>
    <row r="66" spans="1:11">
      <c r="A66" s="45"/>
      <c r="B66" s="45"/>
      <c r="C66" s="45"/>
      <c r="D66" s="45"/>
      <c r="E66" s="45"/>
      <c r="F66" s="45"/>
      <c r="G66" s="45"/>
      <c r="H66" s="45"/>
      <c r="I66" s="45"/>
      <c r="J66" s="45"/>
      <c r="K66" s="45"/>
    </row>
    <row r="67" spans="1:11">
      <c r="A67" s="45"/>
      <c r="B67" s="45"/>
      <c r="C67" s="45"/>
      <c r="D67" s="45"/>
      <c r="E67" s="45"/>
      <c r="F67" s="45"/>
      <c r="G67" s="45"/>
      <c r="H67" s="45"/>
      <c r="I67" s="45"/>
      <c r="J67" s="45"/>
      <c r="K67" s="45"/>
    </row>
    <row r="68" spans="1:11">
      <c r="A68" s="45"/>
      <c r="B68" s="45"/>
      <c r="C68" s="45"/>
      <c r="D68" s="45"/>
      <c r="E68" s="45"/>
      <c r="F68" s="45"/>
      <c r="G68" s="45"/>
      <c r="H68" s="45"/>
      <c r="I68" s="45"/>
      <c r="J68" s="45"/>
      <c r="K68" s="45"/>
    </row>
    <row r="69" spans="1:11">
      <c r="A69" s="45"/>
      <c r="B69" s="45"/>
      <c r="C69" s="45"/>
      <c r="D69" s="45"/>
      <c r="E69" s="45"/>
      <c r="F69" s="45"/>
      <c r="G69" s="45"/>
      <c r="H69" s="45"/>
      <c r="I69" s="45"/>
      <c r="J69" s="45"/>
      <c r="K69" s="45"/>
    </row>
    <row r="70" spans="1:11">
      <c r="A70" s="45"/>
      <c r="B70" s="45"/>
      <c r="C70" s="45"/>
      <c r="D70" s="45"/>
      <c r="E70" s="45"/>
      <c r="F70" s="45"/>
      <c r="G70" s="45"/>
      <c r="H70" s="45"/>
      <c r="I70" s="45"/>
      <c r="J70" s="45"/>
      <c r="K70" s="45"/>
    </row>
    <row r="71" spans="1:11">
      <c r="A71" s="45"/>
      <c r="B71" s="45"/>
      <c r="C71" s="45"/>
      <c r="D71" s="45"/>
      <c r="E71" s="45"/>
      <c r="F71" s="45"/>
      <c r="G71" s="45"/>
      <c r="H71" s="45"/>
      <c r="I71" s="45"/>
      <c r="J71" s="45"/>
      <c r="K71" s="45"/>
    </row>
    <row r="72" spans="1:11">
      <c r="A72" s="45"/>
      <c r="B72" s="45"/>
      <c r="C72" s="45"/>
      <c r="D72" s="45"/>
      <c r="E72" s="45"/>
      <c r="F72" s="45"/>
      <c r="G72" s="45"/>
      <c r="H72" s="45"/>
      <c r="I72" s="45"/>
      <c r="J72" s="45"/>
      <c r="K72" s="45"/>
    </row>
    <row r="73" spans="1:11">
      <c r="A73" s="45"/>
      <c r="B73" s="45"/>
      <c r="C73" s="45"/>
      <c r="D73" s="45"/>
      <c r="E73" s="45"/>
      <c r="F73" s="45"/>
      <c r="G73" s="45"/>
      <c r="H73" s="45"/>
      <c r="I73" s="45"/>
      <c r="J73" s="45"/>
      <c r="K73" s="45"/>
    </row>
    <row r="74" spans="1:11">
      <c r="A74" s="45"/>
      <c r="B74" s="45"/>
      <c r="C74" s="45"/>
      <c r="D74" s="45"/>
      <c r="E74" s="45"/>
      <c r="F74" s="45"/>
      <c r="G74" s="45"/>
      <c r="H74" s="45"/>
      <c r="I74" s="45"/>
      <c r="J74" s="45"/>
      <c r="K74" s="45"/>
    </row>
    <row r="75" spans="1:11">
      <c r="A75" s="45"/>
      <c r="B75" s="45"/>
      <c r="C75" s="45"/>
      <c r="D75" s="45"/>
      <c r="E75" s="45"/>
      <c r="F75" s="45"/>
      <c r="G75" s="45"/>
      <c r="H75" s="45"/>
      <c r="I75" s="45"/>
      <c r="J75" s="45"/>
      <c r="K75" s="45"/>
    </row>
    <row r="76" spans="1:11">
      <c r="A76" s="45"/>
      <c r="B76" s="45"/>
      <c r="C76" s="45"/>
      <c r="D76" s="45"/>
      <c r="E76" s="45"/>
      <c r="F76" s="45"/>
      <c r="G76" s="45"/>
      <c r="H76" s="45"/>
      <c r="I76" s="45"/>
      <c r="J76" s="45"/>
      <c r="K76" s="45"/>
    </row>
    <row r="77" spans="1:11">
      <c r="A77" s="45"/>
      <c r="B77" s="45"/>
      <c r="C77" s="45"/>
      <c r="D77" s="45"/>
      <c r="E77" s="45"/>
      <c r="F77" s="45"/>
      <c r="G77" s="45"/>
      <c r="H77" s="45"/>
      <c r="I77" s="45"/>
      <c r="J77" s="45"/>
      <c r="K77" s="45"/>
    </row>
    <row r="78" spans="1:11">
      <c r="A78" s="45"/>
      <c r="B78" s="45"/>
      <c r="C78" s="45"/>
      <c r="D78" s="45"/>
      <c r="E78" s="45"/>
      <c r="F78" s="45"/>
      <c r="G78" s="45"/>
      <c r="H78" s="45"/>
      <c r="I78" s="45"/>
      <c r="J78" s="45"/>
      <c r="K78" s="45"/>
    </row>
    <row r="79" spans="1:11">
      <c r="A79" s="45"/>
      <c r="B79" s="45"/>
      <c r="C79" s="45"/>
      <c r="D79" s="45"/>
      <c r="E79" s="45"/>
      <c r="F79" s="45"/>
      <c r="G79" s="45"/>
      <c r="H79" s="45"/>
      <c r="I79" s="45"/>
      <c r="J79" s="45"/>
      <c r="K79" s="45"/>
    </row>
    <row r="80" spans="1:11">
      <c r="A80" s="45"/>
      <c r="B80" s="45"/>
      <c r="C80" s="45"/>
      <c r="D80" s="45"/>
      <c r="E80" s="45"/>
      <c r="F80" s="45"/>
      <c r="G80" s="45"/>
      <c r="H80" s="45"/>
      <c r="I80" s="45"/>
      <c r="J80" s="45"/>
      <c r="K80" s="45"/>
    </row>
    <row r="81" spans="1:11">
      <c r="A81" s="45"/>
      <c r="B81" s="45"/>
      <c r="C81" s="45"/>
      <c r="D81" s="45"/>
      <c r="E81" s="45"/>
      <c r="F81" s="45"/>
      <c r="G81" s="45"/>
      <c r="H81" s="45"/>
      <c r="I81" s="45"/>
      <c r="J81" s="45"/>
      <c r="K81" s="45"/>
    </row>
    <row r="82" spans="1:11">
      <c r="A82" s="45"/>
      <c r="B82" s="45"/>
      <c r="C82" s="45"/>
      <c r="D82" s="45"/>
      <c r="E82" s="45"/>
      <c r="F82" s="45"/>
      <c r="G82" s="45"/>
      <c r="H82" s="45"/>
      <c r="I82" s="45"/>
      <c r="J82" s="45"/>
      <c r="K82" s="45"/>
    </row>
    <row r="83" spans="1:11">
      <c r="A83" s="45"/>
      <c r="B83" s="45"/>
      <c r="C83" s="45"/>
      <c r="D83" s="45"/>
      <c r="E83" s="45"/>
      <c r="F83" s="45"/>
      <c r="G83" s="45"/>
      <c r="H83" s="45"/>
      <c r="I83" s="45"/>
      <c r="J83" s="45"/>
      <c r="K83" s="45"/>
    </row>
    <row r="84" spans="1:11">
      <c r="A84" s="45"/>
      <c r="B84" s="45"/>
      <c r="C84" s="45"/>
      <c r="D84" s="45"/>
      <c r="E84" s="45"/>
      <c r="F84" s="45"/>
      <c r="G84" s="45"/>
      <c r="H84" s="45"/>
      <c r="I84" s="45"/>
      <c r="J84" s="45"/>
      <c r="K84" s="45"/>
    </row>
    <row r="85" spans="1:11">
      <c r="A85" s="45"/>
      <c r="B85" s="45"/>
      <c r="C85" s="45"/>
      <c r="D85" s="45"/>
      <c r="E85" s="45"/>
      <c r="F85" s="45"/>
      <c r="G85" s="45"/>
      <c r="H85" s="45"/>
      <c r="I85" s="45"/>
      <c r="J85" s="45"/>
      <c r="K85" s="45"/>
    </row>
    <row r="86" spans="1:11">
      <c r="A86" s="45"/>
      <c r="B86" s="45"/>
      <c r="C86" s="45"/>
      <c r="D86" s="45"/>
      <c r="E86" s="45"/>
      <c r="F86" s="45"/>
      <c r="G86" s="45"/>
      <c r="H86" s="45"/>
      <c r="I86" s="45"/>
      <c r="J86" s="45"/>
      <c r="K86" s="45"/>
    </row>
    <row r="87" spans="1:11">
      <c r="A87" s="45"/>
      <c r="B87" s="45"/>
      <c r="C87" s="45"/>
      <c r="D87" s="45"/>
      <c r="E87" s="45"/>
      <c r="F87" s="45"/>
      <c r="G87" s="45"/>
      <c r="H87" s="45"/>
      <c r="I87" s="45"/>
      <c r="J87" s="45"/>
      <c r="K87" s="45"/>
    </row>
    <row r="88" spans="1:11">
      <c r="A88" s="45"/>
      <c r="B88" s="45"/>
      <c r="C88" s="45"/>
      <c r="D88" s="45"/>
      <c r="E88" s="45"/>
      <c r="F88" s="45"/>
      <c r="G88" s="45"/>
      <c r="H88" s="45"/>
      <c r="I88" s="45"/>
      <c r="J88" s="45"/>
      <c r="K88" s="45"/>
    </row>
    <row r="89" spans="1:11">
      <c r="A89" s="45"/>
      <c r="B89" s="45"/>
      <c r="C89" s="45"/>
      <c r="D89" s="45"/>
      <c r="E89" s="45"/>
      <c r="F89" s="45"/>
      <c r="G89" s="45"/>
      <c r="H89" s="45"/>
      <c r="I89" s="45"/>
      <c r="J89" s="45"/>
      <c r="K89" s="45"/>
    </row>
    <row r="90" spans="1:11">
      <c r="A90" s="45"/>
      <c r="B90" s="45"/>
      <c r="C90" s="45"/>
      <c r="D90" s="45"/>
      <c r="E90" s="45"/>
      <c r="F90" s="45"/>
      <c r="G90" s="45"/>
      <c r="H90" s="45"/>
      <c r="I90" s="45"/>
      <c r="J90" s="45"/>
      <c r="K90" s="45"/>
    </row>
    <row r="91" spans="1:11">
      <c r="A91" s="45"/>
      <c r="B91" s="45"/>
      <c r="C91" s="45"/>
      <c r="D91" s="45"/>
      <c r="E91" s="45"/>
      <c r="F91" s="45"/>
      <c r="G91" s="45"/>
      <c r="H91" s="45"/>
      <c r="I91" s="45"/>
      <c r="J91" s="45"/>
      <c r="K91" s="45"/>
    </row>
    <row r="92" spans="1:11">
      <c r="A92" s="45"/>
      <c r="B92" s="45"/>
      <c r="C92" s="45"/>
      <c r="D92" s="45"/>
      <c r="E92" s="45"/>
      <c r="F92" s="45"/>
      <c r="G92" s="45"/>
      <c r="H92" s="45"/>
      <c r="I92" s="45"/>
      <c r="J92" s="45"/>
      <c r="K92" s="45"/>
    </row>
    <row r="93" spans="1:11">
      <c r="A93" s="45"/>
      <c r="B93" s="45"/>
      <c r="C93" s="45"/>
      <c r="D93" s="45"/>
      <c r="E93" s="45"/>
      <c r="F93" s="45"/>
      <c r="G93" s="45"/>
      <c r="H93" s="45"/>
      <c r="I93" s="45"/>
      <c r="J93" s="45"/>
      <c r="K93" s="45"/>
    </row>
    <row r="94" spans="1:11">
      <c r="A94" s="45"/>
      <c r="B94" s="45"/>
      <c r="C94" s="45"/>
      <c r="D94" s="45"/>
      <c r="E94" s="45"/>
      <c r="F94" s="45"/>
      <c r="G94" s="45"/>
      <c r="H94" s="45"/>
      <c r="I94" s="45"/>
      <c r="J94" s="45"/>
      <c r="K94" s="45"/>
    </row>
    <row r="95" spans="1:11">
      <c r="A95" s="45"/>
      <c r="B95" s="45"/>
      <c r="C95" s="45"/>
      <c r="D95" s="45"/>
      <c r="E95" s="45"/>
      <c r="F95" s="45"/>
      <c r="G95" s="45"/>
      <c r="H95" s="45"/>
      <c r="I95" s="45"/>
      <c r="J95" s="45"/>
      <c r="K95" s="45"/>
    </row>
    <row r="96" spans="1:11">
      <c r="A96" s="45"/>
      <c r="B96" s="45"/>
      <c r="C96" s="45"/>
      <c r="D96" s="45"/>
      <c r="E96" s="45"/>
      <c r="F96" s="45"/>
      <c r="G96" s="45"/>
      <c r="H96" s="45"/>
      <c r="I96" s="45"/>
      <c r="J96" s="45"/>
      <c r="K96" s="45"/>
    </row>
    <row r="97" spans="1:11">
      <c r="A97" s="45"/>
      <c r="B97" s="45"/>
      <c r="C97" s="45"/>
      <c r="D97" s="45"/>
      <c r="E97" s="45"/>
      <c r="F97" s="45"/>
      <c r="G97" s="45"/>
      <c r="H97" s="45"/>
      <c r="I97" s="45"/>
      <c r="J97" s="45"/>
      <c r="K97" s="45"/>
    </row>
    <row r="98" spans="1:11">
      <c r="A98" s="45"/>
      <c r="B98" s="45"/>
      <c r="C98" s="45"/>
      <c r="D98" s="45"/>
      <c r="E98" s="45"/>
      <c r="F98" s="45"/>
      <c r="G98" s="45"/>
      <c r="H98" s="45"/>
      <c r="I98" s="45"/>
      <c r="J98" s="45"/>
      <c r="K98" s="45"/>
    </row>
    <row r="99" spans="1:11">
      <c r="A99" s="45"/>
      <c r="B99" s="45"/>
      <c r="C99" s="45"/>
      <c r="D99" s="45"/>
      <c r="E99" s="45"/>
      <c r="F99" s="45"/>
      <c r="G99" s="45"/>
      <c r="H99" s="45"/>
      <c r="I99" s="45"/>
      <c r="J99" s="45"/>
      <c r="K99" s="45"/>
    </row>
    <row r="100" spans="1:11">
      <c r="A100" s="45"/>
      <c r="B100" s="45"/>
      <c r="C100" s="45"/>
      <c r="D100" s="45"/>
      <c r="E100" s="45"/>
      <c r="F100" s="45"/>
      <c r="G100" s="45"/>
      <c r="H100" s="45"/>
      <c r="I100" s="45"/>
      <c r="J100" s="45"/>
      <c r="K100" s="45"/>
    </row>
    <row r="101" spans="1:11">
      <c r="A101" s="45"/>
      <c r="B101" s="45"/>
      <c r="C101" s="45"/>
      <c r="D101" s="45"/>
      <c r="E101" s="45"/>
      <c r="F101" s="45"/>
      <c r="G101" s="45"/>
      <c r="H101" s="45"/>
      <c r="I101" s="45"/>
      <c r="J101" s="45"/>
      <c r="K101" s="45"/>
    </row>
    <row r="102" spans="1:11">
      <c r="A102" s="45"/>
      <c r="B102" s="45"/>
      <c r="C102" s="45"/>
      <c r="D102" s="45"/>
      <c r="E102" s="45"/>
      <c r="F102" s="45"/>
      <c r="G102" s="45"/>
      <c r="H102" s="45"/>
      <c r="I102" s="45"/>
      <c r="J102" s="45"/>
      <c r="K102" s="45"/>
    </row>
    <row r="103" spans="1:11">
      <c r="A103" s="45"/>
      <c r="B103" s="45"/>
      <c r="C103" s="45"/>
      <c r="D103" s="45"/>
      <c r="E103" s="45"/>
      <c r="F103" s="45"/>
      <c r="G103" s="45"/>
      <c r="H103" s="45"/>
      <c r="I103" s="45"/>
      <c r="J103" s="45"/>
      <c r="K103" s="45"/>
    </row>
    <row r="104" spans="1:11">
      <c r="A104" s="45"/>
      <c r="B104" s="45"/>
      <c r="C104" s="45"/>
      <c r="D104" s="45"/>
      <c r="E104" s="45"/>
      <c r="F104" s="45"/>
      <c r="G104" s="45"/>
      <c r="H104" s="45"/>
      <c r="I104" s="45"/>
      <c r="J104" s="45"/>
      <c r="K104" s="45"/>
    </row>
    <row r="105" spans="1:11">
      <c r="A105" s="45"/>
      <c r="B105" s="45"/>
      <c r="C105" s="45"/>
      <c r="D105" s="45"/>
      <c r="E105" s="45"/>
      <c r="F105" s="45"/>
      <c r="G105" s="45"/>
      <c r="H105" s="45"/>
      <c r="I105" s="45"/>
      <c r="J105" s="45"/>
      <c r="K105" s="45"/>
    </row>
    <row r="106" spans="1:11">
      <c r="A106" s="45"/>
      <c r="B106" s="45"/>
      <c r="C106" s="45"/>
      <c r="D106" s="45"/>
      <c r="E106" s="45"/>
      <c r="F106" s="45"/>
      <c r="G106" s="45"/>
      <c r="H106" s="45"/>
      <c r="I106" s="45"/>
      <c r="J106" s="45"/>
      <c r="K106" s="45"/>
    </row>
    <row r="107" spans="1:11">
      <c r="A107" s="45"/>
      <c r="B107" s="45"/>
      <c r="C107" s="45"/>
      <c r="D107" s="45"/>
      <c r="E107" s="45"/>
      <c r="F107" s="45"/>
      <c r="G107" s="45"/>
      <c r="H107" s="45"/>
      <c r="I107" s="45"/>
      <c r="J107" s="45"/>
      <c r="K107" s="45"/>
    </row>
    <row r="108" spans="1:11">
      <c r="A108" s="45"/>
      <c r="B108" s="45"/>
      <c r="C108" s="45"/>
      <c r="D108" s="45"/>
      <c r="E108" s="45"/>
      <c r="F108" s="45"/>
      <c r="G108" s="45"/>
      <c r="H108" s="45"/>
      <c r="I108" s="45"/>
      <c r="J108" s="45"/>
      <c r="K108" s="45"/>
    </row>
    <row r="109" spans="1:11">
      <c r="A109" s="45"/>
      <c r="B109" s="45"/>
      <c r="C109" s="45"/>
      <c r="D109" s="45"/>
      <c r="E109" s="45"/>
      <c r="F109" s="45"/>
      <c r="G109" s="45"/>
      <c r="H109" s="45"/>
      <c r="I109" s="45"/>
      <c r="J109" s="45"/>
      <c r="K109" s="45"/>
    </row>
    <row r="110" spans="1:11">
      <c r="A110" s="45"/>
      <c r="B110" s="45"/>
      <c r="C110" s="45"/>
      <c r="D110" s="45"/>
      <c r="E110" s="45"/>
      <c r="F110" s="45"/>
      <c r="G110" s="45"/>
      <c r="H110" s="45"/>
      <c r="I110" s="45"/>
      <c r="J110" s="45"/>
      <c r="K110" s="45"/>
    </row>
    <row r="111" spans="1:11">
      <c r="A111" s="45"/>
      <c r="B111" s="45"/>
      <c r="C111" s="45"/>
      <c r="D111" s="45"/>
      <c r="E111" s="45"/>
      <c r="F111" s="45"/>
      <c r="G111" s="45"/>
      <c r="H111" s="45"/>
      <c r="I111" s="45"/>
      <c r="J111" s="45"/>
      <c r="K111" s="45"/>
    </row>
    <row r="112" spans="1:11">
      <c r="A112" s="45"/>
      <c r="B112" s="45"/>
      <c r="C112" s="45"/>
      <c r="D112" s="45"/>
      <c r="E112" s="45"/>
      <c r="F112" s="45"/>
      <c r="G112" s="45"/>
      <c r="H112" s="45"/>
      <c r="I112" s="45"/>
      <c r="J112" s="45"/>
      <c r="K112" s="45"/>
    </row>
    <row r="113" spans="1:11">
      <c r="A113" s="45"/>
      <c r="B113" s="45"/>
      <c r="C113" s="45"/>
      <c r="D113" s="45"/>
      <c r="E113" s="45"/>
      <c r="F113" s="45"/>
      <c r="G113" s="45"/>
      <c r="H113" s="45"/>
      <c r="I113" s="45"/>
      <c r="J113" s="45"/>
      <c r="K113" s="45"/>
    </row>
    <row r="114" spans="1:11">
      <c r="A114" s="45"/>
      <c r="B114" s="45"/>
      <c r="C114" s="45"/>
      <c r="D114" s="45"/>
      <c r="E114" s="45"/>
      <c r="F114" s="45"/>
      <c r="G114" s="45"/>
      <c r="H114" s="45"/>
      <c r="I114" s="45"/>
      <c r="J114" s="45"/>
      <c r="K114" s="45"/>
    </row>
    <row r="115" spans="1:11">
      <c r="A115" s="45"/>
      <c r="B115" s="45"/>
      <c r="C115" s="45"/>
      <c r="D115" s="45"/>
      <c r="E115" s="45"/>
      <c r="F115" s="45"/>
      <c r="G115" s="45"/>
      <c r="H115" s="45"/>
      <c r="I115" s="45"/>
      <c r="J115" s="45"/>
      <c r="K115" s="45"/>
    </row>
    <row r="116" spans="1:11">
      <c r="A116" s="45"/>
      <c r="B116" s="45"/>
      <c r="C116" s="45"/>
      <c r="D116" s="45"/>
      <c r="E116" s="45"/>
      <c r="F116" s="45"/>
      <c r="G116" s="45"/>
      <c r="H116" s="45"/>
      <c r="I116" s="45"/>
      <c r="J116" s="45"/>
      <c r="K116" s="45"/>
    </row>
    <row r="117" spans="1:11">
      <c r="A117" s="45"/>
      <c r="B117" s="45"/>
      <c r="C117" s="45"/>
      <c r="D117" s="45"/>
      <c r="E117" s="45"/>
      <c r="F117" s="45"/>
      <c r="G117" s="45"/>
      <c r="H117" s="45"/>
      <c r="I117" s="45"/>
      <c r="J117" s="45"/>
      <c r="K117" s="45"/>
    </row>
    <row r="118" spans="1:11">
      <c r="A118" s="45"/>
      <c r="B118" s="45"/>
      <c r="C118" s="45"/>
      <c r="D118" s="45"/>
      <c r="E118" s="45"/>
      <c r="F118" s="45"/>
      <c r="G118" s="45"/>
      <c r="H118" s="45"/>
      <c r="I118" s="45"/>
      <c r="J118" s="45"/>
      <c r="K118" s="45"/>
    </row>
    <row r="119" spans="1:11">
      <c r="A119" s="45"/>
      <c r="B119" s="45"/>
      <c r="C119" s="45"/>
      <c r="D119" s="45"/>
      <c r="E119" s="45"/>
      <c r="F119" s="45"/>
      <c r="G119" s="45"/>
      <c r="H119" s="45"/>
      <c r="I119" s="45"/>
      <c r="J119" s="45"/>
      <c r="K119" s="45"/>
    </row>
    <row r="120" spans="1:11">
      <c r="A120" s="45"/>
      <c r="B120" s="45"/>
      <c r="C120" s="45"/>
      <c r="D120" s="45"/>
      <c r="E120" s="45"/>
      <c r="F120" s="45"/>
      <c r="G120" s="45"/>
      <c r="H120" s="45"/>
      <c r="I120" s="45"/>
      <c r="J120" s="45"/>
      <c r="K120" s="45"/>
    </row>
    <row r="121" spans="1:11">
      <c r="A121" s="45"/>
      <c r="B121" s="45"/>
      <c r="C121" s="45"/>
      <c r="D121" s="45"/>
      <c r="E121" s="45"/>
      <c r="F121" s="45"/>
      <c r="G121" s="45"/>
      <c r="H121" s="45"/>
      <c r="I121" s="45"/>
      <c r="J121" s="45"/>
      <c r="K121" s="45"/>
    </row>
    <row r="122" spans="1:11">
      <c r="A122" s="45"/>
      <c r="B122" s="45"/>
      <c r="C122" s="45"/>
      <c r="D122" s="45"/>
      <c r="E122" s="45"/>
      <c r="F122" s="45"/>
      <c r="G122" s="45"/>
      <c r="H122" s="45"/>
      <c r="I122" s="45"/>
      <c r="J122" s="45"/>
      <c r="K122" s="45"/>
    </row>
    <row r="123" spans="1:11">
      <c r="A123" s="45"/>
      <c r="B123" s="45"/>
      <c r="C123" s="45"/>
      <c r="D123" s="45"/>
      <c r="E123" s="45"/>
      <c r="F123" s="45"/>
      <c r="G123" s="45"/>
      <c r="H123" s="45"/>
      <c r="I123" s="45"/>
      <c r="J123" s="45"/>
      <c r="K123" s="45"/>
    </row>
    <row r="124" spans="1:11">
      <c r="A124" s="45"/>
      <c r="B124" s="45"/>
      <c r="C124" s="45"/>
      <c r="D124" s="45"/>
      <c r="E124" s="45"/>
      <c r="F124" s="45"/>
      <c r="G124" s="45"/>
      <c r="H124" s="45"/>
      <c r="I124" s="45"/>
      <c r="J124" s="45"/>
      <c r="K124" s="45"/>
    </row>
    <row r="125" spans="1:11">
      <c r="A125" s="45"/>
      <c r="B125" s="45"/>
      <c r="C125" s="45"/>
      <c r="D125" s="45"/>
      <c r="E125" s="45"/>
      <c r="F125" s="45"/>
      <c r="G125" s="45"/>
      <c r="H125" s="45"/>
      <c r="I125" s="45"/>
      <c r="J125" s="45"/>
      <c r="K125" s="45"/>
    </row>
    <row r="126" spans="1:11">
      <c r="A126" s="45"/>
      <c r="B126" s="45"/>
      <c r="C126" s="45"/>
      <c r="D126" s="45"/>
      <c r="E126" s="45"/>
      <c r="F126" s="45"/>
      <c r="G126" s="45"/>
      <c r="H126" s="45"/>
      <c r="I126" s="45"/>
      <c r="J126" s="45"/>
      <c r="K126" s="45"/>
    </row>
    <row r="127" spans="1:11">
      <c r="A127" s="45"/>
      <c r="B127" s="45"/>
      <c r="C127" s="45"/>
      <c r="D127" s="45"/>
      <c r="E127" s="45"/>
      <c r="F127" s="45"/>
      <c r="G127" s="45"/>
      <c r="H127" s="45"/>
      <c r="I127" s="45"/>
      <c r="J127" s="45"/>
      <c r="K127" s="45"/>
    </row>
    <row r="128" spans="1:11">
      <c r="A128" s="45"/>
      <c r="B128" s="45"/>
      <c r="C128" s="45"/>
      <c r="D128" s="45"/>
      <c r="E128" s="45"/>
      <c r="F128" s="45"/>
      <c r="G128" s="45"/>
      <c r="H128" s="45"/>
      <c r="I128" s="45"/>
      <c r="J128" s="45"/>
      <c r="K128" s="45"/>
    </row>
    <row r="129" spans="1:11">
      <c r="A129" s="45"/>
      <c r="B129" s="45"/>
      <c r="C129" s="45"/>
      <c r="D129" s="45"/>
      <c r="E129" s="45"/>
      <c r="F129" s="45"/>
      <c r="G129" s="45"/>
      <c r="H129" s="45"/>
      <c r="I129" s="45"/>
      <c r="J129" s="45"/>
      <c r="K129" s="45"/>
    </row>
    <row r="130" spans="1:11">
      <c r="A130" s="45"/>
      <c r="B130" s="45"/>
      <c r="C130" s="45"/>
      <c r="D130" s="45"/>
      <c r="E130" s="45"/>
      <c r="F130" s="45"/>
      <c r="G130" s="45"/>
      <c r="H130" s="45"/>
      <c r="I130" s="45"/>
      <c r="J130" s="45"/>
      <c r="K130" s="45"/>
    </row>
    <row r="131" spans="1:11">
      <c r="A131" s="45"/>
      <c r="B131" s="45"/>
      <c r="C131" s="45"/>
      <c r="D131" s="45"/>
      <c r="E131" s="45"/>
      <c r="F131" s="45"/>
      <c r="G131" s="45"/>
      <c r="H131" s="45"/>
      <c r="I131" s="45"/>
      <c r="J131" s="45"/>
      <c r="K131" s="45"/>
    </row>
    <row r="132" spans="1:11">
      <c r="A132" s="45"/>
      <c r="B132" s="45"/>
      <c r="C132" s="45"/>
      <c r="D132" s="45"/>
      <c r="E132" s="45"/>
      <c r="F132" s="45"/>
      <c r="G132" s="45"/>
      <c r="H132" s="45"/>
      <c r="I132" s="45"/>
      <c r="J132" s="45"/>
      <c r="K132" s="45"/>
    </row>
    <row r="133" spans="1:11">
      <c r="A133" s="45"/>
      <c r="B133" s="45"/>
      <c r="C133" s="45"/>
      <c r="D133" s="45"/>
      <c r="E133" s="45"/>
      <c r="F133" s="45"/>
      <c r="G133" s="45"/>
      <c r="H133" s="45"/>
      <c r="I133" s="45"/>
      <c r="J133" s="45"/>
      <c r="K133" s="45"/>
    </row>
    <row r="134" spans="1:11">
      <c r="A134" s="45"/>
      <c r="B134" s="45"/>
      <c r="C134" s="45"/>
      <c r="D134" s="45"/>
      <c r="E134" s="45"/>
      <c r="F134" s="45"/>
      <c r="G134" s="45"/>
      <c r="H134" s="45"/>
      <c r="I134" s="45"/>
      <c r="J134" s="45"/>
      <c r="K134" s="45"/>
    </row>
    <row r="135" spans="1:11">
      <c r="A135" s="45"/>
      <c r="B135" s="45"/>
      <c r="C135" s="45"/>
      <c r="D135" s="45"/>
      <c r="E135" s="45"/>
      <c r="F135" s="45"/>
      <c r="G135" s="45"/>
      <c r="H135" s="45"/>
      <c r="I135" s="45"/>
      <c r="J135" s="45"/>
      <c r="K135" s="45"/>
    </row>
    <row r="136" spans="1:11">
      <c r="A136" s="45"/>
      <c r="B136" s="45"/>
      <c r="C136" s="45"/>
      <c r="D136" s="45"/>
      <c r="E136" s="45"/>
      <c r="F136" s="45"/>
      <c r="G136" s="45"/>
      <c r="H136" s="45"/>
      <c r="I136" s="45"/>
      <c r="J136" s="45"/>
      <c r="K136" s="45"/>
    </row>
    <row r="137" spans="1:11">
      <c r="A137" s="45"/>
      <c r="B137" s="45"/>
      <c r="C137" s="45"/>
      <c r="D137" s="45"/>
      <c r="E137" s="45"/>
      <c r="F137" s="45"/>
      <c r="G137" s="45"/>
      <c r="H137" s="45"/>
      <c r="I137" s="45"/>
      <c r="J137" s="45"/>
      <c r="K137" s="45"/>
    </row>
    <row r="138" spans="1:11">
      <c r="A138" s="45"/>
      <c r="B138" s="45"/>
      <c r="C138" s="45"/>
      <c r="D138" s="45"/>
      <c r="E138" s="45"/>
      <c r="F138" s="45"/>
      <c r="G138" s="45"/>
      <c r="H138" s="45"/>
      <c r="I138" s="45"/>
      <c r="J138" s="45"/>
      <c r="K138" s="45"/>
    </row>
    <row r="139" spans="1:11">
      <c r="A139" s="45"/>
      <c r="B139" s="45"/>
      <c r="C139" s="45"/>
      <c r="D139" s="45"/>
      <c r="E139" s="45"/>
      <c r="F139" s="45"/>
      <c r="G139" s="45"/>
      <c r="H139" s="45"/>
      <c r="I139" s="45"/>
      <c r="J139" s="45"/>
      <c r="K139" s="45"/>
    </row>
    <row r="140" spans="1:11">
      <c r="A140" s="45"/>
      <c r="B140" s="45"/>
      <c r="C140" s="45"/>
      <c r="D140" s="45"/>
      <c r="E140" s="45"/>
      <c r="F140" s="45"/>
      <c r="G140" s="45"/>
      <c r="H140" s="45"/>
      <c r="I140" s="45"/>
      <c r="J140" s="45"/>
      <c r="K140" s="45"/>
    </row>
    <row r="141" spans="1:11">
      <c r="A141" s="45"/>
      <c r="B141" s="45"/>
      <c r="C141" s="45"/>
      <c r="D141" s="45"/>
      <c r="E141" s="45"/>
      <c r="F141" s="45"/>
      <c r="G141" s="45"/>
      <c r="H141" s="45"/>
      <c r="I141" s="45"/>
      <c r="J141" s="45"/>
      <c r="K141" s="45"/>
    </row>
    <row r="142" spans="1:11">
      <c r="A142" s="45"/>
      <c r="B142" s="45"/>
      <c r="C142" s="45"/>
      <c r="D142" s="45"/>
      <c r="E142" s="45"/>
      <c r="F142" s="45"/>
      <c r="G142" s="45"/>
      <c r="H142" s="45"/>
      <c r="I142" s="45"/>
      <c r="J142" s="45"/>
      <c r="K142" s="45"/>
    </row>
    <row r="143" spans="1:11">
      <c r="A143" s="45"/>
      <c r="B143" s="45"/>
      <c r="C143" s="45"/>
      <c r="D143" s="45"/>
      <c r="E143" s="45"/>
      <c r="F143" s="45"/>
      <c r="G143" s="45"/>
      <c r="H143" s="45"/>
      <c r="I143" s="45"/>
      <c r="J143" s="45"/>
      <c r="K143" s="45"/>
    </row>
    <row r="144" spans="1:11">
      <c r="A144" s="45"/>
      <c r="B144" s="45"/>
      <c r="C144" s="45"/>
      <c r="D144" s="45"/>
      <c r="E144" s="45"/>
      <c r="F144" s="45"/>
      <c r="G144" s="45"/>
      <c r="H144" s="45"/>
      <c r="I144" s="45"/>
      <c r="J144" s="45"/>
      <c r="K144" s="45"/>
    </row>
    <row r="145" spans="1:11">
      <c r="A145" s="45"/>
      <c r="B145" s="45"/>
      <c r="C145" s="45"/>
      <c r="D145" s="45"/>
      <c r="E145" s="45"/>
      <c r="F145" s="45"/>
      <c r="G145" s="45"/>
      <c r="H145" s="45"/>
      <c r="I145" s="45"/>
      <c r="J145" s="45"/>
      <c r="K145" s="45"/>
    </row>
    <row r="146" spans="1:11">
      <c r="A146" s="45"/>
      <c r="B146" s="45"/>
      <c r="C146" s="45"/>
      <c r="D146" s="45"/>
      <c r="E146" s="45"/>
      <c r="F146" s="45"/>
      <c r="G146" s="45"/>
      <c r="H146" s="45"/>
      <c r="I146" s="45"/>
      <c r="J146" s="45"/>
      <c r="K146" s="45"/>
    </row>
  </sheetData>
  <mergeCells count="6">
    <mergeCell ref="K4:K5"/>
    <mergeCell ref="A4:B5"/>
    <mergeCell ref="C4:C5"/>
    <mergeCell ref="D4:H4"/>
    <mergeCell ref="I4:I5"/>
    <mergeCell ref="J4:J5"/>
  </mergeCells>
  <phoneticPr fontId="2" type="noConversion"/>
  <printOptions horizontalCentered="1"/>
  <pageMargins left="0.70866141732283461" right="1.0236220472440944" top="0.78740157480314965" bottom="0.59055118110236215" header="0.59055118110236215" footer="0.39370078740157483"/>
  <pageSetup paperSize="9" orientation="landscape" r:id="rId1"/>
</worksheet>
</file>

<file path=xl/worksheets/sheet6.xml><?xml version="1.0" encoding="utf-8"?>
<worksheet xmlns="http://schemas.openxmlformats.org/spreadsheetml/2006/main" xmlns:r="http://schemas.openxmlformats.org/officeDocument/2006/relationships">
  <sheetPr codeName="Sheet11"/>
  <dimension ref="A1:S19"/>
  <sheetViews>
    <sheetView view="pageBreakPreview" zoomScale="55" zoomScaleNormal="100" zoomScaleSheetLayoutView="55" workbookViewId="0">
      <selection activeCell="F16" sqref="F16"/>
    </sheetView>
  </sheetViews>
  <sheetFormatPr defaultRowHeight="16.5"/>
  <cols>
    <col min="1" max="1" width="26.625" style="45" customWidth="1"/>
    <col min="2" max="2" width="17.625" style="45" customWidth="1"/>
    <col min="3" max="3" width="7.625" style="45" customWidth="1"/>
    <col min="4" max="5" width="17.625" style="45" customWidth="1"/>
    <col min="6" max="6" width="7.625" style="45" customWidth="1"/>
    <col min="7" max="8" width="17.625" style="45" customWidth="1"/>
    <col min="9" max="9" width="7.625" style="45" customWidth="1"/>
    <col min="10" max="11" width="17.625" style="45" customWidth="1"/>
    <col min="12" max="12" width="7.625" style="45" customWidth="1"/>
    <col min="13" max="15" width="17.625" style="45" customWidth="1"/>
  </cols>
  <sheetData>
    <row r="1" spans="1:19" s="93" customFormat="1" ht="84" customHeight="1">
      <c r="A1" s="48" t="s">
        <v>126</v>
      </c>
      <c r="B1" s="92"/>
      <c r="C1" s="92"/>
      <c r="D1" s="92"/>
      <c r="E1" s="92"/>
      <c r="F1" s="92"/>
      <c r="G1" s="92"/>
      <c r="H1" s="92"/>
      <c r="I1" s="92"/>
      <c r="J1" s="92"/>
      <c r="K1" s="92"/>
      <c r="L1" s="92"/>
      <c r="M1" s="92"/>
      <c r="N1" s="92"/>
      <c r="O1" s="92"/>
    </row>
    <row r="2" spans="1:19" s="50" customFormat="1" ht="50.1" customHeight="1"/>
    <row r="3" spans="1:19" s="51" customFormat="1" ht="50.1" customHeight="1">
      <c r="A3" s="51" t="e">
        <f>기본시간!A3</f>
        <v>#REF!</v>
      </c>
      <c r="O3" s="52" t="s">
        <v>221</v>
      </c>
    </row>
    <row r="4" spans="1:19" s="123" customFormat="1" ht="50.1" customHeight="1">
      <c r="A4" s="327" t="s">
        <v>127</v>
      </c>
      <c r="B4" s="327" t="s">
        <v>128</v>
      </c>
      <c r="C4" s="327"/>
      <c r="D4" s="327"/>
      <c r="E4" s="327" t="s">
        <v>129</v>
      </c>
      <c r="F4" s="327"/>
      <c r="G4" s="327"/>
      <c r="H4" s="327" t="s">
        <v>130</v>
      </c>
      <c r="I4" s="327"/>
      <c r="J4" s="327"/>
      <c r="K4" s="327" t="s">
        <v>131</v>
      </c>
      <c r="L4" s="327"/>
      <c r="M4" s="327"/>
      <c r="N4" s="327" t="s">
        <v>132</v>
      </c>
      <c r="O4" s="327"/>
    </row>
    <row r="5" spans="1:19" s="123" customFormat="1" ht="50.1" customHeight="1">
      <c r="A5" s="327"/>
      <c r="B5" s="229" t="s">
        <v>133</v>
      </c>
      <c r="C5" s="230" t="s">
        <v>134</v>
      </c>
      <c r="D5" s="230" t="s">
        <v>135</v>
      </c>
      <c r="E5" s="229" t="s">
        <v>133</v>
      </c>
      <c r="F5" s="230"/>
      <c r="G5" s="230"/>
      <c r="H5" s="229" t="s">
        <v>133</v>
      </c>
      <c r="I5" s="230" t="s">
        <v>134</v>
      </c>
      <c r="J5" s="230" t="s">
        <v>135</v>
      </c>
      <c r="K5" s="229" t="s">
        <v>133</v>
      </c>
      <c r="L5" s="230" t="s">
        <v>134</v>
      </c>
      <c r="M5" s="230" t="s">
        <v>135</v>
      </c>
      <c r="N5" s="229" t="s">
        <v>133</v>
      </c>
      <c r="O5" s="230" t="s">
        <v>135</v>
      </c>
      <c r="P5" s="124"/>
      <c r="R5" s="124"/>
      <c r="S5" s="124"/>
    </row>
    <row r="6" spans="1:19" s="123" customFormat="1" ht="50.1" customHeight="1">
      <c r="A6" s="231" t="str">
        <f>기본시간!A6</f>
        <v>안내 및 투어 보조자</v>
      </c>
      <c r="B6" s="232">
        <f>TRUNC(D6/C6)</f>
        <v>0</v>
      </c>
      <c r="C6" s="233">
        <v>2</v>
      </c>
      <c r="D6" s="232">
        <f>기급산!E5</f>
        <v>0</v>
      </c>
      <c r="E6" s="232">
        <f>TRUNC(G6/F6)</f>
        <v>0</v>
      </c>
      <c r="F6" s="233">
        <f>C6</f>
        <v>2</v>
      </c>
      <c r="G6" s="232">
        <f>상금!F5</f>
        <v>0</v>
      </c>
      <c r="H6" s="232">
        <f>TRUNC(J6/I6)</f>
        <v>0</v>
      </c>
      <c r="I6" s="233">
        <f>F6</f>
        <v>2</v>
      </c>
      <c r="J6" s="232">
        <f>제수당!G6</f>
        <v>0</v>
      </c>
      <c r="K6" s="232">
        <f>TRUNC(M6/L6)</f>
        <v>0</v>
      </c>
      <c r="L6" s="233">
        <f>I6</f>
        <v>2</v>
      </c>
      <c r="M6" s="232">
        <f>퇴직금!G6</f>
        <v>0</v>
      </c>
      <c r="N6" s="232">
        <f>B6+E6+H6+K6</f>
        <v>0</v>
      </c>
      <c r="O6" s="232">
        <f>D6+G6+J6+M6</f>
        <v>0</v>
      </c>
      <c r="P6" s="125"/>
      <c r="R6" s="126"/>
      <c r="S6" s="125"/>
    </row>
    <row r="7" spans="1:19" s="123" customFormat="1" ht="50.1" customHeight="1" thickBot="1">
      <c r="A7" s="234"/>
      <c r="B7" s="235"/>
      <c r="C7" s="235"/>
      <c r="D7" s="235"/>
      <c r="E7" s="235"/>
      <c r="F7" s="235"/>
      <c r="G7" s="235"/>
      <c r="H7" s="235"/>
      <c r="I7" s="235"/>
      <c r="J7" s="235"/>
      <c r="K7" s="235"/>
      <c r="L7" s="235"/>
      <c r="M7" s="235"/>
      <c r="N7" s="235"/>
      <c r="O7" s="235"/>
    </row>
    <row r="8" spans="1:19" s="123" customFormat="1" ht="50.1" customHeight="1" thickTop="1">
      <c r="A8" s="236" t="s">
        <v>136</v>
      </c>
      <c r="B8" s="237"/>
      <c r="C8" s="238">
        <f>SUM(C6:C7)</f>
        <v>2</v>
      </c>
      <c r="D8" s="239">
        <f>SUM(D6:D7)</f>
        <v>0</v>
      </c>
      <c r="E8" s="237"/>
      <c r="F8" s="238">
        <f>SUM(F6:F7)</f>
        <v>2</v>
      </c>
      <c r="G8" s="239">
        <f>SUM(G6:G7)</f>
        <v>0</v>
      </c>
      <c r="H8" s="237"/>
      <c r="I8" s="238">
        <f>SUM(I6:I7)</f>
        <v>2</v>
      </c>
      <c r="J8" s="239">
        <f>SUM(J6:J7)</f>
        <v>0</v>
      </c>
      <c r="K8" s="237"/>
      <c r="L8" s="238">
        <f>SUM(L6:L7)</f>
        <v>2</v>
      </c>
      <c r="M8" s="239">
        <f>SUM(M6:M7)</f>
        <v>0</v>
      </c>
      <c r="N8" s="237"/>
      <c r="O8" s="239">
        <f>SUM(O6:O7)</f>
        <v>0</v>
      </c>
    </row>
    <row r="9" spans="1:19" s="123" customFormat="1" ht="50.1" customHeight="1">
      <c r="A9" s="240" t="s">
        <v>222</v>
      </c>
      <c r="B9" s="240"/>
      <c r="C9" s="240"/>
      <c r="D9" s="240"/>
      <c r="E9" s="240"/>
      <c r="F9" s="240"/>
      <c r="G9" s="240"/>
      <c r="H9" s="240"/>
      <c r="I9" s="240"/>
      <c r="J9" s="240"/>
      <c r="K9" s="240"/>
      <c r="L9" s="240"/>
      <c r="M9" s="240"/>
      <c r="N9" s="240"/>
      <c r="O9" s="241"/>
    </row>
    <row r="10" spans="1:19" s="123" customFormat="1" ht="50.1" customHeight="1">
      <c r="A10" s="240" t="s">
        <v>223</v>
      </c>
      <c r="B10" s="240"/>
      <c r="C10" s="240"/>
      <c r="D10" s="240"/>
      <c r="E10" s="240"/>
      <c r="F10" s="240"/>
      <c r="G10" s="240"/>
      <c r="H10" s="240"/>
      <c r="I10" s="240"/>
      <c r="J10" s="240"/>
      <c r="K10" s="240"/>
      <c r="L10" s="240"/>
      <c r="M10" s="240"/>
      <c r="N10" s="240"/>
      <c r="O10" s="241"/>
    </row>
    <row r="11" spans="1:19" s="123" customFormat="1" ht="50.1" customHeight="1">
      <c r="A11" s="240" t="s">
        <v>224</v>
      </c>
      <c r="B11" s="240"/>
      <c r="C11" s="240"/>
      <c r="D11" s="240"/>
      <c r="E11" s="240"/>
      <c r="F11" s="240"/>
      <c r="G11" s="240"/>
      <c r="H11" s="240"/>
      <c r="I11" s="240"/>
      <c r="J11" s="240"/>
      <c r="K11" s="240"/>
      <c r="L11" s="240"/>
      <c r="M11" s="240"/>
      <c r="N11" s="240"/>
      <c r="O11" s="241"/>
    </row>
    <row r="12" spans="1:19" s="123" customFormat="1" ht="50.1" customHeight="1">
      <c r="A12" s="240" t="s">
        <v>302</v>
      </c>
      <c r="B12" s="240"/>
      <c r="C12" s="240"/>
      <c r="D12" s="240"/>
      <c r="E12" s="240"/>
      <c r="F12" s="240"/>
      <c r="G12" s="240"/>
      <c r="H12" s="240"/>
      <c r="I12" s="240"/>
      <c r="J12" s="240"/>
      <c r="K12" s="240"/>
      <c r="L12" s="240"/>
      <c r="M12" s="240"/>
      <c r="N12" s="240"/>
      <c r="O12" s="241"/>
    </row>
    <row r="13" spans="1:19">
      <c r="G13" s="87"/>
    </row>
    <row r="14" spans="1:19">
      <c r="G14" s="87"/>
    </row>
    <row r="15" spans="1:19">
      <c r="G15" s="87"/>
    </row>
    <row r="16" spans="1:19">
      <c r="G16" s="87"/>
    </row>
    <row r="17" spans="4:15">
      <c r="G17" s="87"/>
    </row>
    <row r="19" spans="4:15">
      <c r="D19" s="55"/>
      <c r="G19" s="55"/>
      <c r="J19" s="55"/>
      <c r="M19" s="55"/>
      <c r="O19" s="55"/>
    </row>
  </sheetData>
  <mergeCells count="6">
    <mergeCell ref="N4:O4"/>
    <mergeCell ref="A4:A5"/>
    <mergeCell ref="B4:D4"/>
    <mergeCell ref="E4:G4"/>
    <mergeCell ref="H4:J4"/>
    <mergeCell ref="K4:M4"/>
  </mergeCells>
  <phoneticPr fontId="2" type="noConversion"/>
  <printOptions horizontalCentered="1"/>
  <pageMargins left="0.70866141732283472" right="1.0236220472440944" top="0.78740157480314965" bottom="0.59055118110236227" header="0.59055118110236227" footer="0.39370078740157483"/>
  <pageSetup paperSize="9" scale="50" orientation="landscape" r:id="rId1"/>
</worksheet>
</file>

<file path=xl/worksheets/sheet7.xml><?xml version="1.0" encoding="utf-8"?>
<worksheet xmlns="http://schemas.openxmlformats.org/spreadsheetml/2006/main" xmlns:r="http://schemas.openxmlformats.org/officeDocument/2006/relationships">
  <sheetPr codeName="Sheet12"/>
  <dimension ref="A1:R12"/>
  <sheetViews>
    <sheetView view="pageBreakPreview" zoomScaleNormal="100" zoomScaleSheetLayoutView="100" workbookViewId="0">
      <selection activeCell="F16" sqref="F16"/>
    </sheetView>
  </sheetViews>
  <sheetFormatPr defaultRowHeight="16.5"/>
  <cols>
    <col min="1" max="1" width="20.625" style="70" customWidth="1"/>
    <col min="2" max="2" width="12.625" style="19" customWidth="1"/>
    <col min="3" max="3" width="13.625" style="79" customWidth="1"/>
    <col min="4" max="4" width="10.625" style="79" customWidth="1"/>
    <col min="5" max="5" width="13.625" style="19" customWidth="1"/>
    <col min="6" max="6" width="10.625" style="79" customWidth="1"/>
    <col min="9" max="9" width="11.375" bestFit="1" customWidth="1"/>
    <col min="10" max="11" width="11.875" bestFit="1" customWidth="1"/>
  </cols>
  <sheetData>
    <row r="1" spans="1:18" s="62" customFormat="1" ht="42" customHeight="1">
      <c r="A1" s="328" t="s">
        <v>137</v>
      </c>
      <c r="B1" s="328"/>
      <c r="C1" s="328"/>
      <c r="D1" s="328"/>
      <c r="E1" s="328"/>
      <c r="F1" s="328"/>
      <c r="G1" s="61"/>
      <c r="R1" s="61"/>
    </row>
    <row r="2" spans="1:18" s="63" customFormat="1" ht="24.95" customHeight="1">
      <c r="B2" s="105"/>
      <c r="C2" s="105"/>
      <c r="D2" s="105"/>
      <c r="E2" s="105"/>
      <c r="F2" s="105"/>
      <c r="G2" s="65"/>
      <c r="R2" s="65"/>
    </row>
    <row r="3" spans="1:18" s="67" customFormat="1" ht="30" customHeight="1">
      <c r="A3" s="66" t="e">
        <f>인집!A3</f>
        <v>#REF!</v>
      </c>
      <c r="B3" s="68"/>
      <c r="C3" s="69"/>
      <c r="D3" s="69"/>
      <c r="E3" s="68"/>
      <c r="F3" s="43" t="s">
        <v>225</v>
      </c>
      <c r="G3" s="69"/>
      <c r="R3" s="69"/>
    </row>
    <row r="4" spans="1:18" s="70" customFormat="1" ht="30" customHeight="1">
      <c r="A4" s="106" t="s">
        <v>138</v>
      </c>
      <c r="B4" s="71" t="s">
        <v>139</v>
      </c>
      <c r="C4" s="72" t="s">
        <v>140</v>
      </c>
      <c r="D4" s="72" t="s">
        <v>141</v>
      </c>
      <c r="E4" s="71" t="s">
        <v>142</v>
      </c>
      <c r="F4" s="71" t="s">
        <v>143</v>
      </c>
    </row>
    <row r="5" spans="1:18" s="70" customFormat="1" ht="30" customHeight="1">
      <c r="A5" s="177" t="str">
        <f>인집!A6</f>
        <v>안내 및 투어 보조자</v>
      </c>
      <c r="B5" s="73">
        <f>노임!$C6</f>
        <v>0</v>
      </c>
      <c r="C5" s="78">
        <f>기본시간!I6</f>
        <v>208.5</v>
      </c>
      <c r="D5" s="78">
        <f>인집!C6</f>
        <v>2</v>
      </c>
      <c r="E5" s="73">
        <f>INT(B5*C5*D5)</f>
        <v>0</v>
      </c>
      <c r="F5" s="73"/>
    </row>
    <row r="6" spans="1:18" s="70" customFormat="1" ht="30" customHeight="1" thickBot="1">
      <c r="A6" s="185"/>
      <c r="B6" s="186"/>
      <c r="C6" s="187"/>
      <c r="D6" s="83"/>
      <c r="E6" s="84"/>
      <c r="F6" s="84"/>
      <c r="G6" s="79"/>
      <c r="R6" s="79"/>
    </row>
    <row r="7" spans="1:18" s="70" customFormat="1" ht="30" customHeight="1" thickTop="1">
      <c r="A7" s="329" t="s">
        <v>144</v>
      </c>
      <c r="B7" s="330"/>
      <c r="C7" s="331"/>
      <c r="D7" s="127">
        <f>SUM(D5:D6)</f>
        <v>2</v>
      </c>
      <c r="E7" s="128">
        <f>SUM(E5:E6)</f>
        <v>0</v>
      </c>
      <c r="F7" s="128"/>
      <c r="G7" s="79"/>
      <c r="R7" s="79"/>
    </row>
    <row r="8" spans="1:18" s="70" customFormat="1" ht="30" customHeight="1">
      <c r="A8" s="70" t="s">
        <v>145</v>
      </c>
      <c r="B8" s="19"/>
      <c r="C8" s="79"/>
      <c r="D8" s="79"/>
      <c r="E8" s="19"/>
      <c r="F8" s="79"/>
      <c r="G8" s="79"/>
      <c r="R8" s="79"/>
    </row>
    <row r="9" spans="1:18" s="86" customFormat="1" ht="30" customHeight="1">
      <c r="A9" s="86" t="s">
        <v>226</v>
      </c>
      <c r="B9" s="87"/>
      <c r="C9" s="88"/>
      <c r="D9" s="88"/>
      <c r="E9" s="87"/>
      <c r="F9" s="88"/>
      <c r="G9" s="88"/>
      <c r="R9" s="88"/>
    </row>
    <row r="10" spans="1:18" s="70" customFormat="1" ht="30" customHeight="1">
      <c r="A10" s="70" t="s">
        <v>301</v>
      </c>
      <c r="B10" s="19"/>
      <c r="C10" s="79"/>
      <c r="D10" s="79"/>
      <c r="E10" s="19"/>
      <c r="F10" s="79"/>
      <c r="G10" s="79"/>
      <c r="I10" s="225"/>
      <c r="J10" s="225"/>
      <c r="R10" s="79"/>
    </row>
    <row r="11" spans="1:18">
      <c r="I11" s="225"/>
      <c r="J11" s="225"/>
    </row>
    <row r="12" spans="1:18">
      <c r="I12" s="225"/>
      <c r="J12" s="225"/>
      <c r="K12" s="226"/>
    </row>
  </sheetData>
  <mergeCells count="2">
    <mergeCell ref="A1:F1"/>
    <mergeCell ref="A7:C7"/>
  </mergeCells>
  <phoneticPr fontId="2" type="noConversion"/>
  <printOptions horizontalCentered="1"/>
  <pageMargins left="0.59055118110236227" right="0.59055118110236227" top="1.0236220472440944" bottom="0.70866141732283472" header="0.70866141732283472" footer="0.51181102362204722"/>
  <pageSetup paperSize="9" orientation="portrait" r:id="rId1"/>
</worksheet>
</file>

<file path=xl/worksheets/sheet8.xml><?xml version="1.0" encoding="utf-8"?>
<worksheet xmlns="http://schemas.openxmlformats.org/spreadsheetml/2006/main" xmlns:r="http://schemas.openxmlformats.org/officeDocument/2006/relationships">
  <sheetPr codeName="Sheet21"/>
  <dimension ref="A1:R10"/>
  <sheetViews>
    <sheetView view="pageBreakPreview" zoomScaleNormal="100" zoomScaleSheetLayoutView="100" workbookViewId="0">
      <selection activeCell="B5" sqref="B5"/>
    </sheetView>
  </sheetViews>
  <sheetFormatPr defaultRowHeight="16.5"/>
  <cols>
    <col min="1" max="1" width="20.625" style="70" customWidth="1"/>
    <col min="2" max="2" width="12.625" style="19" customWidth="1"/>
    <col min="3" max="3" width="14.625" style="79" customWidth="1"/>
    <col min="4" max="4" width="8.625" style="79" customWidth="1"/>
    <col min="5" max="5" width="13.125" style="19" customWidth="1"/>
    <col min="6" max="6" width="13.125" style="79" customWidth="1"/>
    <col min="9" max="9" width="18.75" bestFit="1" customWidth="1"/>
    <col min="10" max="10" width="16.375" bestFit="1" customWidth="1"/>
  </cols>
  <sheetData>
    <row r="1" spans="1:18" s="62" customFormat="1" ht="42" customHeight="1">
      <c r="A1" s="328" t="s">
        <v>146</v>
      </c>
      <c r="B1" s="328"/>
      <c r="C1" s="328"/>
      <c r="D1" s="328"/>
      <c r="E1" s="328"/>
      <c r="F1" s="328"/>
      <c r="G1" s="61"/>
      <c r="R1" s="61"/>
    </row>
    <row r="2" spans="1:18" s="63" customFormat="1" ht="24.95" customHeight="1">
      <c r="B2" s="105"/>
      <c r="C2" s="105"/>
      <c r="D2" s="105"/>
      <c r="E2" s="105"/>
      <c r="F2" s="105"/>
      <c r="G2" s="65"/>
      <c r="I2" s="254"/>
      <c r="R2" s="65"/>
    </row>
    <row r="3" spans="1:18" s="67" customFormat="1" ht="30" customHeight="1">
      <c r="A3" s="66" t="e">
        <f>기급산!A3</f>
        <v>#REF!</v>
      </c>
      <c r="B3" s="68"/>
      <c r="C3" s="69"/>
      <c r="D3" s="69"/>
      <c r="E3" s="68"/>
      <c r="F3" s="43" t="s">
        <v>227</v>
      </c>
      <c r="G3" s="69"/>
      <c r="I3" s="254"/>
      <c r="R3" s="69"/>
    </row>
    <row r="4" spans="1:18" s="70" customFormat="1" ht="30" customHeight="1">
      <c r="A4" s="106" t="s">
        <v>147</v>
      </c>
      <c r="B4" s="71" t="s">
        <v>148</v>
      </c>
      <c r="C4" s="72" t="s">
        <v>149</v>
      </c>
      <c r="D4" s="72" t="s">
        <v>150</v>
      </c>
      <c r="E4" s="71" t="s">
        <v>151</v>
      </c>
      <c r="F4" s="71" t="s">
        <v>152</v>
      </c>
      <c r="I4" s="254"/>
      <c r="J4" s="254"/>
    </row>
    <row r="5" spans="1:18" s="70" customFormat="1" ht="30" customHeight="1">
      <c r="A5" s="177" t="str">
        <f>기급산!A5</f>
        <v>안내 및 투어 보조자</v>
      </c>
      <c r="B5" s="73"/>
      <c r="C5" s="129">
        <v>0</v>
      </c>
      <c r="D5" s="78">
        <f>기급산!D5</f>
        <v>2</v>
      </c>
      <c r="E5" s="73">
        <f>INT(B5*C5*D5)</f>
        <v>0</v>
      </c>
      <c r="F5" s="73"/>
      <c r="I5" s="254"/>
      <c r="J5" s="132"/>
    </row>
    <row r="6" spans="1:18" s="70" customFormat="1" ht="30" customHeight="1" thickBot="1">
      <c r="A6" s="185"/>
      <c r="B6" s="186"/>
      <c r="C6" s="187"/>
      <c r="D6" s="83"/>
      <c r="E6" s="84"/>
      <c r="F6" s="84"/>
      <c r="G6" s="79"/>
      <c r="R6" s="79"/>
    </row>
    <row r="7" spans="1:18" s="70" customFormat="1" ht="30" customHeight="1" thickTop="1">
      <c r="A7" s="329" t="s">
        <v>153</v>
      </c>
      <c r="B7" s="330"/>
      <c r="C7" s="331"/>
      <c r="D7" s="127">
        <f>SUM(D5:D6)</f>
        <v>2</v>
      </c>
      <c r="E7" s="128">
        <f>SUM(E5:E6)</f>
        <v>0</v>
      </c>
      <c r="F7" s="128">
        <f>SUM(F5:F6)</f>
        <v>0</v>
      </c>
      <c r="G7" s="79"/>
      <c r="R7" s="79"/>
    </row>
    <row r="8" spans="1:18" s="70" customFormat="1" ht="30" customHeight="1">
      <c r="A8" s="103" t="s">
        <v>240</v>
      </c>
      <c r="B8" s="19"/>
      <c r="C8" s="79"/>
      <c r="D8" s="79"/>
      <c r="E8" s="19"/>
      <c r="F8" s="79"/>
      <c r="G8" s="79"/>
      <c r="R8" s="79"/>
    </row>
    <row r="9" spans="1:18" s="86" customFormat="1" ht="30" customHeight="1">
      <c r="A9" s="70" t="s">
        <v>154</v>
      </c>
      <c r="B9" s="87"/>
      <c r="C9" s="88"/>
      <c r="D9" s="88"/>
      <c r="E9" s="87"/>
      <c r="F9" s="88"/>
      <c r="G9" s="88"/>
      <c r="R9" s="88"/>
    </row>
    <row r="10" spans="1:18" s="70" customFormat="1" ht="30" customHeight="1">
      <c r="A10" s="70" t="s">
        <v>155</v>
      </c>
      <c r="B10" s="19"/>
      <c r="C10" s="79"/>
      <c r="D10" s="79"/>
      <c r="E10" s="19"/>
      <c r="F10" s="79"/>
      <c r="G10" s="79"/>
      <c r="R10" s="79"/>
    </row>
  </sheetData>
  <mergeCells count="2">
    <mergeCell ref="A1:F1"/>
    <mergeCell ref="A7:C7"/>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xl/worksheets/sheet9.xml><?xml version="1.0" encoding="utf-8"?>
<worksheet xmlns="http://schemas.openxmlformats.org/spreadsheetml/2006/main" xmlns:r="http://schemas.openxmlformats.org/officeDocument/2006/relationships">
  <sheetPr codeName="Sheet25">
    <tabColor rgb="FFFF0000"/>
  </sheetPr>
  <dimension ref="A1:S15"/>
  <sheetViews>
    <sheetView view="pageBreakPreview" zoomScaleNormal="100" zoomScaleSheetLayoutView="100" workbookViewId="0">
      <selection activeCell="C5" sqref="C5"/>
    </sheetView>
  </sheetViews>
  <sheetFormatPr defaultRowHeight="16.5"/>
  <cols>
    <col min="1" max="1" width="17.625" style="70" customWidth="1"/>
    <col min="2" max="2" width="11.625" style="19" customWidth="1"/>
    <col min="3" max="3" width="12.625" style="79" customWidth="1"/>
    <col min="4" max="4" width="6.625" style="79" customWidth="1"/>
    <col min="5" max="5" width="8.375" style="149" customWidth="1"/>
    <col min="6" max="7" width="13.125" style="19" customWidth="1"/>
    <col min="11" max="12" width="0" hidden="1" customWidth="1"/>
    <col min="13" max="13" width="10.375" hidden="1" customWidth="1"/>
    <col min="14" max="15" width="0" hidden="1" customWidth="1"/>
    <col min="17" max="17" width="16.25" bestFit="1" customWidth="1"/>
  </cols>
  <sheetData>
    <row r="1" spans="1:19" s="62" customFormat="1" ht="42" customHeight="1">
      <c r="A1" s="328" t="s">
        <v>156</v>
      </c>
      <c r="B1" s="328"/>
      <c r="C1" s="328"/>
      <c r="D1" s="328"/>
      <c r="E1" s="328"/>
      <c r="F1" s="328"/>
      <c r="G1" s="328"/>
      <c r="H1" s="61"/>
      <c r="S1" s="61"/>
    </row>
    <row r="2" spans="1:19" s="63" customFormat="1" ht="24.95" customHeight="1">
      <c r="B2" s="105"/>
      <c r="C2" s="105"/>
      <c r="D2" s="105"/>
      <c r="E2" s="180"/>
      <c r="F2" s="105"/>
      <c r="G2" s="105"/>
      <c r="H2" s="65"/>
      <c r="S2" s="65"/>
    </row>
    <row r="3" spans="1:19" s="63" customFormat="1" ht="30" customHeight="1">
      <c r="A3" s="66" t="e">
        <f>상금!A3</f>
        <v>#REF!</v>
      </c>
      <c r="B3" s="130"/>
      <c r="C3" s="65"/>
      <c r="D3" s="65"/>
      <c r="E3" s="188"/>
      <c r="F3" s="130"/>
      <c r="G3" s="43" t="s">
        <v>228</v>
      </c>
      <c r="H3" s="65"/>
      <c r="S3" s="65"/>
    </row>
    <row r="4" spans="1:19" s="70" customFormat="1" ht="30" customHeight="1">
      <c r="A4" s="106" t="s">
        <v>147</v>
      </c>
      <c r="B4" s="72" t="s">
        <v>157</v>
      </c>
      <c r="C4" s="72" t="s">
        <v>158</v>
      </c>
      <c r="D4" s="72" t="s">
        <v>159</v>
      </c>
      <c r="E4" s="71" t="s">
        <v>160</v>
      </c>
      <c r="F4" s="71" t="s">
        <v>161</v>
      </c>
      <c r="G4" s="71" t="s">
        <v>162</v>
      </c>
    </row>
    <row r="5" spans="1:19" s="70" customFormat="1" ht="26.1" customHeight="1">
      <c r="A5" s="285" t="str">
        <f>상금!A5</f>
        <v>안내 및 투어 보조자</v>
      </c>
      <c r="B5" s="278" t="s">
        <v>163</v>
      </c>
      <c r="C5" s="73"/>
      <c r="D5" s="279">
        <v>26</v>
      </c>
      <c r="E5" s="280">
        <f>인집!C6</f>
        <v>2</v>
      </c>
      <c r="F5" s="77"/>
      <c r="G5" s="281"/>
      <c r="H5" s="132"/>
    </row>
    <row r="6" spans="1:19" s="70" customFormat="1" ht="26.1" customHeight="1">
      <c r="A6" s="332" t="s">
        <v>153</v>
      </c>
      <c r="B6" s="333"/>
      <c r="C6" s="90"/>
      <c r="D6" s="90"/>
      <c r="E6" s="189"/>
      <c r="F6" s="90"/>
      <c r="G6" s="133">
        <f>SUM(G5)</f>
        <v>0</v>
      </c>
      <c r="H6" s="134"/>
      <c r="S6" s="79"/>
    </row>
    <row r="7" spans="1:19" s="70" customFormat="1" ht="24" customHeight="1">
      <c r="A7" s="103" t="s">
        <v>300</v>
      </c>
      <c r="B7" s="19"/>
      <c r="C7" s="79"/>
      <c r="D7" s="79"/>
      <c r="E7" s="149"/>
      <c r="F7" s="19"/>
      <c r="G7" s="19"/>
      <c r="H7" s="79"/>
      <c r="S7" s="79"/>
    </row>
    <row r="8" spans="1:19" s="70" customFormat="1" ht="24" customHeight="1">
      <c r="A8" s="103" t="s">
        <v>350</v>
      </c>
      <c r="B8" s="19"/>
      <c r="C8" s="79"/>
      <c r="D8" s="79"/>
      <c r="E8" s="149"/>
      <c r="F8" s="19"/>
      <c r="G8" s="19"/>
      <c r="H8" s="79"/>
      <c r="S8" s="79"/>
    </row>
    <row r="9" spans="1:19" s="70" customFormat="1" ht="24" customHeight="1">
      <c r="A9" s="103" t="s">
        <v>233</v>
      </c>
      <c r="B9" s="19"/>
      <c r="C9" s="79"/>
      <c r="D9" s="79"/>
      <c r="E9" s="149"/>
      <c r="F9" s="19"/>
      <c r="G9" s="19"/>
      <c r="H9" s="79"/>
      <c r="S9" s="79"/>
    </row>
    <row r="10" spans="1:19" s="70" customFormat="1" ht="24" customHeight="1">
      <c r="A10" s="103" t="s">
        <v>234</v>
      </c>
      <c r="B10" s="19"/>
      <c r="C10" s="79"/>
      <c r="D10" s="79"/>
      <c r="E10" s="149"/>
      <c r="F10" s="19"/>
      <c r="G10" s="19"/>
      <c r="H10" s="79"/>
      <c r="K10" s="103"/>
      <c r="S10" s="79"/>
    </row>
    <row r="11" spans="1:19" s="70" customFormat="1" ht="24" hidden="1" customHeight="1">
      <c r="A11" s="103" t="s">
        <v>359</v>
      </c>
      <c r="B11" s="19"/>
      <c r="C11" s="79"/>
      <c r="D11" s="79"/>
      <c r="E11" s="149"/>
      <c r="F11" s="19"/>
      <c r="G11" s="19"/>
      <c r="H11" s="79"/>
      <c r="S11" s="79"/>
    </row>
    <row r="12" spans="1:19" s="70" customFormat="1" ht="24" hidden="1" customHeight="1">
      <c r="A12" s="103" t="s">
        <v>281</v>
      </c>
      <c r="B12" s="19"/>
      <c r="C12" s="79"/>
      <c r="D12" s="79"/>
      <c r="E12" s="149"/>
      <c r="F12" s="19"/>
      <c r="G12" s="19"/>
      <c r="H12" s="79"/>
      <c r="S12" s="79"/>
    </row>
    <row r="13" spans="1:19" s="70" customFormat="1" ht="24" hidden="1" customHeight="1">
      <c r="A13" s="103" t="s">
        <v>360</v>
      </c>
      <c r="B13" s="19"/>
      <c r="C13" s="79"/>
      <c r="D13" s="79"/>
      <c r="E13" s="149"/>
      <c r="F13" s="19"/>
      <c r="G13" s="19"/>
      <c r="H13" s="79"/>
      <c r="S13" s="79"/>
    </row>
    <row r="14" spans="1:19" s="70" customFormat="1" ht="24" customHeight="1">
      <c r="A14" s="103" t="s">
        <v>235</v>
      </c>
      <c r="B14" s="19"/>
      <c r="C14" s="79"/>
      <c r="D14" s="79"/>
      <c r="E14" s="149"/>
      <c r="F14" s="19"/>
      <c r="G14" s="19"/>
      <c r="H14" s="79"/>
      <c r="S14" s="79"/>
    </row>
    <row r="15" spans="1:19" s="70" customFormat="1" ht="24" customHeight="1">
      <c r="A15" s="103" t="s">
        <v>232</v>
      </c>
      <c r="B15" s="19"/>
      <c r="C15" s="79"/>
      <c r="D15" s="79"/>
      <c r="E15" s="149"/>
      <c r="F15" s="19"/>
      <c r="G15" s="19"/>
      <c r="H15" s="79"/>
      <c r="S15" s="79"/>
    </row>
  </sheetData>
  <mergeCells count="2">
    <mergeCell ref="A6:B6"/>
    <mergeCell ref="A1:G1"/>
  </mergeCells>
  <phoneticPr fontId="2" type="noConversion"/>
  <printOptions horizontalCentered="1"/>
  <pageMargins left="0.59055118110236215" right="0.59055118110236215" top="1.0236220472440944" bottom="0.70866141732283461" header="0.70866141732283461"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24</vt:i4>
      </vt:variant>
      <vt:variant>
        <vt:lpstr>이름이 지정된 범위</vt:lpstr>
      </vt:variant>
      <vt:variant>
        <vt:i4>16</vt:i4>
      </vt:variant>
    </vt:vector>
  </HeadingPairs>
  <TitlesOfParts>
    <vt:vector size="40" baseType="lpstr">
      <vt:lpstr>원가계산</vt:lpstr>
      <vt:lpstr>노간</vt:lpstr>
      <vt:lpstr>근로형태</vt:lpstr>
      <vt:lpstr>근로시간</vt:lpstr>
      <vt:lpstr>기본시간</vt:lpstr>
      <vt:lpstr>인집</vt:lpstr>
      <vt:lpstr>기급산</vt:lpstr>
      <vt:lpstr>상금</vt:lpstr>
      <vt:lpstr>제수당</vt:lpstr>
      <vt:lpstr>연차수당</vt:lpstr>
      <vt:lpstr>퇴직금</vt:lpstr>
      <vt:lpstr>노임</vt:lpstr>
      <vt:lpstr>통상임금</vt:lpstr>
      <vt:lpstr>경간</vt:lpstr>
      <vt:lpstr>경산</vt:lpstr>
      <vt:lpstr>경집</vt:lpstr>
      <vt:lpstr>보험집</vt:lpstr>
      <vt:lpstr>산재</vt:lpstr>
      <vt:lpstr>건강</vt:lpstr>
      <vt:lpstr>노인</vt:lpstr>
      <vt:lpstr>연금</vt:lpstr>
      <vt:lpstr>고용</vt:lpstr>
      <vt:lpstr>임금</vt:lpstr>
      <vt:lpstr>피복</vt:lpstr>
      <vt:lpstr>경산!Print_Area</vt:lpstr>
      <vt:lpstr>경집!Print_Area</vt:lpstr>
      <vt:lpstr>근로시간!Print_Area</vt:lpstr>
      <vt:lpstr>근로형태!Print_Area</vt:lpstr>
      <vt:lpstr>기급산!Print_Area</vt:lpstr>
      <vt:lpstr>기본시간!Print_Area</vt:lpstr>
      <vt:lpstr>노인!Print_Area</vt:lpstr>
      <vt:lpstr>노임!Print_Area</vt:lpstr>
      <vt:lpstr>보험집!Print_Area</vt:lpstr>
      <vt:lpstr>산재!Print_Area</vt:lpstr>
      <vt:lpstr>상금!Print_Area</vt:lpstr>
      <vt:lpstr>연차수당!Print_Area</vt:lpstr>
      <vt:lpstr>인집!Print_Area</vt:lpstr>
      <vt:lpstr>제수당!Print_Area</vt:lpstr>
      <vt:lpstr>통상임금!Print_Area</vt:lpstr>
      <vt:lpstr>피복!Print_Area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원가-박준표</dc:creator>
  <cp:lastModifiedBy>USER</cp:lastModifiedBy>
  <cp:lastPrinted>2018-10-19T07:41:35Z</cp:lastPrinted>
  <dcterms:created xsi:type="dcterms:W3CDTF">2017-02-09T01:31:40Z</dcterms:created>
  <dcterms:modified xsi:type="dcterms:W3CDTF">2018-12-07T07:50:54Z</dcterms:modified>
</cp:coreProperties>
</file>