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915" activeTab="0"/>
  </bookViews>
  <sheets>
    <sheet name="공종별집계표" sheetId="1" r:id="rId1"/>
    <sheet name="공종별내역서" sheetId="2" r:id="rId2"/>
    <sheet name="단가대비표" sheetId="3" r:id="rId3"/>
    <sheet name=" 공사설정 " sheetId="4" r:id="rId4"/>
    <sheet name="Sheet1" sheetId="5" r:id="rId5"/>
  </sheets>
  <definedNames>
    <definedName name="_xlnm.Print_Area" localSheetId="1">'공종별내역서'!$A$1:$M$29</definedName>
    <definedName name="_xlnm.Print_Area" localSheetId="0">'공종별집계표'!$A$1:$M$29</definedName>
    <definedName name="_xlnm.Print_Area" localSheetId="2">'단가대비표'!$A$1:$X$7</definedName>
    <definedName name="_xlnm.Print_Titles" localSheetId="1">'공종별내역서'!$1:$3</definedName>
    <definedName name="_xlnm.Print_Titles" localSheetId="0">'공종별집계표'!$1:$4</definedName>
    <definedName name="_xlnm.Print_Titles" localSheetId="2">'단가대비표'!$1:$4</definedName>
  </definedNames>
  <calcPr fullCalcOnLoad="1"/>
</workbook>
</file>

<file path=xl/sharedStrings.xml><?xml version="1.0" encoding="utf-8"?>
<sst xmlns="http://schemas.openxmlformats.org/spreadsheetml/2006/main" count="293" uniqueCount="150">
  <si>
    <t>공 종 별 집 계 표</t>
  </si>
  <si>
    <t>[ 건설폐기물(분리발주)-경기 상상캠퍼스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</si>
  <si>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</si>
  <si>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</si>
  <si>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</si>
  <si>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</si>
  <si>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</si>
  <si>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</si>
  <si>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</si>
  <si>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</si>
  <si>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</si>
  <si>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</si>
  <si>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</si>
  <si>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</si>
  <si>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</si>
  <si>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</si>
  <si>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</si>
  <si>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</si>
  <si>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</si>
  <si>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</si>
  <si>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</si>
  <si>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</si>
  <si>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</si>
  <si>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</si>
  <si>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</si>
  <si>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</si>
  <si>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</si>
  <si>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</si>
  <si>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</si>
  <si>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</si>
  <si>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</si>
  <si>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</si>
  <si>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</si>
  <si>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</si>
  <si>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</si>
  <si>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</si>
  <si>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</si>
  <si>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</si>
  <si>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</si>
  <si>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</si>
  <si>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</si>
  <si>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</si>
  <si>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</si>
  <si>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</si>
  <si>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</si>
  <si>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</si>
  <si>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</si>
  <si>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</si>
  <si>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</si>
  <si>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</si>
  <si>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</si>
  <si>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건설폐기물(분리발주)-경기 상상캠퍼스</t>
  </si>
  <si>
    <t/>
  </si>
  <si>
    <t>01</t>
  </si>
  <si>
    <t>0101  -. 폐기물 처리비(분리발주)</t>
  </si>
  <si>
    <t>0101</t>
  </si>
  <si>
    <t>토목</t>
  </si>
  <si>
    <t>분리발주</t>
  </si>
  <si>
    <t>건설폐기물 처리비</t>
  </si>
  <si>
    <t>폐아스팔트</t>
  </si>
  <si>
    <t>TON</t>
  </si>
  <si>
    <t>자재 2</t>
  </si>
  <si>
    <t>525462E5948C682A5356A0F4399B62</t>
  </si>
  <si>
    <t>F</t>
  </si>
  <si>
    <t>T</t>
  </si>
  <si>
    <t>0101525462E5948C682A5356A0F4399B62</t>
  </si>
  <si>
    <t>폐콘크리트</t>
  </si>
  <si>
    <t>자재 1</t>
  </si>
  <si>
    <t>525462E5948C682A5356A0F43998AE</t>
  </si>
  <si>
    <t>0101525462E5948C682A5356A0F43998AE</t>
  </si>
  <si>
    <t>건설폐기물 운반비</t>
  </si>
  <si>
    <t>L=30Km이하,덤프24톤</t>
  </si>
  <si>
    <t>자재 3</t>
  </si>
  <si>
    <t>525462E5948C682B7956DE64B169E7</t>
  </si>
  <si>
    <t>0101525462E5948C682B7956DE64B169E7</t>
  </si>
  <si>
    <t>부가가치세</t>
  </si>
  <si>
    <t>합계의 10%</t>
  </si>
  <si>
    <t>식</t>
  </si>
  <si>
    <t>534DC21548366D38935A8504C911001</t>
  </si>
  <si>
    <t>0101534DC21548366D38935A8504C911001</t>
  </si>
  <si>
    <t>[ 합           계 ]</t>
  </si>
  <si>
    <t>TOTAL</t>
  </si>
  <si>
    <t>단 가 대 비 표</t>
  </si>
  <si>
    <t>코  드</t>
  </si>
  <si>
    <t>규격</t>
  </si>
  <si>
    <t>유통물가</t>
  </si>
  <si>
    <t>PAGE</t>
  </si>
  <si>
    <t>물가자료</t>
  </si>
  <si>
    <t>물가정보</t>
  </si>
  <si>
    <t>거래가격</t>
  </si>
  <si>
    <t>조사가격</t>
  </si>
  <si>
    <t>적용단가</t>
  </si>
  <si>
    <t>노 무 비</t>
  </si>
  <si>
    <t>경    비</t>
  </si>
  <si>
    <t>번  호</t>
  </si>
  <si>
    <t>품목구분</t>
  </si>
  <si>
    <t>노임구분</t>
  </si>
  <si>
    <t>소수점처리</t>
  </si>
  <si>
    <t>부록151</t>
  </si>
  <si>
    <t>부록160</t>
  </si>
  <si>
    <t>부록152</t>
  </si>
  <si>
    <t>이 Sheet는 수정하지 마십시요</t>
  </si>
  <si>
    <t>공사구분</t>
  </si>
  <si>
    <t>B</t>
  </si>
  <si>
    <t>확정내역</t>
  </si>
  <si>
    <t>원내역</t>
  </si>
  <si>
    <t>자재단가적용</t>
  </si>
  <si>
    <t>경비단가적용</t>
  </si>
  <si>
    <t>품목코드형식</t>
  </si>
  <si>
    <t>XXXX-XXXX-XXXXXXXXX</t>
  </si>
  <si>
    <t>내역금액소수점처리</t>
  </si>
  <si>
    <t>C</t>
  </si>
  <si>
    <t>일위대가내역소수점처리</t>
  </si>
  <si>
    <t>단가명</t>
  </si>
  <si>
    <t>TTTTT</t>
  </si>
  <si>
    <t>환율</t>
  </si>
  <si>
    <t>시간당작업량</t>
  </si>
  <si>
    <t>R</t>
  </si>
  <si>
    <t>1회 사이클시간</t>
  </si>
  <si>
    <t>시간당 작업사이클</t>
  </si>
  <si>
    <t>일반변수</t>
  </si>
  <si>
    <t>시간당 노임산출 계수</t>
  </si>
  <si>
    <t>A</t>
  </si>
  <si>
    <t>1/8*16/12*25/20</t>
  </si>
  <si>
    <t>재료비 할증 계수</t>
  </si>
  <si>
    <t>노무비 할증 계수</t>
  </si>
  <si>
    <t>경비 할증 계수</t>
  </si>
  <si>
    <t>내역,일위대가 품명,규격,단위 따로적용</t>
  </si>
  <si>
    <t>내역단가 소수점처리</t>
  </si>
  <si>
    <t>코드</t>
  </si>
  <si>
    <t>공종구분명</t>
  </si>
  <si>
    <t>원가비목코드</t>
  </si>
  <si>
    <t>제조설치 납품비</t>
  </si>
  <si>
    <t>A3</t>
  </si>
  <si>
    <t>운    반    비</t>
  </si>
  <si>
    <t>C1</t>
  </si>
  <si>
    <t>관급자관급자재비</t>
  </si>
  <si>
    <t>DJ</t>
  </si>
  <si>
    <t>도급자관급자재비</t>
  </si>
  <si>
    <t>D3</t>
  </si>
  <si>
    <t>폐기물 상차비</t>
  </si>
  <si>
    <t>D4</t>
  </si>
  <si>
    <t>폐기물 처리비</t>
  </si>
  <si>
    <t>D5</t>
  </si>
  <si>
    <t>임목폐기물처리비</t>
  </si>
  <si>
    <t>D6</t>
  </si>
  <si>
    <t>대 관 협 의 비</t>
  </si>
  <si>
    <t>D7</t>
  </si>
  <si>
    <t>검사 및 시험비</t>
  </si>
  <si>
    <t>D8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</si>
</sst>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#;\-#,###;#;"/>
    <numFmt numFmtId="178" formatCode="#,##0.00#;\-#,##0.00#;#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u val="single"/>
      <sz val="16"/>
      <color indexed="8"/>
      <name val="맑은 고딕"/>
      <family val="3"/>
    </font>
    <font>
      <b/>
      <sz val="11"/>
      <color indexed="8"/>
      <name val="맑은 고딕"/>
      <family val="3"/>
    </font>
    <font>
      <b/>
      <sz val="11"/>
      <color indexed="8"/>
      <name val="굴림체"/>
      <family val="3"/>
    </font>
    <font>
      <sz val="11"/>
      <color indexed="8"/>
      <name val="굴림체"/>
      <family val="3"/>
    </font>
    <font>
      <sz val="11"/>
      <color indexed="8"/>
      <name val="돋움체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theme="1"/>
      <name val="굴림체"/>
      <family val="3"/>
    </font>
    <font>
      <sz val="11"/>
      <color theme="1"/>
      <name val="굴림체"/>
      <family val="3"/>
    </font>
    <font>
      <b/>
      <u val="single"/>
      <sz val="16"/>
      <color theme="1"/>
      <name val="Calibri"/>
      <family val="3"/>
    </font>
    <font>
      <sz val="11"/>
      <color theme="1"/>
      <name val="돋움체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0" fontId="31" fillId="0" borderId="10" xfId="0" applyFont="1" applyBorder="1" applyAlignment="1" quotePrefix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 quotePrefix="1">
      <alignment vertical="top"/>
    </xf>
    <xf numFmtId="0" fontId="0" fillId="0" borderId="0" xfId="0" applyAlignment="1">
      <alignment vertical="top"/>
    </xf>
    <xf numFmtId="0" fontId="39" fillId="0" borderId="10" xfId="0" applyFont="1" applyBorder="1" applyAlignment="1" quotePrefix="1">
      <alignment horizontal="center" vertical="center" wrapText="1"/>
    </xf>
    <xf numFmtId="0" fontId="40" fillId="0" borderId="10" xfId="0" applyFont="1" applyBorder="1" applyAlignment="1" quotePrefix="1">
      <alignment vertical="center" wrapText="1"/>
    </xf>
    <xf numFmtId="0" fontId="40" fillId="0" borderId="10" xfId="0" applyFont="1" applyBorder="1" applyAlignment="1">
      <alignment vertical="center" wrapText="1"/>
    </xf>
    <xf numFmtId="176" fontId="40" fillId="0" borderId="10" xfId="0" applyNumberFormat="1" applyFont="1" applyBorder="1" applyAlignment="1">
      <alignment vertical="center" wrapText="1"/>
    </xf>
    <xf numFmtId="0" fontId="40" fillId="0" borderId="10" xfId="0" applyFont="1" applyBorder="1" applyAlignment="1" quotePrefix="1">
      <alignment vertical="top" wrapText="1"/>
    </xf>
    <xf numFmtId="0" fontId="40" fillId="0" borderId="10" xfId="0" applyFont="1" applyBorder="1" applyAlignment="1">
      <alignment vertical="top" wrapText="1"/>
    </xf>
    <xf numFmtId="177" fontId="40" fillId="0" borderId="10" xfId="0" applyNumberFormat="1" applyFont="1" applyBorder="1" applyAlignment="1">
      <alignment vertical="center" wrapText="1"/>
    </xf>
    <xf numFmtId="178" fontId="40" fillId="0" borderId="10" xfId="0" applyNumberFormat="1" applyFont="1" applyBorder="1" applyAlignment="1" quotePrefix="1">
      <alignment vertical="center" wrapText="1"/>
    </xf>
    <xf numFmtId="178" fontId="40" fillId="0" borderId="10" xfId="0" applyNumberFormat="1" applyFont="1" applyBorder="1" applyAlignment="1">
      <alignment vertical="center" wrapText="1"/>
    </xf>
    <xf numFmtId="178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  <xf numFmtId="0" fontId="31" fillId="0" borderId="10" xfId="0" applyFont="1" applyBorder="1" applyAlignment="1" quotePrefix="1">
      <alignment horizontal="center" vertical="center"/>
    </xf>
    <xf numFmtId="0" fontId="39" fillId="0" borderId="10" xfId="0" applyFont="1" applyBorder="1" applyAlignment="1" quotePrefix="1">
      <alignment horizontal="center" vertical="center" wrapText="1"/>
    </xf>
    <xf numFmtId="0" fontId="41" fillId="0" borderId="0" xfId="0" applyFont="1" applyAlignment="1" quotePrefix="1">
      <alignment horizontal="center" vertical="center"/>
    </xf>
    <xf numFmtId="0" fontId="0" fillId="0" borderId="0" xfId="0" applyFont="1" applyAlignment="1" quotePrefix="1">
      <alignment vertical="center"/>
    </xf>
    <xf numFmtId="0" fontId="42" fillId="0" borderId="0" xfId="0" applyFont="1" applyAlignment="1" quotePrefix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zoomScalePageLayoutView="0" workbookViewId="0" topLeftCell="A1">
      <selection activeCell="A3" sqref="A3:A4"/>
    </sheetView>
  </sheetViews>
  <sheetFormatPr defaultColWidth="9.140625" defaultRowHeight="15"/>
  <cols>
    <col min="1" max="1" width="40.57421875" style="0" customWidth="1"/>
    <col min="2" max="2" width="20.57421875" style="0" customWidth="1"/>
    <col min="3" max="4" width="4.57421875" style="0" customWidth="1"/>
    <col min="5" max="12" width="13.57421875" style="0" customWidth="1"/>
    <col min="13" max="13" width="12.57421875" style="0" customWidth="1"/>
    <col min="14" max="16" width="2.57421875" style="0" hidden="1" customWidth="1"/>
    <col min="17" max="19" width="1.57421875" style="0" hidden="1" customWidth="1"/>
    <col min="20" max="20" width="18.57421875" style="0" hidden="1" customWidth="1"/>
  </cols>
  <sheetData>
    <row r="1" spans="1:13" ht="30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0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20" ht="30" customHeight="1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/>
      <c r="G3" s="20" t="s">
        <v>9</v>
      </c>
      <c r="H3" s="20"/>
      <c r="I3" s="20" t="s">
        <v>10</v>
      </c>
      <c r="J3" s="20"/>
      <c r="K3" s="20" t="s">
        <v>11</v>
      </c>
      <c r="L3" s="20"/>
      <c r="M3" s="20" t="s">
        <v>12</v>
      </c>
      <c r="N3" s="19" t="s">
        <v>13</v>
      </c>
      <c r="O3" s="19" t="s">
        <v>14</v>
      </c>
      <c r="P3" s="19" t="s">
        <v>15</v>
      </c>
      <c r="Q3" s="19" t="s">
        <v>16</v>
      </c>
      <c r="R3" s="19" t="s">
        <v>17</v>
      </c>
      <c r="S3" s="19" t="s">
        <v>18</v>
      </c>
      <c r="T3" s="19" t="s">
        <v>19</v>
      </c>
    </row>
    <row r="4" spans="1:20" ht="30" customHeight="1">
      <c r="A4" s="21"/>
      <c r="B4" s="21"/>
      <c r="C4" s="21"/>
      <c r="D4" s="21"/>
      <c r="E4" s="9" t="s">
        <v>7</v>
      </c>
      <c r="F4" s="9" t="s">
        <v>8</v>
      </c>
      <c r="G4" s="9" t="s">
        <v>7</v>
      </c>
      <c r="H4" s="9" t="s">
        <v>8</v>
      </c>
      <c r="I4" s="9" t="s">
        <v>7</v>
      </c>
      <c r="J4" s="9" t="s">
        <v>8</v>
      </c>
      <c r="K4" s="9" t="s">
        <v>7</v>
      </c>
      <c r="L4" s="9" t="s">
        <v>8</v>
      </c>
      <c r="M4" s="21"/>
      <c r="N4" s="19"/>
      <c r="O4" s="19"/>
      <c r="P4" s="19"/>
      <c r="Q4" s="19"/>
      <c r="R4" s="19"/>
      <c r="S4" s="19"/>
      <c r="T4" s="19"/>
    </row>
    <row r="5" spans="1:20" ht="30" customHeight="1">
      <c r="A5" s="10" t="s">
        <v>51</v>
      </c>
      <c r="B5" s="10" t="s">
        <v>52</v>
      </c>
      <c r="C5" s="10" t="s">
        <v>52</v>
      </c>
      <c r="D5" s="11">
        <v>1</v>
      </c>
      <c r="E5" s="12">
        <f>F6</f>
        <v>0</v>
      </c>
      <c r="F5" s="12">
        <f>E5*D5</f>
        <v>0</v>
      </c>
      <c r="G5" s="12">
        <f>H6</f>
        <v>0</v>
      </c>
      <c r="H5" s="12">
        <f>G5*D5</f>
        <v>0</v>
      </c>
      <c r="I5" s="12">
        <f>J6</f>
        <v>49853000</v>
      </c>
      <c r="J5" s="12">
        <f>I5*D5</f>
        <v>49853000</v>
      </c>
      <c r="K5" s="12">
        <f>E5+G5+I5</f>
        <v>49853000</v>
      </c>
      <c r="L5" s="12">
        <f>F5+H5+J5</f>
        <v>49853000</v>
      </c>
      <c r="M5" s="10" t="s">
        <v>52</v>
      </c>
      <c r="N5" s="2" t="s">
        <v>53</v>
      </c>
      <c r="O5" s="2" t="s">
        <v>52</v>
      </c>
      <c r="P5" s="2" t="s">
        <v>52</v>
      </c>
      <c r="Q5" s="2" t="s">
        <v>52</v>
      </c>
      <c r="R5" s="3">
        <v>1</v>
      </c>
      <c r="S5" s="2" t="s">
        <v>52</v>
      </c>
      <c r="T5" s="6"/>
    </row>
    <row r="6" spans="1:20" ht="30" customHeight="1">
      <c r="A6" s="10" t="s">
        <v>54</v>
      </c>
      <c r="B6" s="10" t="s">
        <v>56</v>
      </c>
      <c r="C6" s="10" t="s">
        <v>52</v>
      </c>
      <c r="D6" s="11">
        <v>1</v>
      </c>
      <c r="E6" s="12">
        <f>공종별내역서!F29</f>
        <v>0</v>
      </c>
      <c r="F6" s="12">
        <f>E6*D6</f>
        <v>0</v>
      </c>
      <c r="G6" s="12">
        <f>공종별내역서!H29</f>
        <v>0</v>
      </c>
      <c r="H6" s="12">
        <f>G6*D6</f>
        <v>0</v>
      </c>
      <c r="I6" s="12">
        <f>공종별내역서!J29</f>
        <v>49853000</v>
      </c>
      <c r="J6" s="12">
        <f>I6*D6</f>
        <v>49853000</v>
      </c>
      <c r="K6" s="12">
        <f>E6+G6+I6</f>
        <v>49853000</v>
      </c>
      <c r="L6" s="12">
        <f>F6+H6+J6</f>
        <v>49853000</v>
      </c>
      <c r="M6" s="10" t="s">
        <v>57</v>
      </c>
      <c r="N6" s="2" t="s">
        <v>55</v>
      </c>
      <c r="O6" s="2" t="s">
        <v>52</v>
      </c>
      <c r="P6" s="2" t="s">
        <v>53</v>
      </c>
      <c r="Q6" s="2" t="s">
        <v>52</v>
      </c>
      <c r="R6" s="3">
        <v>2</v>
      </c>
      <c r="S6" s="2" t="s">
        <v>52</v>
      </c>
      <c r="T6" s="6"/>
    </row>
    <row r="7" spans="1:20" ht="30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T7" s="5"/>
    </row>
    <row r="8" spans="1:20" ht="30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T8" s="5"/>
    </row>
    <row r="9" spans="1:20" ht="30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T9" s="5"/>
    </row>
    <row r="10" spans="1:20" ht="30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T10" s="5"/>
    </row>
    <row r="11" spans="1:20" ht="30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T11" s="5"/>
    </row>
    <row r="12" spans="1:20" ht="30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T12" s="5"/>
    </row>
    <row r="13" spans="1:20" ht="30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T13" s="5"/>
    </row>
    <row r="14" spans="1:20" ht="30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T14" s="5"/>
    </row>
    <row r="15" spans="1:20" ht="30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T15" s="5"/>
    </row>
    <row r="16" spans="1:20" ht="30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T16" s="5"/>
    </row>
    <row r="17" spans="1:20" ht="30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T17" s="5"/>
    </row>
    <row r="18" spans="1:20" ht="30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T18" s="5"/>
    </row>
    <row r="19" spans="1:20" ht="30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T19" s="5"/>
    </row>
    <row r="20" spans="1:20" ht="30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T20" s="5"/>
    </row>
    <row r="21" spans="1:20" ht="30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T21" s="5"/>
    </row>
    <row r="22" spans="1:20" ht="30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T22" s="5"/>
    </row>
    <row r="23" spans="1:20" ht="30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T23" s="5"/>
    </row>
    <row r="24" spans="1:20" ht="30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T24" s="5"/>
    </row>
    <row r="25" spans="1:20" ht="30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T25" s="5"/>
    </row>
    <row r="26" spans="1:20" ht="30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T26" s="5"/>
    </row>
    <row r="27" spans="1:20" ht="30" customHeight="1" hidden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T27" s="5"/>
    </row>
    <row r="28" spans="1:20" ht="30" customHeight="1" hidden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T28" s="5"/>
    </row>
    <row r="29" spans="1:20" ht="30" customHeight="1">
      <c r="A29" s="10" t="s">
        <v>80</v>
      </c>
      <c r="B29" s="11"/>
      <c r="C29" s="11"/>
      <c r="D29" s="11"/>
      <c r="E29" s="11"/>
      <c r="F29" s="12">
        <f>F5</f>
        <v>0</v>
      </c>
      <c r="G29" s="11"/>
      <c r="H29" s="12">
        <f>H5</f>
        <v>0</v>
      </c>
      <c r="I29" s="11"/>
      <c r="J29" s="12">
        <f>J5</f>
        <v>49853000</v>
      </c>
      <c r="K29" s="11"/>
      <c r="L29" s="12">
        <f>L5</f>
        <v>49853000</v>
      </c>
      <c r="M29" s="11"/>
      <c r="T29" s="5"/>
    </row>
  </sheetData>
  <sheetProtection/>
  <mergeCells count="18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S3:S4"/>
    <mergeCell ref="T3:T4"/>
    <mergeCell ref="M3:M4"/>
    <mergeCell ref="N3:N4"/>
    <mergeCell ref="O3:O4"/>
    <mergeCell ref="P3:P4"/>
    <mergeCell ref="Q3:Q4"/>
    <mergeCell ref="R3:R4"/>
  </mergeCells>
  <printOptions/>
  <pageMargins left="0.7874015748031495" right="0" top="0.39370078740157477" bottom="0.39370078740157477" header="0" footer="0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9"/>
  <sheetViews>
    <sheetView zoomScalePageLayoutView="0" workbookViewId="0" topLeftCell="A1">
      <selection activeCell="B10" sqref="B10"/>
    </sheetView>
  </sheetViews>
  <sheetFormatPr defaultColWidth="9.140625" defaultRowHeight="15"/>
  <cols>
    <col min="1" max="2" width="30.57421875" style="0" customWidth="1"/>
    <col min="3" max="3" width="4.57421875" style="0" customWidth="1"/>
    <col min="4" max="4" width="8.57421875" style="0" customWidth="1"/>
    <col min="5" max="12" width="13.57421875" style="0" customWidth="1"/>
    <col min="13" max="13" width="12.57421875" style="0" customWidth="1"/>
    <col min="14" max="43" width="2.57421875" style="0" hidden="1" customWidth="1"/>
    <col min="44" max="44" width="10.57421875" style="0" hidden="1" customWidth="1"/>
    <col min="45" max="46" width="1.57421875" style="0" hidden="1" customWidth="1"/>
    <col min="47" max="47" width="24.57421875" style="0" hidden="1" customWidth="1"/>
    <col min="48" max="48" width="10.57421875" style="0" hidden="1" customWidth="1"/>
  </cols>
  <sheetData>
    <row r="1" spans="1:13" ht="27.75" customHeight="1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48" ht="27.75" customHeight="1">
      <c r="A2" s="20" t="s">
        <v>2</v>
      </c>
      <c r="B2" s="20" t="s">
        <v>3</v>
      </c>
      <c r="C2" s="20" t="s">
        <v>4</v>
      </c>
      <c r="D2" s="20" t="s">
        <v>5</v>
      </c>
      <c r="E2" s="20" t="s">
        <v>6</v>
      </c>
      <c r="F2" s="20"/>
      <c r="G2" s="20" t="s">
        <v>9</v>
      </c>
      <c r="H2" s="20"/>
      <c r="I2" s="20" t="s">
        <v>10</v>
      </c>
      <c r="J2" s="20"/>
      <c r="K2" s="20" t="s">
        <v>11</v>
      </c>
      <c r="L2" s="20"/>
      <c r="M2" s="20" t="s">
        <v>12</v>
      </c>
      <c r="N2" s="19" t="s">
        <v>20</v>
      </c>
      <c r="O2" s="19" t="s">
        <v>14</v>
      </c>
      <c r="P2" s="19" t="s">
        <v>21</v>
      </c>
      <c r="Q2" s="19" t="s">
        <v>13</v>
      </c>
      <c r="R2" s="19" t="s">
        <v>22</v>
      </c>
      <c r="S2" s="19" t="s">
        <v>23</v>
      </c>
      <c r="T2" s="19" t="s">
        <v>24</v>
      </c>
      <c r="U2" s="19" t="s">
        <v>25</v>
      </c>
      <c r="V2" s="19" t="s">
        <v>26</v>
      </c>
      <c r="W2" s="19" t="s">
        <v>27</v>
      </c>
      <c r="X2" s="19" t="s">
        <v>28</v>
      </c>
      <c r="Y2" s="19" t="s">
        <v>29</v>
      </c>
      <c r="Z2" s="19" t="s">
        <v>30</v>
      </c>
      <c r="AA2" s="19" t="s">
        <v>31</v>
      </c>
      <c r="AB2" s="19" t="s">
        <v>32</v>
      </c>
      <c r="AC2" s="19" t="s">
        <v>33</v>
      </c>
      <c r="AD2" s="19" t="s">
        <v>34</v>
      </c>
      <c r="AE2" s="19" t="s">
        <v>35</v>
      </c>
      <c r="AF2" s="19" t="s">
        <v>36</v>
      </c>
      <c r="AG2" s="19" t="s">
        <v>37</v>
      </c>
      <c r="AH2" s="19" t="s">
        <v>38</v>
      </c>
      <c r="AI2" s="19" t="s">
        <v>39</v>
      </c>
      <c r="AJ2" s="19" t="s">
        <v>40</v>
      </c>
      <c r="AK2" s="19" t="s">
        <v>41</v>
      </c>
      <c r="AL2" s="19" t="s">
        <v>42</v>
      </c>
      <c r="AM2" s="19" t="s">
        <v>43</v>
      </c>
      <c r="AN2" s="19" t="s">
        <v>44</v>
      </c>
      <c r="AO2" s="19" t="s">
        <v>45</v>
      </c>
      <c r="AP2" s="19" t="s">
        <v>46</v>
      </c>
      <c r="AQ2" s="19" t="s">
        <v>47</v>
      </c>
      <c r="AR2" s="19" t="s">
        <v>48</v>
      </c>
      <c r="AS2" s="19" t="s">
        <v>16</v>
      </c>
      <c r="AT2" s="19" t="s">
        <v>17</v>
      </c>
      <c r="AU2" s="19" t="s">
        <v>49</v>
      </c>
      <c r="AV2" s="19" t="s">
        <v>50</v>
      </c>
    </row>
    <row r="3" spans="1:48" ht="27.75" customHeight="1">
      <c r="A3" s="20"/>
      <c r="B3" s="20"/>
      <c r="C3" s="20"/>
      <c r="D3" s="20"/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8</v>
      </c>
      <c r="K3" s="4" t="s">
        <v>7</v>
      </c>
      <c r="L3" s="4" t="s">
        <v>8</v>
      </c>
      <c r="M3" s="20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</row>
    <row r="4" spans="1:48" ht="27.75" customHeight="1">
      <c r="A4" s="13" t="s">
        <v>54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8"/>
      <c r="O4" s="8"/>
      <c r="P4" s="8"/>
      <c r="Q4" s="7" t="s">
        <v>55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ht="27.75" customHeight="1">
      <c r="A5" s="10" t="s">
        <v>58</v>
      </c>
      <c r="B5" s="10" t="s">
        <v>59</v>
      </c>
      <c r="C5" s="10" t="s">
        <v>60</v>
      </c>
      <c r="D5" s="11">
        <v>317.3</v>
      </c>
      <c r="E5" s="15">
        <f>TRUNC(단가대비표!O6,0)</f>
        <v>0</v>
      </c>
      <c r="F5" s="15">
        <f>TRUNC(E5*D5,0)</f>
        <v>0</v>
      </c>
      <c r="G5" s="15">
        <f>TRUNC(단가대비표!P6,0)</f>
        <v>0</v>
      </c>
      <c r="H5" s="15">
        <f>TRUNC(G5*D5,0)</f>
        <v>0</v>
      </c>
      <c r="I5" s="15">
        <f>TRUNC(단가대비표!V6,0)</f>
        <v>26647</v>
      </c>
      <c r="J5" s="15">
        <f>TRUNC(I5*D5,0)</f>
        <v>8455093</v>
      </c>
      <c r="K5" s="15">
        <f aca="true" t="shared" si="0" ref="K5:L8">TRUNC(E5+G5+I5,0)</f>
        <v>26647</v>
      </c>
      <c r="L5" s="15">
        <f t="shared" si="0"/>
        <v>8455093</v>
      </c>
      <c r="M5" s="10" t="s">
        <v>61</v>
      </c>
      <c r="N5" s="2" t="s">
        <v>62</v>
      </c>
      <c r="O5" s="2" t="s">
        <v>52</v>
      </c>
      <c r="P5" s="2" t="s">
        <v>52</v>
      </c>
      <c r="Q5" s="2" t="s">
        <v>55</v>
      </c>
      <c r="R5" s="2" t="s">
        <v>63</v>
      </c>
      <c r="S5" s="2" t="s">
        <v>63</v>
      </c>
      <c r="T5" s="2" t="s">
        <v>64</v>
      </c>
      <c r="U5" s="3"/>
      <c r="V5" s="3"/>
      <c r="W5" s="3"/>
      <c r="X5" s="3">
        <v>1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2" t="s">
        <v>52</v>
      </c>
      <c r="AS5" s="2" t="s">
        <v>52</v>
      </c>
      <c r="AT5" s="3"/>
      <c r="AU5" s="2" t="s">
        <v>65</v>
      </c>
      <c r="AV5" s="3">
        <v>8166</v>
      </c>
    </row>
    <row r="6" spans="1:48" ht="27.75" customHeight="1">
      <c r="A6" s="10" t="s">
        <v>58</v>
      </c>
      <c r="B6" s="10" t="s">
        <v>66</v>
      </c>
      <c r="C6" s="10" t="s">
        <v>60</v>
      </c>
      <c r="D6" s="11">
        <v>909.3</v>
      </c>
      <c r="E6" s="15">
        <f>TRUNC(단가대비표!O5,0)</f>
        <v>0</v>
      </c>
      <c r="F6" s="15">
        <f>TRUNC(E6*D6,0)</f>
        <v>0</v>
      </c>
      <c r="G6" s="15">
        <f>TRUNC(단가대비표!P5,0)</f>
        <v>0</v>
      </c>
      <c r="H6" s="15">
        <f>TRUNC(G6*D6,0)</f>
        <v>0</v>
      </c>
      <c r="I6" s="15">
        <f>TRUNC(단가대비표!V5,0)</f>
        <v>24947</v>
      </c>
      <c r="J6" s="15">
        <f>TRUNC(I6*D6,0)</f>
        <v>22684307</v>
      </c>
      <c r="K6" s="15">
        <f t="shared" si="0"/>
        <v>24947</v>
      </c>
      <c r="L6" s="15">
        <f t="shared" si="0"/>
        <v>22684307</v>
      </c>
      <c r="M6" s="10" t="s">
        <v>67</v>
      </c>
      <c r="N6" s="2" t="s">
        <v>68</v>
      </c>
      <c r="O6" s="2" t="s">
        <v>52</v>
      </c>
      <c r="P6" s="2" t="s">
        <v>52</v>
      </c>
      <c r="Q6" s="2" t="s">
        <v>55</v>
      </c>
      <c r="R6" s="2" t="s">
        <v>63</v>
      </c>
      <c r="S6" s="2" t="s">
        <v>63</v>
      </c>
      <c r="T6" s="2" t="s">
        <v>64</v>
      </c>
      <c r="U6" s="3"/>
      <c r="V6" s="3"/>
      <c r="W6" s="3"/>
      <c r="X6" s="3">
        <v>1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" t="s">
        <v>52</v>
      </c>
      <c r="AS6" s="2" t="s">
        <v>52</v>
      </c>
      <c r="AT6" s="3"/>
      <c r="AU6" s="2" t="s">
        <v>69</v>
      </c>
      <c r="AV6" s="3">
        <v>8167</v>
      </c>
    </row>
    <row r="7" spans="1:48" ht="27.75" customHeight="1">
      <c r="A7" s="10" t="s">
        <v>70</v>
      </c>
      <c r="B7" s="10" t="s">
        <v>71</v>
      </c>
      <c r="C7" s="10" t="s">
        <v>60</v>
      </c>
      <c r="D7" s="11">
        <v>1226.6</v>
      </c>
      <c r="E7" s="15">
        <f>TRUNC(단가대비표!O7,0)</f>
        <v>0</v>
      </c>
      <c r="F7" s="15">
        <f>TRUNC(E7*D7,0)</f>
        <v>0</v>
      </c>
      <c r="G7" s="15">
        <f>TRUNC(단가대비표!P7,0)</f>
        <v>0</v>
      </c>
      <c r="H7" s="15">
        <f>TRUNC(G7*D7,0)</f>
        <v>0</v>
      </c>
      <c r="I7" s="15">
        <f>TRUNC(단가대비표!V7,0)</f>
        <v>11562</v>
      </c>
      <c r="J7" s="15">
        <f>TRUNC(I7*D7,0)</f>
        <v>14181949</v>
      </c>
      <c r="K7" s="15">
        <f t="shared" si="0"/>
        <v>11562</v>
      </c>
      <c r="L7" s="15">
        <f t="shared" si="0"/>
        <v>14181949</v>
      </c>
      <c r="M7" s="10" t="s">
        <v>72</v>
      </c>
      <c r="N7" s="2" t="s">
        <v>73</v>
      </c>
      <c r="O7" s="2" t="s">
        <v>52</v>
      </c>
      <c r="P7" s="2" t="s">
        <v>52</v>
      </c>
      <c r="Q7" s="2" t="s">
        <v>55</v>
      </c>
      <c r="R7" s="2" t="s">
        <v>63</v>
      </c>
      <c r="S7" s="2" t="s">
        <v>63</v>
      </c>
      <c r="T7" s="2" t="s">
        <v>64</v>
      </c>
      <c r="U7" s="3"/>
      <c r="V7" s="3"/>
      <c r="W7" s="3"/>
      <c r="X7" s="3">
        <v>1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2" t="s">
        <v>52</v>
      </c>
      <c r="AS7" s="2" t="s">
        <v>52</v>
      </c>
      <c r="AT7" s="3"/>
      <c r="AU7" s="2" t="s">
        <v>74</v>
      </c>
      <c r="AV7" s="3">
        <v>8168</v>
      </c>
    </row>
    <row r="8" spans="1:48" ht="27.75" customHeight="1">
      <c r="A8" s="10" t="s">
        <v>75</v>
      </c>
      <c r="B8" s="10" t="s">
        <v>76</v>
      </c>
      <c r="C8" s="10" t="s">
        <v>77</v>
      </c>
      <c r="D8" s="11">
        <v>1</v>
      </c>
      <c r="E8" s="15">
        <v>0</v>
      </c>
      <c r="F8" s="15">
        <f>TRUNC(E8*D8,0)</f>
        <v>0</v>
      </c>
      <c r="G8" s="15">
        <v>0</v>
      </c>
      <c r="H8" s="15">
        <f>TRUNC(G8*D8,0)</f>
        <v>0</v>
      </c>
      <c r="I8" s="15">
        <v>4531651</v>
      </c>
      <c r="J8" s="15">
        <f>TRUNC(I8*D8,0)</f>
        <v>4531651</v>
      </c>
      <c r="K8" s="15">
        <f t="shared" si="0"/>
        <v>4531651</v>
      </c>
      <c r="L8" s="15">
        <f t="shared" si="0"/>
        <v>4531651</v>
      </c>
      <c r="M8" s="10" t="s">
        <v>72</v>
      </c>
      <c r="N8" s="2" t="s">
        <v>78</v>
      </c>
      <c r="O8" s="2" t="s">
        <v>52</v>
      </c>
      <c r="P8" s="2" t="s">
        <v>52</v>
      </c>
      <c r="Q8" s="2" t="s">
        <v>55</v>
      </c>
      <c r="R8" s="2" t="s">
        <v>63</v>
      </c>
      <c r="S8" s="2" t="s">
        <v>63</v>
      </c>
      <c r="T8" s="2" t="s">
        <v>63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2" t="s">
        <v>52</v>
      </c>
      <c r="AS8" s="2" t="s">
        <v>52</v>
      </c>
      <c r="AT8" s="3"/>
      <c r="AU8" s="2" t="s">
        <v>79</v>
      </c>
      <c r="AV8" s="3">
        <v>8169</v>
      </c>
    </row>
    <row r="9" spans="1:13" ht="27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27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7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27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27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27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27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27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27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27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27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27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27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27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27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27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27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27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27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27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ht="27.75" customHeight="1">
      <c r="A29" s="10" t="s">
        <v>80</v>
      </c>
      <c r="B29" s="11"/>
      <c r="C29" s="11"/>
      <c r="D29" s="11"/>
      <c r="E29" s="11"/>
      <c r="F29" s="15">
        <f>SUM(F5:F28)</f>
        <v>0</v>
      </c>
      <c r="G29" s="11"/>
      <c r="H29" s="15">
        <f>SUM(H5:H28)</f>
        <v>0</v>
      </c>
      <c r="I29" s="11"/>
      <c r="J29" s="15">
        <f>SUM(J5:J28)</f>
        <v>49853000</v>
      </c>
      <c r="K29" s="11"/>
      <c r="L29" s="15">
        <f>SUM(L5:L28)</f>
        <v>49853000</v>
      </c>
      <c r="M29" s="11"/>
      <c r="N29" t="s">
        <v>81</v>
      </c>
    </row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</sheetData>
  <sheetProtection/>
  <mergeCells count="45"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R2:AR3"/>
    <mergeCell ref="AS2:AS3"/>
    <mergeCell ref="AT2:AT3"/>
    <mergeCell ref="AU2:AU3"/>
    <mergeCell ref="AV2:AV3"/>
  </mergeCells>
  <printOptions/>
  <pageMargins left="0.7874015748031495" right="0" top="0.39370078740157477" bottom="0.39370078740157477" header="0" footer="0"/>
  <pageSetup fitToHeight="0" fitToWidth="1" horizontalDpi="600" verticalDpi="600" orientation="landscape" paperSize="9" scale="64" r:id="rId1"/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"/>
  <sheetViews>
    <sheetView zoomScalePageLayoutView="0" workbookViewId="0" topLeftCell="B1">
      <selection activeCell="A1" sqref="A1"/>
    </sheetView>
  </sheetViews>
  <sheetFormatPr defaultColWidth="9.140625" defaultRowHeight="15"/>
  <cols>
    <col min="1" max="1" width="17.28125" style="0" hidden="1" customWidth="1"/>
    <col min="2" max="2" width="19.421875" style="0" bestFit="1" customWidth="1"/>
    <col min="3" max="3" width="21.57421875" style="0" bestFit="1" customWidth="1"/>
    <col min="4" max="4" width="5.421875" style="0" bestFit="1" customWidth="1"/>
    <col min="5" max="5" width="9.28125" style="0" bestFit="1" customWidth="1"/>
    <col min="6" max="6" width="6.57421875" style="0" bestFit="1" customWidth="1"/>
    <col min="7" max="7" width="9.28125" style="0" bestFit="1" customWidth="1"/>
    <col min="8" max="8" width="6.57421875" style="0" bestFit="1" customWidth="1"/>
    <col min="9" max="9" width="9.28125" style="0" bestFit="1" customWidth="1"/>
    <col min="10" max="10" width="6.57421875" style="0" bestFit="1" customWidth="1"/>
    <col min="11" max="11" width="9.28125" style="0" bestFit="1" customWidth="1"/>
    <col min="12" max="12" width="6.57421875" style="0" bestFit="1" customWidth="1"/>
    <col min="13" max="13" width="9.28125" style="0" bestFit="1" customWidth="1"/>
    <col min="14" max="14" width="6.57421875" style="0" bestFit="1" customWidth="1"/>
    <col min="15" max="15" width="9.28125" style="0" bestFit="1" customWidth="1"/>
    <col min="16" max="16" width="8.57421875" style="0" bestFit="1" customWidth="1"/>
    <col min="17" max="20" width="9.28125" style="0" bestFit="1" customWidth="1"/>
    <col min="21" max="22" width="10.421875" style="0" bestFit="1" customWidth="1"/>
    <col min="23" max="23" width="7.421875" style="0" bestFit="1" customWidth="1"/>
    <col min="24" max="24" width="6.7109375" style="0" bestFit="1" customWidth="1"/>
    <col min="25" max="26" width="9.00390625" style="0" hidden="1" customWidth="1"/>
    <col min="27" max="27" width="11.00390625" style="0" hidden="1" customWidth="1"/>
    <col min="28" max="28" width="9.00390625" style="0" hidden="1" customWidth="1"/>
  </cols>
  <sheetData>
    <row r="1" spans="1:24" ht="30" customHeight="1">
      <c r="A1" s="22" t="s">
        <v>82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30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8" ht="30" customHeight="1">
      <c r="A3" s="20" t="s">
        <v>83</v>
      </c>
      <c r="B3" s="20" t="s">
        <v>2</v>
      </c>
      <c r="C3" s="20" t="s">
        <v>84</v>
      </c>
      <c r="D3" s="20" t="s">
        <v>4</v>
      </c>
      <c r="E3" s="20" t="s">
        <v>6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 t="s">
        <v>92</v>
      </c>
      <c r="Q3" s="20" t="s">
        <v>93</v>
      </c>
      <c r="R3" s="20"/>
      <c r="S3" s="20"/>
      <c r="T3" s="20"/>
      <c r="U3" s="20"/>
      <c r="V3" s="20"/>
      <c r="W3" s="20" t="s">
        <v>94</v>
      </c>
      <c r="X3" s="20" t="s">
        <v>12</v>
      </c>
      <c r="Y3" s="19" t="s">
        <v>95</v>
      </c>
      <c r="Z3" s="19" t="s">
        <v>96</v>
      </c>
      <c r="AA3" s="19" t="s">
        <v>97</v>
      </c>
      <c r="AB3" s="19" t="s">
        <v>48</v>
      </c>
    </row>
    <row r="4" spans="1:28" ht="30" customHeight="1">
      <c r="A4" s="20"/>
      <c r="B4" s="20"/>
      <c r="C4" s="20"/>
      <c r="D4" s="20"/>
      <c r="E4" s="4" t="s">
        <v>85</v>
      </c>
      <c r="F4" s="4" t="s">
        <v>86</v>
      </c>
      <c r="G4" s="4" t="s">
        <v>87</v>
      </c>
      <c r="H4" s="4" t="s">
        <v>86</v>
      </c>
      <c r="I4" s="4" t="s">
        <v>88</v>
      </c>
      <c r="J4" s="4" t="s">
        <v>86</v>
      </c>
      <c r="K4" s="4" t="s">
        <v>89</v>
      </c>
      <c r="L4" s="4" t="s">
        <v>86</v>
      </c>
      <c r="M4" s="4" t="s">
        <v>90</v>
      </c>
      <c r="N4" s="4" t="s">
        <v>86</v>
      </c>
      <c r="O4" s="4" t="s">
        <v>91</v>
      </c>
      <c r="P4" s="20"/>
      <c r="Q4" s="4" t="s">
        <v>85</v>
      </c>
      <c r="R4" s="4" t="s">
        <v>87</v>
      </c>
      <c r="S4" s="4" t="s">
        <v>88</v>
      </c>
      <c r="T4" s="4" t="s">
        <v>89</v>
      </c>
      <c r="U4" s="4" t="s">
        <v>90</v>
      </c>
      <c r="V4" s="4" t="s">
        <v>91</v>
      </c>
      <c r="W4" s="20"/>
      <c r="X4" s="20"/>
      <c r="Y4" s="19"/>
      <c r="Z4" s="19"/>
      <c r="AA4" s="19"/>
      <c r="AB4" s="19"/>
    </row>
    <row r="5" spans="1:28" ht="30" customHeight="1">
      <c r="A5" s="10" t="s">
        <v>68</v>
      </c>
      <c r="B5" s="10" t="s">
        <v>58</v>
      </c>
      <c r="C5" s="10" t="s">
        <v>66</v>
      </c>
      <c r="D5" s="16" t="s">
        <v>60</v>
      </c>
      <c r="E5" s="17">
        <v>0</v>
      </c>
      <c r="F5" s="10" t="s">
        <v>52</v>
      </c>
      <c r="G5" s="17">
        <v>0</v>
      </c>
      <c r="H5" s="10" t="s">
        <v>98</v>
      </c>
      <c r="I5" s="17">
        <v>0</v>
      </c>
      <c r="J5" s="10" t="s">
        <v>99</v>
      </c>
      <c r="K5" s="17">
        <v>0</v>
      </c>
      <c r="L5" s="10" t="s">
        <v>52</v>
      </c>
      <c r="M5" s="17">
        <v>0</v>
      </c>
      <c r="N5" s="10" t="s">
        <v>52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24947</v>
      </c>
      <c r="V5" s="17">
        <f>SMALL(Q5:U5,COUNTIF(Q5:U5,0)+1)</f>
        <v>24947</v>
      </c>
      <c r="W5" s="10" t="s">
        <v>67</v>
      </c>
      <c r="X5" s="10" t="s">
        <v>52</v>
      </c>
      <c r="Y5" s="2" t="s">
        <v>52</v>
      </c>
      <c r="Z5" s="2" t="s">
        <v>52</v>
      </c>
      <c r="AA5" s="18"/>
      <c r="AB5" s="2" t="s">
        <v>52</v>
      </c>
    </row>
    <row r="6" spans="1:28" ht="30" customHeight="1">
      <c r="A6" s="10" t="s">
        <v>62</v>
      </c>
      <c r="B6" s="10" t="s">
        <v>58</v>
      </c>
      <c r="C6" s="10" t="s">
        <v>59</v>
      </c>
      <c r="D6" s="16" t="s">
        <v>60</v>
      </c>
      <c r="E6" s="17">
        <v>0</v>
      </c>
      <c r="F6" s="10" t="s">
        <v>52</v>
      </c>
      <c r="G6" s="17">
        <v>0</v>
      </c>
      <c r="H6" s="10" t="s">
        <v>98</v>
      </c>
      <c r="I6" s="17">
        <v>0</v>
      </c>
      <c r="J6" s="10" t="s">
        <v>99</v>
      </c>
      <c r="K6" s="17">
        <v>0</v>
      </c>
      <c r="L6" s="10" t="s">
        <v>52</v>
      </c>
      <c r="M6" s="17">
        <v>0</v>
      </c>
      <c r="N6" s="10" t="s">
        <v>52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26647</v>
      </c>
      <c r="V6" s="17">
        <f>SMALL(Q6:U6,COUNTIF(Q6:U6,0)+1)</f>
        <v>26647</v>
      </c>
      <c r="W6" s="10" t="s">
        <v>61</v>
      </c>
      <c r="X6" s="10" t="s">
        <v>52</v>
      </c>
      <c r="Y6" s="2" t="s">
        <v>52</v>
      </c>
      <c r="Z6" s="2" t="s">
        <v>52</v>
      </c>
      <c r="AA6" s="18"/>
      <c r="AB6" s="2" t="s">
        <v>52</v>
      </c>
    </row>
    <row r="7" spans="1:28" ht="30" customHeight="1">
      <c r="A7" s="10" t="s">
        <v>73</v>
      </c>
      <c r="B7" s="10" t="s">
        <v>70</v>
      </c>
      <c r="C7" s="10" t="s">
        <v>71</v>
      </c>
      <c r="D7" s="16" t="s">
        <v>60</v>
      </c>
      <c r="E7" s="17">
        <v>0</v>
      </c>
      <c r="F7" s="10" t="s">
        <v>52</v>
      </c>
      <c r="G7" s="17">
        <v>0</v>
      </c>
      <c r="H7" s="10" t="s">
        <v>100</v>
      </c>
      <c r="I7" s="17">
        <v>0</v>
      </c>
      <c r="J7" s="10" t="s">
        <v>52</v>
      </c>
      <c r="K7" s="17">
        <v>0</v>
      </c>
      <c r="L7" s="10" t="s">
        <v>52</v>
      </c>
      <c r="M7" s="17">
        <v>0</v>
      </c>
      <c r="N7" s="10" t="s">
        <v>52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11562</v>
      </c>
      <c r="V7" s="17">
        <f>SMALL(Q7:U7,COUNTIF(Q7:U7,0)+1)</f>
        <v>11562</v>
      </c>
      <c r="W7" s="10" t="s">
        <v>72</v>
      </c>
      <c r="X7" s="10" t="s">
        <v>52</v>
      </c>
      <c r="Y7" s="2" t="s">
        <v>52</v>
      </c>
      <c r="Z7" s="2" t="s">
        <v>52</v>
      </c>
      <c r="AA7" s="18"/>
      <c r="AB7" s="2" t="s">
        <v>52</v>
      </c>
    </row>
  </sheetData>
  <sheetProtection/>
  <mergeCells count="15">
    <mergeCell ref="A1:X1"/>
    <mergeCell ref="A2:X2"/>
    <mergeCell ref="A3:A4"/>
    <mergeCell ref="B3:B4"/>
    <mergeCell ref="C3:C4"/>
    <mergeCell ref="D3:D4"/>
    <mergeCell ref="E3:O3"/>
    <mergeCell ref="P3:P4"/>
    <mergeCell ref="Q3:V3"/>
    <mergeCell ref="W3:W4"/>
    <mergeCell ref="X3:X4"/>
    <mergeCell ref="Y3:Y4"/>
    <mergeCell ref="Z3:Z4"/>
    <mergeCell ref="AA3:AA4"/>
    <mergeCell ref="AB3:AB4"/>
  </mergeCells>
  <printOptions/>
  <pageMargins left="0.7874015748031495" right="0" top="0.39370078740157477" bottom="0.39370078740157477" header="0" footer="0"/>
  <pageSetup fitToHeight="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6.5">
      <c r="A1" t="s">
        <v>101</v>
      </c>
    </row>
    <row r="2" spans="1:2" ht="16.5">
      <c r="A2" s="1" t="s">
        <v>102</v>
      </c>
      <c r="B2" t="s">
        <v>103</v>
      </c>
    </row>
    <row r="3" spans="1:2" ht="16.5">
      <c r="A3" s="1" t="s">
        <v>104</v>
      </c>
      <c r="B3" t="s">
        <v>105</v>
      </c>
    </row>
    <row r="4" spans="1:2" ht="16.5">
      <c r="A4" s="1" t="s">
        <v>106</v>
      </c>
      <c r="B4">
        <v>5</v>
      </c>
    </row>
    <row r="5" spans="1:2" ht="16.5">
      <c r="A5" s="1" t="s">
        <v>107</v>
      </c>
      <c r="B5">
        <v>5</v>
      </c>
    </row>
    <row r="6" spans="1:2" ht="16.5">
      <c r="A6" s="1" t="s">
        <v>108</v>
      </c>
      <c r="B6" t="s">
        <v>109</v>
      </c>
    </row>
    <row r="7" spans="1:3" ht="16.5">
      <c r="A7" s="1" t="s">
        <v>110</v>
      </c>
      <c r="B7" t="s">
        <v>111</v>
      </c>
      <c r="C7">
        <v>1</v>
      </c>
    </row>
    <row r="8" spans="1:3" ht="16.5">
      <c r="A8" s="1" t="s">
        <v>112</v>
      </c>
      <c r="B8" t="s">
        <v>111</v>
      </c>
      <c r="C8">
        <v>2</v>
      </c>
    </row>
    <row r="9" spans="1:7" ht="16.5">
      <c r="A9" s="1" t="s">
        <v>113</v>
      </c>
      <c r="B9" t="s">
        <v>85</v>
      </c>
      <c r="C9" t="s">
        <v>87</v>
      </c>
      <c r="D9" t="s">
        <v>88</v>
      </c>
      <c r="E9" t="s">
        <v>89</v>
      </c>
      <c r="F9" t="s">
        <v>90</v>
      </c>
      <c r="G9" t="s">
        <v>114</v>
      </c>
    </row>
    <row r="10" spans="1:4" ht="16.5">
      <c r="A10" s="1" t="s">
        <v>115</v>
      </c>
      <c r="B10">
        <v>1088</v>
      </c>
      <c r="C10">
        <v>0</v>
      </c>
      <c r="D10">
        <v>0</v>
      </c>
    </row>
    <row r="11" spans="1:3" ht="16.5">
      <c r="A11" s="1" t="s">
        <v>116</v>
      </c>
      <c r="B11" t="s">
        <v>117</v>
      </c>
      <c r="C11">
        <v>3</v>
      </c>
    </row>
    <row r="12" spans="1:3" ht="16.5">
      <c r="A12" s="1" t="s">
        <v>118</v>
      </c>
      <c r="B12" t="s">
        <v>117</v>
      </c>
      <c r="C12">
        <v>3</v>
      </c>
    </row>
    <row r="13" spans="1:3" ht="16.5">
      <c r="A13" s="1" t="s">
        <v>119</v>
      </c>
      <c r="B13" t="s">
        <v>117</v>
      </c>
      <c r="C13">
        <v>2</v>
      </c>
    </row>
    <row r="14" spans="1:3" ht="16.5">
      <c r="A14" s="1" t="s">
        <v>120</v>
      </c>
      <c r="B14" t="s">
        <v>111</v>
      </c>
      <c r="C14">
        <v>5</v>
      </c>
    </row>
    <row r="15" spans="1:6" ht="16.5">
      <c r="A15" s="1" t="s">
        <v>121</v>
      </c>
      <c r="B15" t="s">
        <v>122</v>
      </c>
      <c r="C15" t="s">
        <v>123</v>
      </c>
      <c r="D15" t="s">
        <v>123</v>
      </c>
      <c r="E15" t="s">
        <v>123</v>
      </c>
      <c r="F15">
        <v>1</v>
      </c>
    </row>
    <row r="16" spans="1:3" ht="16.5">
      <c r="A16" s="1" t="s">
        <v>124</v>
      </c>
      <c r="B16">
        <v>11</v>
      </c>
      <c r="C16">
        <v>12</v>
      </c>
    </row>
    <row r="17" spans="1:13" ht="16.5">
      <c r="A17" s="1" t="s">
        <v>125</v>
      </c>
      <c r="B17">
        <v>0</v>
      </c>
      <c r="C17">
        <v>50</v>
      </c>
      <c r="D17">
        <v>16</v>
      </c>
      <c r="E17">
        <v>60</v>
      </c>
      <c r="F17">
        <v>60</v>
      </c>
      <c r="G17">
        <v>60</v>
      </c>
      <c r="H17">
        <v>94</v>
      </c>
      <c r="I17">
        <v>94</v>
      </c>
      <c r="J17">
        <v>94</v>
      </c>
      <c r="K17">
        <v>0</v>
      </c>
      <c r="L17">
        <v>0</v>
      </c>
      <c r="M17">
        <v>0</v>
      </c>
    </row>
    <row r="18" spans="1:3" ht="16.5">
      <c r="A18" s="1" t="s">
        <v>126</v>
      </c>
      <c r="B18">
        <v>12.5</v>
      </c>
      <c r="C18">
        <v>7.1</v>
      </c>
    </row>
    <row r="19" ht="16.5">
      <c r="A19" s="1" t="s">
        <v>127</v>
      </c>
    </row>
    <row r="20" spans="1:3" ht="16.5">
      <c r="A20" s="1" t="s">
        <v>128</v>
      </c>
      <c r="B20" s="1" t="s">
        <v>111</v>
      </c>
      <c r="C20">
        <v>1</v>
      </c>
    </row>
    <row r="21" spans="1:3" ht="16.5">
      <c r="A21" t="s">
        <v>129</v>
      </c>
      <c r="B21" t="s">
        <v>130</v>
      </c>
      <c r="C21" t="s">
        <v>131</v>
      </c>
    </row>
    <row r="22" spans="1:3" ht="16.5">
      <c r="A22">
        <v>1</v>
      </c>
      <c r="B22" s="1" t="s">
        <v>132</v>
      </c>
      <c r="C22" s="1" t="s">
        <v>133</v>
      </c>
    </row>
    <row r="23" spans="1:3" ht="16.5">
      <c r="A23">
        <v>2</v>
      </c>
      <c r="B23" s="1" t="s">
        <v>134</v>
      </c>
      <c r="C23" s="1" t="s">
        <v>135</v>
      </c>
    </row>
    <row r="24" spans="1:3" ht="16.5">
      <c r="A24">
        <v>3</v>
      </c>
      <c r="B24" s="1" t="s">
        <v>136</v>
      </c>
      <c r="C24" s="1" t="s">
        <v>137</v>
      </c>
    </row>
    <row r="25" spans="1:3" ht="16.5">
      <c r="A25">
        <v>4</v>
      </c>
      <c r="B25" s="1" t="s">
        <v>138</v>
      </c>
      <c r="C25" s="1" t="s">
        <v>139</v>
      </c>
    </row>
    <row r="26" spans="1:3" ht="16.5">
      <c r="A26">
        <v>5</v>
      </c>
      <c r="B26" s="1" t="s">
        <v>140</v>
      </c>
      <c r="C26" s="1" t="s">
        <v>141</v>
      </c>
    </row>
    <row r="27" spans="1:3" ht="16.5">
      <c r="A27">
        <v>6</v>
      </c>
      <c r="B27" s="1" t="s">
        <v>142</v>
      </c>
      <c r="C27" s="1" t="s">
        <v>143</v>
      </c>
    </row>
    <row r="28" spans="1:3" ht="16.5">
      <c r="A28">
        <v>7</v>
      </c>
      <c r="B28" s="1" t="s">
        <v>144</v>
      </c>
      <c r="C28" s="1" t="s">
        <v>145</v>
      </c>
    </row>
    <row r="29" spans="1:3" ht="16.5">
      <c r="A29">
        <v>8</v>
      </c>
      <c r="B29" s="1" t="s">
        <v>146</v>
      </c>
      <c r="C29" s="1" t="s">
        <v>147</v>
      </c>
    </row>
    <row r="30" spans="1:3" ht="16.5">
      <c r="A30">
        <v>9</v>
      </c>
      <c r="B30" s="1" t="s">
        <v>148</v>
      </c>
      <c r="C30" s="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안주선</dc:creator>
  <cp:keywords/>
  <dc:description/>
  <cp:lastModifiedBy>안주선</cp:lastModifiedBy>
  <dcterms:created xsi:type="dcterms:W3CDTF">2021-02-05T05:54:51Z</dcterms:created>
  <dcterms:modified xsi:type="dcterms:W3CDTF">2021-02-05T05:55:37Z</dcterms:modified>
  <cp:category/>
  <cp:version/>
  <cp:contentType/>
  <cp:contentStatus/>
</cp:coreProperties>
</file>